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Rachel Goldstein\Dropbox (Energy Innovation)\Desktop\Vensim files from GitHub\EPS US\InputData\bldgs\ICpUEfEBE\"/>
    </mc:Choice>
  </mc:AlternateContent>
  <xr:revisionPtr revIDLastSave="0" documentId="13_ncr:1_{97AEC6F6-EA98-49AD-ADD9-E8D86BD7604E}" xr6:coauthVersionLast="47" xr6:coauthVersionMax="47" xr10:uidLastSave="{00000000-0000-0000-0000-000000000000}"/>
  <bookViews>
    <workbookView xWindow="30960" yWindow="2205" windowWidth="21600" windowHeight="11295" tabRatio="958" xr2:uid="{00000000-000D-0000-FFFF-FFFF00000000}"/>
  </bookViews>
  <sheets>
    <sheet name="About" sheetId="17" r:id="rId1"/>
    <sheet name="EIA Costs" sheetId="9" r:id="rId2"/>
    <sheet name="AEO22 Table 4" sheetId="7" r:id="rId3"/>
    <sheet name="AEO23 Table 4" sheetId="47" r:id="rId4"/>
    <sheet name="AEO22 Table 21" sheetId="8" r:id="rId5"/>
    <sheet name="AEO23 Table 21" sheetId="48" r:id="rId6"/>
    <sheet name="NREL EF Table 22" sheetId="13" r:id="rId7"/>
    <sheet name="NREL EF Table 23" sheetId="14" r:id="rId8"/>
    <sheet name="Calculations" sheetId="6" r:id="rId9"/>
    <sheet name="ICpUEfEBE-urb-res-heating" sheetId="18" r:id="rId10"/>
    <sheet name="ICpUEfEBE-urb-res-appl" sheetId="38" r:id="rId11"/>
    <sheet name="ICpUEfEBE-urb-res-other" sheetId="40" r:id="rId12"/>
    <sheet name="ICpUEfEBE-rur-res-heating" sheetId="34" r:id="rId13"/>
    <sheet name="ICpUEfEBE-rur-res-appl" sheetId="39" r:id="rId14"/>
    <sheet name="ICpUEfEBE-rur-res-other" sheetId="41" r:id="rId15"/>
    <sheet name="ICpUEfEBE-com-heating" sheetId="42" r:id="rId16"/>
    <sheet name="ICpUEfEBE-com-appl" sheetId="45" r:id="rId17"/>
    <sheet name="ICpUEfEBE-com-other" sheetId="46" r:id="rId18"/>
  </sheets>
  <externalReferences>
    <externalReference r:id="rId19"/>
  </externalReferences>
  <definedNames>
    <definedName name="_AMO_UniqueIdentifier" hidden="1">"'7dff0b4d-5a4e-428f-a156-c32727f2a01b'"</definedName>
    <definedName name="Fraction_coal">[1]About!$C$50</definedName>
    <definedName name="Percent_rural">[1]About!$A$77</definedName>
    <definedName name="Percent_urban">[1]About!$A$76</definedName>
    <definedName name="quadrillion">[1]About!$B$79</definedName>
    <definedName name="Table4">#REF!</definedName>
    <definedName name="Table5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9" l="1"/>
  <c r="B4" i="39"/>
  <c r="B5" i="39"/>
  <c r="B6" i="39"/>
  <c r="B7" i="39"/>
  <c r="B8" i="39"/>
  <c r="B9" i="39"/>
  <c r="B10" i="39"/>
  <c r="B11" i="39"/>
  <c r="B73" i="6"/>
  <c r="C26" i="6"/>
  <c r="C25" i="6"/>
  <c r="C6" i="6"/>
  <c r="C5" i="6"/>
  <c r="C4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G70" i="6" l="1"/>
  <c r="F70" i="6"/>
  <c r="E70" i="6"/>
  <c r="D70" i="6"/>
  <c r="B70" i="6"/>
  <c r="G69" i="6"/>
  <c r="F69" i="6"/>
  <c r="E69" i="6"/>
  <c r="D69" i="6"/>
  <c r="C69" i="6"/>
  <c r="G68" i="6"/>
  <c r="F68" i="6"/>
  <c r="E68" i="6"/>
  <c r="D68" i="6"/>
  <c r="D73" i="6" s="1"/>
  <c r="C68" i="6"/>
  <c r="C68" i="9"/>
  <c r="AD73" i="6" l="1"/>
  <c r="D74" i="6"/>
  <c r="F74" i="6"/>
  <c r="T73" i="6"/>
  <c r="L73" i="6"/>
  <c r="AD74" i="6"/>
  <c r="Z74" i="6"/>
  <c r="V74" i="6"/>
  <c r="R74" i="6"/>
  <c r="N74" i="6"/>
  <c r="AF74" i="6"/>
  <c r="AB74" i="6"/>
  <c r="X74" i="6"/>
  <c r="T74" i="6"/>
  <c r="P74" i="6"/>
  <c r="AF75" i="6"/>
  <c r="AB75" i="6"/>
  <c r="X75" i="6"/>
  <c r="T75" i="6"/>
  <c r="P75" i="6"/>
  <c r="AE75" i="6"/>
  <c r="AA75" i="6"/>
  <c r="W75" i="6"/>
  <c r="S75" i="6"/>
  <c r="O75" i="6"/>
  <c r="K75" i="6"/>
  <c r="G75" i="6"/>
  <c r="C75" i="6"/>
  <c r="AD75" i="6"/>
  <c r="Z75" i="6"/>
  <c r="V75" i="6"/>
  <c r="R75" i="6"/>
  <c r="N75" i="6"/>
  <c r="AC75" i="6"/>
  <c r="Y75" i="6"/>
  <c r="U75" i="6"/>
  <c r="Q75" i="6"/>
  <c r="M75" i="6"/>
  <c r="I75" i="6"/>
  <c r="E75" i="6"/>
  <c r="K73" i="6"/>
  <c r="F73" i="6"/>
  <c r="N73" i="6"/>
  <c r="V73" i="6"/>
  <c r="AE73" i="6"/>
  <c r="AA73" i="6"/>
  <c r="W73" i="6"/>
  <c r="S73" i="6"/>
  <c r="O73" i="6"/>
  <c r="AC73" i="6"/>
  <c r="Y73" i="6"/>
  <c r="U73" i="6"/>
  <c r="Q73" i="6"/>
  <c r="M73" i="6"/>
  <c r="K74" i="6"/>
  <c r="G74" i="6"/>
  <c r="C74" i="6"/>
  <c r="J74" i="6"/>
  <c r="I74" i="6"/>
  <c r="E74" i="6"/>
  <c r="H73" i="6"/>
  <c r="P73" i="6"/>
  <c r="X73" i="6"/>
  <c r="AF73" i="6"/>
  <c r="H74" i="6"/>
  <c r="AB73" i="6"/>
  <c r="AE74" i="6"/>
  <c r="L75" i="6"/>
  <c r="J73" i="6"/>
  <c r="R73" i="6"/>
  <c r="Z73" i="6"/>
  <c r="B74" i="6"/>
  <c r="L74" i="6"/>
  <c r="E73" i="6"/>
  <c r="I73" i="6"/>
  <c r="M74" i="6"/>
  <c r="Q74" i="6"/>
  <c r="U74" i="6"/>
  <c r="Y74" i="6"/>
  <c r="AC74" i="6"/>
  <c r="B75" i="6"/>
  <c r="F75" i="6"/>
  <c r="J75" i="6"/>
  <c r="C73" i="6"/>
  <c r="G73" i="6"/>
  <c r="O74" i="6"/>
  <c r="S74" i="6"/>
  <c r="W74" i="6"/>
  <c r="AA74" i="6"/>
  <c r="D75" i="6"/>
  <c r="H75" i="6"/>
  <c r="G50" i="6"/>
  <c r="F50" i="6"/>
  <c r="D50" i="6"/>
  <c r="E50" i="6"/>
  <c r="B50" i="6"/>
  <c r="E49" i="6"/>
  <c r="F49" i="6"/>
  <c r="G49" i="6"/>
  <c r="D49" i="6"/>
  <c r="C49" i="6"/>
  <c r="G48" i="6"/>
  <c r="F48" i="6"/>
  <c r="E48" i="6"/>
  <c r="D48" i="6"/>
  <c r="C48" i="6"/>
  <c r="B53" i="6" s="1"/>
  <c r="Q79" i="6" l="1"/>
  <c r="Q78" i="6"/>
  <c r="AD79" i="6"/>
  <c r="AD78" i="6"/>
  <c r="AE78" i="6"/>
  <c r="AE79" i="6"/>
  <c r="D78" i="6"/>
  <c r="D79" i="6"/>
  <c r="F78" i="6"/>
  <c r="F79" i="6"/>
  <c r="U79" i="6"/>
  <c r="U78" i="6"/>
  <c r="C78" i="6"/>
  <c r="C79" i="6"/>
  <c r="P79" i="6"/>
  <c r="P78" i="6"/>
  <c r="Y79" i="6"/>
  <c r="Y78" i="6"/>
  <c r="AC79" i="6"/>
  <c r="AC78" i="6"/>
  <c r="K79" i="6"/>
  <c r="K78" i="6"/>
  <c r="X79" i="6"/>
  <c r="X78" i="6"/>
  <c r="L79" i="6"/>
  <c r="L78" i="6"/>
  <c r="N79" i="6"/>
  <c r="N78" i="6"/>
  <c r="O78" i="6"/>
  <c r="O79" i="6"/>
  <c r="AB79" i="6"/>
  <c r="AB78" i="6"/>
  <c r="B78" i="6"/>
  <c r="B79" i="6"/>
  <c r="E78" i="6"/>
  <c r="E79" i="6"/>
  <c r="R79" i="6"/>
  <c r="R78" i="6"/>
  <c r="S79" i="6"/>
  <c r="S78" i="6"/>
  <c r="AF79" i="6"/>
  <c r="AF78" i="6"/>
  <c r="J79" i="6"/>
  <c r="J78" i="6"/>
  <c r="G78" i="6"/>
  <c r="G79" i="6"/>
  <c r="I79" i="6"/>
  <c r="I78" i="6"/>
  <c r="V79" i="6"/>
  <c r="V78" i="6"/>
  <c r="W78" i="6"/>
  <c r="W79" i="6"/>
  <c r="H79" i="6"/>
  <c r="H78" i="6"/>
  <c r="T79" i="6"/>
  <c r="T78" i="6"/>
  <c r="M79" i="6"/>
  <c r="M78" i="6"/>
  <c r="Z79" i="6"/>
  <c r="Z78" i="6"/>
  <c r="AA79" i="6"/>
  <c r="AA78" i="6"/>
  <c r="AD55" i="6"/>
  <c r="V55" i="6"/>
  <c r="N55" i="6"/>
  <c r="AB55" i="6"/>
  <c r="AA55" i="6"/>
  <c r="AC55" i="6"/>
  <c r="U55" i="6"/>
  <c r="M55" i="6"/>
  <c r="T55" i="6"/>
  <c r="S55" i="6"/>
  <c r="Z55" i="6"/>
  <c r="R55" i="6"/>
  <c r="X55" i="6"/>
  <c r="AE55" i="6"/>
  <c r="Y55" i="6"/>
  <c r="Q55" i="6"/>
  <c r="AF55" i="6"/>
  <c r="P55" i="6"/>
  <c r="W55" i="6"/>
  <c r="O55" i="6"/>
  <c r="F55" i="6"/>
  <c r="L55" i="6"/>
  <c r="K55" i="6"/>
  <c r="E55" i="6"/>
  <c r="D55" i="6"/>
  <c r="C55" i="6"/>
  <c r="J55" i="6"/>
  <c r="B55" i="6"/>
  <c r="H55" i="6"/>
  <c r="G55" i="6"/>
  <c r="I55" i="6"/>
  <c r="B54" i="6"/>
  <c r="H54" i="6"/>
  <c r="F54" i="6"/>
  <c r="E54" i="6"/>
  <c r="G54" i="6"/>
  <c r="I54" i="6"/>
  <c r="L54" i="6"/>
  <c r="D54" i="6"/>
  <c r="K54" i="6"/>
  <c r="C54" i="6"/>
  <c r="J54" i="6"/>
  <c r="H53" i="6"/>
  <c r="F53" i="6"/>
  <c r="E53" i="6"/>
  <c r="G53" i="6"/>
  <c r="L53" i="6"/>
  <c r="D53" i="6"/>
  <c r="K53" i="6"/>
  <c r="C53" i="6"/>
  <c r="J53" i="6"/>
  <c r="I53" i="6"/>
  <c r="AF54" i="6"/>
  <c r="X54" i="6"/>
  <c r="P54" i="6"/>
  <c r="AD54" i="6"/>
  <c r="N54" i="6"/>
  <c r="U54" i="6"/>
  <c r="R54" i="6"/>
  <c r="Q54" i="6"/>
  <c r="AE54" i="6"/>
  <c r="W54" i="6"/>
  <c r="O54" i="6"/>
  <c r="V54" i="6"/>
  <c r="AC54" i="6"/>
  <c r="M54" i="6"/>
  <c r="Z54" i="6"/>
  <c r="AB54" i="6"/>
  <c r="T54" i="6"/>
  <c r="AA54" i="6"/>
  <c r="S54" i="6"/>
  <c r="Y54" i="6"/>
  <c r="AF53" i="6"/>
  <c r="X53" i="6"/>
  <c r="P53" i="6"/>
  <c r="V53" i="6"/>
  <c r="U53" i="6"/>
  <c r="R53" i="6"/>
  <c r="Q53" i="6"/>
  <c r="AE53" i="6"/>
  <c r="W53" i="6"/>
  <c r="O53" i="6"/>
  <c r="AD53" i="6"/>
  <c r="N53" i="6"/>
  <c r="AC53" i="6"/>
  <c r="M53" i="6"/>
  <c r="Y53" i="6"/>
  <c r="AB53" i="6"/>
  <c r="T53" i="6"/>
  <c r="AA53" i="6"/>
  <c r="S53" i="6"/>
  <c r="Z53" i="6"/>
  <c r="F30" i="6"/>
  <c r="E30" i="6"/>
  <c r="D30" i="6"/>
  <c r="C30" i="6"/>
  <c r="B30" i="6"/>
  <c r="F29" i="6"/>
  <c r="E29" i="6"/>
  <c r="D29" i="6"/>
  <c r="C29" i="6"/>
  <c r="B29" i="6"/>
  <c r="B33" i="6" s="1"/>
  <c r="B34" i="6" l="1"/>
  <c r="I59" i="6"/>
  <c r="I5" i="42" s="1"/>
  <c r="I58" i="6"/>
  <c r="I4" i="42" s="1"/>
  <c r="K58" i="6"/>
  <c r="K4" i="42" s="1"/>
  <c r="K59" i="6"/>
  <c r="K5" i="42" s="1"/>
  <c r="Y59" i="6"/>
  <c r="Y5" i="42" s="1"/>
  <c r="Y58" i="6"/>
  <c r="Y4" i="42" s="1"/>
  <c r="U59" i="6"/>
  <c r="U5" i="42" s="1"/>
  <c r="U58" i="6"/>
  <c r="U4" i="42" s="1"/>
  <c r="G59" i="6"/>
  <c r="G5" i="42" s="1"/>
  <c r="G58" i="6"/>
  <c r="G4" i="42" s="1"/>
  <c r="L58" i="6"/>
  <c r="L4" i="42" s="1"/>
  <c r="L59" i="6"/>
  <c r="L5" i="42" s="1"/>
  <c r="AE59" i="6"/>
  <c r="AE5" i="42" s="1"/>
  <c r="AE58" i="6"/>
  <c r="AE4" i="42" s="1"/>
  <c r="AC59" i="6"/>
  <c r="AC5" i="42" s="1"/>
  <c r="AC58" i="6"/>
  <c r="AC4" i="42" s="1"/>
  <c r="H59" i="6"/>
  <c r="H5" i="42" s="1"/>
  <c r="H58" i="6"/>
  <c r="H4" i="42" s="1"/>
  <c r="F58" i="6"/>
  <c r="F4" i="42" s="1"/>
  <c r="F59" i="6"/>
  <c r="F5" i="42" s="1"/>
  <c r="X59" i="6"/>
  <c r="X5" i="42" s="1"/>
  <c r="X58" i="6"/>
  <c r="X4" i="42" s="1"/>
  <c r="AA59" i="6"/>
  <c r="AA5" i="42" s="1"/>
  <c r="AA58" i="6"/>
  <c r="AA4" i="42" s="1"/>
  <c r="B59" i="6"/>
  <c r="B5" i="42" s="1"/>
  <c r="B58" i="6"/>
  <c r="B4" i="42" s="1"/>
  <c r="O59" i="6"/>
  <c r="O5" i="42" s="1"/>
  <c r="O58" i="6"/>
  <c r="O4" i="42" s="1"/>
  <c r="R58" i="6"/>
  <c r="R4" i="42" s="1"/>
  <c r="R59" i="6"/>
  <c r="R5" i="42" s="1"/>
  <c r="AB58" i="6"/>
  <c r="AB4" i="42" s="1"/>
  <c r="AB59" i="6"/>
  <c r="AB5" i="42" s="1"/>
  <c r="J59" i="6"/>
  <c r="J5" i="42" s="1"/>
  <c r="J58" i="6"/>
  <c r="J4" i="42" s="1"/>
  <c r="W59" i="6"/>
  <c r="W5" i="42" s="1"/>
  <c r="W58" i="6"/>
  <c r="W4" i="42" s="1"/>
  <c r="Z59" i="6"/>
  <c r="Z5" i="42" s="1"/>
  <c r="Z58" i="6"/>
  <c r="Z4" i="42" s="1"/>
  <c r="N59" i="6"/>
  <c r="N5" i="42" s="1"/>
  <c r="N58" i="6"/>
  <c r="N4" i="42" s="1"/>
  <c r="C59" i="6"/>
  <c r="C5" i="42" s="1"/>
  <c r="C58" i="6"/>
  <c r="C4" i="42" s="1"/>
  <c r="P59" i="6"/>
  <c r="P5" i="42" s="1"/>
  <c r="P58" i="6"/>
  <c r="P4" i="42" s="1"/>
  <c r="S59" i="6"/>
  <c r="S5" i="42" s="1"/>
  <c r="S58" i="6"/>
  <c r="S4" i="42" s="1"/>
  <c r="V58" i="6"/>
  <c r="V4" i="42" s="1"/>
  <c r="V59" i="6"/>
  <c r="V5" i="42" s="1"/>
  <c r="D58" i="6"/>
  <c r="D4" i="42" s="1"/>
  <c r="D59" i="6"/>
  <c r="D5" i="42" s="1"/>
  <c r="AF59" i="6"/>
  <c r="AF5" i="42" s="1"/>
  <c r="AF58" i="6"/>
  <c r="AF4" i="42" s="1"/>
  <c r="T58" i="6"/>
  <c r="T4" i="42" s="1"/>
  <c r="T59" i="6"/>
  <c r="T5" i="42" s="1"/>
  <c r="AD59" i="6"/>
  <c r="AD5" i="42" s="1"/>
  <c r="AD58" i="6"/>
  <c r="AD4" i="42" s="1"/>
  <c r="E59" i="6"/>
  <c r="E5" i="42" s="1"/>
  <c r="E58" i="6"/>
  <c r="E4" i="42" s="1"/>
  <c r="Q59" i="6"/>
  <c r="Q5" i="42" s="1"/>
  <c r="Q58" i="6"/>
  <c r="Q4" i="42" s="1"/>
  <c r="M59" i="6"/>
  <c r="M5" i="42" s="1"/>
  <c r="M58" i="6"/>
  <c r="M4" i="42" s="1"/>
  <c r="AD34" i="6"/>
  <c r="H33" i="6"/>
  <c r="F34" i="6"/>
  <c r="AF33" i="6"/>
  <c r="AF34" i="6"/>
  <c r="AD33" i="6"/>
  <c r="AE33" i="6"/>
  <c r="C34" i="6"/>
  <c r="D34" i="6"/>
  <c r="G34" i="6"/>
  <c r="H34" i="6"/>
  <c r="G33" i="6"/>
  <c r="I34" i="6"/>
  <c r="O33" i="6"/>
  <c r="K34" i="6"/>
  <c r="W33" i="6"/>
  <c r="L34" i="6"/>
  <c r="W34" i="6"/>
  <c r="P33" i="6"/>
  <c r="I33" i="6"/>
  <c r="Q33" i="6"/>
  <c r="Y33" i="6"/>
  <c r="Q34" i="6"/>
  <c r="Y34" i="6"/>
  <c r="J33" i="6"/>
  <c r="R33" i="6"/>
  <c r="Z33" i="6"/>
  <c r="J34" i="6"/>
  <c r="R34" i="6"/>
  <c r="Z34" i="6"/>
  <c r="AE34" i="6"/>
  <c r="T33" i="6"/>
  <c r="AB33" i="6"/>
  <c r="C33" i="6"/>
  <c r="C37" i="6" s="1"/>
  <c r="K33" i="6"/>
  <c r="S33" i="6"/>
  <c r="AA33" i="6"/>
  <c r="S34" i="6"/>
  <c r="D33" i="6"/>
  <c r="T34" i="6"/>
  <c r="E33" i="6"/>
  <c r="M33" i="6"/>
  <c r="U33" i="6"/>
  <c r="AC33" i="6"/>
  <c r="E34" i="6"/>
  <c r="M34" i="6"/>
  <c r="U34" i="6"/>
  <c r="AC34" i="6"/>
  <c r="AA34" i="6"/>
  <c r="L33" i="6"/>
  <c r="AB34" i="6"/>
  <c r="F33" i="6"/>
  <c r="N33" i="6"/>
  <c r="V33" i="6"/>
  <c r="N34" i="6"/>
  <c r="V34" i="6"/>
  <c r="O34" i="6"/>
  <c r="X33" i="6"/>
  <c r="P34" i="6"/>
  <c r="X34" i="6"/>
  <c r="D9" i="42" l="1"/>
  <c r="D7" i="42"/>
  <c r="D8" i="42"/>
  <c r="N4" i="46"/>
  <c r="N4" i="45"/>
  <c r="C9" i="42"/>
  <c r="C7" i="42"/>
  <c r="C8" i="42"/>
  <c r="N5" i="46"/>
  <c r="N5" i="45"/>
  <c r="AD3" i="42"/>
  <c r="AD6" i="42"/>
  <c r="AD11" i="42"/>
  <c r="AD10" i="42"/>
  <c r="AA3" i="42"/>
  <c r="AA11" i="42"/>
  <c r="AA6" i="42"/>
  <c r="AA10" i="42"/>
  <c r="AC6" i="42"/>
  <c r="AC3" i="42"/>
  <c r="AC11" i="42"/>
  <c r="AC10" i="42"/>
  <c r="U6" i="42"/>
  <c r="U3" i="42"/>
  <c r="U10" i="42"/>
  <c r="U11" i="42"/>
  <c r="H4" i="46"/>
  <c r="H4" i="45"/>
  <c r="J4" i="46"/>
  <c r="J4" i="45"/>
  <c r="F4" i="46"/>
  <c r="F4" i="45"/>
  <c r="Y4" i="46"/>
  <c r="Y4" i="45"/>
  <c r="P4" i="46"/>
  <c r="P4" i="45"/>
  <c r="AE4" i="46"/>
  <c r="AE4" i="45"/>
  <c r="AD4" i="46"/>
  <c r="AD4" i="45"/>
  <c r="T4" i="46"/>
  <c r="T4" i="45"/>
  <c r="X4" i="46"/>
  <c r="X4" i="45"/>
  <c r="J9" i="42"/>
  <c r="J7" i="42"/>
  <c r="J8" i="42"/>
  <c r="D5" i="46"/>
  <c r="D5" i="45"/>
  <c r="AD7" i="42"/>
  <c r="AD9" i="42"/>
  <c r="AD8" i="42"/>
  <c r="N7" i="42"/>
  <c r="N9" i="42"/>
  <c r="N8" i="42"/>
  <c r="AB3" i="42"/>
  <c r="AB6" i="42"/>
  <c r="AB11" i="42"/>
  <c r="AB10" i="42"/>
  <c r="AA9" i="42"/>
  <c r="AA7" i="42"/>
  <c r="AA8" i="42"/>
  <c r="AC7" i="42"/>
  <c r="AC9" i="42"/>
  <c r="AC8" i="42"/>
  <c r="U9" i="42"/>
  <c r="U7" i="42"/>
  <c r="U8" i="42"/>
  <c r="H5" i="46"/>
  <c r="H5" i="45"/>
  <c r="J5" i="46"/>
  <c r="J5" i="45"/>
  <c r="F5" i="46"/>
  <c r="F5" i="45"/>
  <c r="Y5" i="46"/>
  <c r="Y5" i="45"/>
  <c r="P5" i="46"/>
  <c r="P5" i="45"/>
  <c r="AE5" i="46"/>
  <c r="AE5" i="45"/>
  <c r="AD5" i="46"/>
  <c r="AD5" i="45"/>
  <c r="T5" i="46"/>
  <c r="T5" i="45"/>
  <c r="J11" i="42"/>
  <c r="J3" i="42"/>
  <c r="J10" i="42"/>
  <c r="J6" i="42"/>
  <c r="I3" i="42"/>
  <c r="I11" i="42"/>
  <c r="I6" i="42"/>
  <c r="I10" i="42"/>
  <c r="D4" i="46"/>
  <c r="D4" i="45"/>
  <c r="G9" i="42"/>
  <c r="G7" i="42"/>
  <c r="G8" i="42"/>
  <c r="AA5" i="46"/>
  <c r="AA5" i="45"/>
  <c r="V7" i="42"/>
  <c r="V9" i="42"/>
  <c r="V8" i="42"/>
  <c r="V6" i="42"/>
  <c r="V11" i="42"/>
  <c r="V3" i="42"/>
  <c r="V10" i="42"/>
  <c r="Q11" i="42"/>
  <c r="Q6" i="42"/>
  <c r="Q3" i="42"/>
  <c r="Q10" i="42"/>
  <c r="T9" i="42"/>
  <c r="T7" i="42"/>
  <c r="T8" i="42"/>
  <c r="S11" i="42"/>
  <c r="S3" i="42"/>
  <c r="S10" i="42"/>
  <c r="S6" i="42"/>
  <c r="Z3" i="42"/>
  <c r="Z11" i="42"/>
  <c r="Z6" i="42"/>
  <c r="Z10" i="42"/>
  <c r="R7" i="42"/>
  <c r="R9" i="42"/>
  <c r="R8" i="42"/>
  <c r="X6" i="42"/>
  <c r="X11" i="42"/>
  <c r="X3" i="42"/>
  <c r="X10" i="42"/>
  <c r="AE11" i="42"/>
  <c r="AE6" i="42"/>
  <c r="AE3" i="42"/>
  <c r="AE10" i="42"/>
  <c r="Y6" i="42"/>
  <c r="Y11" i="42"/>
  <c r="Y3" i="42"/>
  <c r="Y10" i="42"/>
  <c r="AC4" i="46"/>
  <c r="AC4" i="45"/>
  <c r="U4" i="46"/>
  <c r="U4" i="45"/>
  <c r="G4" i="46"/>
  <c r="G4" i="45"/>
  <c r="E4" i="46"/>
  <c r="E4" i="45"/>
  <c r="K4" i="46"/>
  <c r="K4" i="45"/>
  <c r="V4" i="46"/>
  <c r="V4" i="45"/>
  <c r="AB4" i="46"/>
  <c r="AB4" i="45"/>
  <c r="I4" i="46"/>
  <c r="I4" i="45"/>
  <c r="H3" i="42"/>
  <c r="H6" i="42"/>
  <c r="H11" i="42"/>
  <c r="H10" i="42"/>
  <c r="Z4" i="46"/>
  <c r="Z4" i="45"/>
  <c r="R5" i="46"/>
  <c r="R5" i="45"/>
  <c r="D3" i="42"/>
  <c r="D6" i="42"/>
  <c r="D11" i="42"/>
  <c r="D10" i="42"/>
  <c r="I9" i="42"/>
  <c r="I7" i="42"/>
  <c r="I8" i="42"/>
  <c r="L5" i="45"/>
  <c r="L5" i="46"/>
  <c r="N3" i="42"/>
  <c r="N11" i="42"/>
  <c r="N10" i="42"/>
  <c r="N6" i="42"/>
  <c r="S9" i="42"/>
  <c r="S7" i="42"/>
  <c r="S8" i="42"/>
  <c r="X7" i="42"/>
  <c r="X9" i="42"/>
  <c r="X8" i="42"/>
  <c r="Y7" i="42"/>
  <c r="Y9" i="42"/>
  <c r="Y8" i="42"/>
  <c r="U5" i="46"/>
  <c r="U5" i="45"/>
  <c r="G5" i="46"/>
  <c r="G5" i="45"/>
  <c r="E5" i="46"/>
  <c r="E5" i="45"/>
  <c r="K5" i="46"/>
  <c r="K5" i="45"/>
  <c r="V5" i="46"/>
  <c r="V5" i="45"/>
  <c r="AB5" i="46"/>
  <c r="AB5" i="45"/>
  <c r="I5" i="46"/>
  <c r="I5" i="45"/>
  <c r="C11" i="42"/>
  <c r="C10" i="42"/>
  <c r="C3" i="42"/>
  <c r="C6" i="42"/>
  <c r="G6" i="42"/>
  <c r="G11" i="42"/>
  <c r="G3" i="42"/>
  <c r="G10" i="42"/>
  <c r="L4" i="46"/>
  <c r="L4" i="45"/>
  <c r="B7" i="42"/>
  <c r="B9" i="42"/>
  <c r="B8" i="42"/>
  <c r="Z5" i="46"/>
  <c r="Z5" i="45"/>
  <c r="X5" i="46"/>
  <c r="X5" i="45"/>
  <c r="M6" i="42"/>
  <c r="M11" i="42"/>
  <c r="M3" i="42"/>
  <c r="M10" i="42"/>
  <c r="M9" i="42"/>
  <c r="M7" i="42"/>
  <c r="M8" i="42"/>
  <c r="T3" i="42"/>
  <c r="T6" i="42"/>
  <c r="T10" i="42"/>
  <c r="T11" i="42"/>
  <c r="Z7" i="42"/>
  <c r="Z9" i="42"/>
  <c r="Z8" i="42"/>
  <c r="AE7" i="42"/>
  <c r="AE9" i="42"/>
  <c r="AE8" i="42"/>
  <c r="AC5" i="46"/>
  <c r="AC5" i="45"/>
  <c r="E6" i="42"/>
  <c r="E11" i="42"/>
  <c r="E10" i="42"/>
  <c r="E3" i="42"/>
  <c r="AF6" i="42"/>
  <c r="AF3" i="42"/>
  <c r="AF11" i="42"/>
  <c r="AF10" i="42"/>
  <c r="P3" i="42"/>
  <c r="P11" i="42"/>
  <c r="P6" i="42"/>
  <c r="P10" i="42"/>
  <c r="W6" i="42"/>
  <c r="W11" i="42"/>
  <c r="W3" i="42"/>
  <c r="W10" i="42"/>
  <c r="O6" i="42"/>
  <c r="O11" i="42"/>
  <c r="O3" i="42"/>
  <c r="O10" i="42"/>
  <c r="F7" i="42"/>
  <c r="F9" i="42"/>
  <c r="F8" i="42"/>
  <c r="L9" i="42"/>
  <c r="L7" i="42"/>
  <c r="L8" i="42"/>
  <c r="K9" i="42"/>
  <c r="K7" i="42"/>
  <c r="K8" i="42"/>
  <c r="Q4" i="46"/>
  <c r="Q4" i="45"/>
  <c r="AF4" i="46"/>
  <c r="AF4" i="45"/>
  <c r="M4" i="46"/>
  <c r="M4" i="45"/>
  <c r="C4" i="46"/>
  <c r="C4" i="45"/>
  <c r="B4" i="46"/>
  <c r="B4" i="45"/>
  <c r="O4" i="46"/>
  <c r="O4" i="45"/>
  <c r="W4" i="46"/>
  <c r="W4" i="45"/>
  <c r="S4" i="46"/>
  <c r="S4" i="45"/>
  <c r="B3" i="42"/>
  <c r="B11" i="42"/>
  <c r="B10" i="42"/>
  <c r="B6" i="42"/>
  <c r="AA4" i="46"/>
  <c r="AA4" i="45"/>
  <c r="H7" i="42"/>
  <c r="H9" i="42"/>
  <c r="H8" i="42"/>
  <c r="R4" i="46"/>
  <c r="R4" i="45"/>
  <c r="AB9" i="42"/>
  <c r="AB7" i="42"/>
  <c r="AB8" i="42"/>
  <c r="Q9" i="42"/>
  <c r="Q7" i="42"/>
  <c r="Q8" i="42"/>
  <c r="R11" i="42"/>
  <c r="R3" i="42"/>
  <c r="R10" i="42"/>
  <c r="R6" i="42"/>
  <c r="E9" i="42"/>
  <c r="E7" i="42"/>
  <c r="E8" i="42"/>
  <c r="AF7" i="42"/>
  <c r="AF8" i="42"/>
  <c r="AF9" i="42"/>
  <c r="P7" i="42"/>
  <c r="P8" i="42"/>
  <c r="P9" i="42"/>
  <c r="W9" i="42"/>
  <c r="W7" i="42"/>
  <c r="W8" i="42"/>
  <c r="O9" i="42"/>
  <c r="O7" i="42"/>
  <c r="O8" i="42"/>
  <c r="F11" i="42"/>
  <c r="F6" i="42"/>
  <c r="F3" i="42"/>
  <c r="F10" i="42"/>
  <c r="L3" i="42"/>
  <c r="L6" i="42"/>
  <c r="L10" i="42"/>
  <c r="L11" i="42"/>
  <c r="K3" i="42"/>
  <c r="K10" i="42"/>
  <c r="K6" i="42"/>
  <c r="K11" i="42"/>
  <c r="Q5" i="45"/>
  <c r="Q5" i="46"/>
  <c r="AF5" i="46"/>
  <c r="AF5" i="45"/>
  <c r="M5" i="46"/>
  <c r="M5" i="45"/>
  <c r="C5" i="46"/>
  <c r="C5" i="45"/>
  <c r="B5" i="46"/>
  <c r="B5" i="45"/>
  <c r="O5" i="46"/>
  <c r="O5" i="45"/>
  <c r="W5" i="46"/>
  <c r="W5" i="45"/>
  <c r="S5" i="46"/>
  <c r="S5" i="45"/>
  <c r="AF9" i="45" l="1"/>
  <c r="AF8" i="45"/>
  <c r="AF7" i="45"/>
  <c r="E9" i="45"/>
  <c r="E7" i="45"/>
  <c r="E8" i="45"/>
  <c r="U11" i="45"/>
  <c r="U3" i="45"/>
  <c r="U10" i="45"/>
  <c r="U6" i="45"/>
  <c r="Y9" i="45"/>
  <c r="Y8" i="45"/>
  <c r="Y7" i="45"/>
  <c r="O9" i="46"/>
  <c r="O7" i="46"/>
  <c r="O8" i="46"/>
  <c r="AF9" i="46"/>
  <c r="AF8" i="46"/>
  <c r="AF7" i="46"/>
  <c r="R3" i="45"/>
  <c r="R11" i="45"/>
  <c r="R10" i="45"/>
  <c r="R6" i="45"/>
  <c r="AA3" i="45"/>
  <c r="AA11" i="45"/>
  <c r="AA6" i="45"/>
  <c r="AA10" i="45"/>
  <c r="W11" i="45"/>
  <c r="W3" i="45"/>
  <c r="W10" i="45"/>
  <c r="W6" i="45"/>
  <c r="M11" i="45"/>
  <c r="M3" i="45"/>
  <c r="M10" i="45"/>
  <c r="M6" i="45"/>
  <c r="Z9" i="45"/>
  <c r="Z8" i="45"/>
  <c r="Z7" i="45"/>
  <c r="I9" i="46"/>
  <c r="I7" i="46"/>
  <c r="I8" i="46"/>
  <c r="E9" i="46"/>
  <c r="E7" i="46"/>
  <c r="E8" i="46"/>
  <c r="V3" i="46"/>
  <c r="V11" i="46"/>
  <c r="V10" i="46"/>
  <c r="V6" i="46"/>
  <c r="U3" i="46"/>
  <c r="U11" i="46"/>
  <c r="U10" i="46"/>
  <c r="U6" i="46"/>
  <c r="AA9" i="45"/>
  <c r="AA8" i="45"/>
  <c r="AA7" i="45"/>
  <c r="T9" i="46"/>
  <c r="T7" i="46"/>
  <c r="T8" i="46"/>
  <c r="Y9" i="46"/>
  <c r="Y8" i="46"/>
  <c r="Y7" i="46"/>
  <c r="X11" i="46"/>
  <c r="X10" i="46"/>
  <c r="X3" i="46"/>
  <c r="X6" i="46"/>
  <c r="AD11" i="46"/>
  <c r="AD3" i="46"/>
  <c r="AD6" i="46"/>
  <c r="AD10" i="46"/>
  <c r="F11" i="46"/>
  <c r="F3" i="46"/>
  <c r="F10" i="46"/>
  <c r="F6" i="46"/>
  <c r="B9" i="45"/>
  <c r="B7" i="45"/>
  <c r="B8" i="45"/>
  <c r="Q9" i="46"/>
  <c r="Q7" i="46"/>
  <c r="Q8" i="46"/>
  <c r="R11" i="46"/>
  <c r="R3" i="46"/>
  <c r="R10" i="46"/>
  <c r="R6" i="46"/>
  <c r="AA3" i="46"/>
  <c r="AA11" i="46"/>
  <c r="AA6" i="46"/>
  <c r="AA10" i="46"/>
  <c r="W11" i="46"/>
  <c r="W3" i="46"/>
  <c r="W10" i="46"/>
  <c r="W6" i="46"/>
  <c r="M3" i="46"/>
  <c r="M11" i="46"/>
  <c r="M10" i="46"/>
  <c r="M6" i="46"/>
  <c r="Z9" i="46"/>
  <c r="Z8" i="46"/>
  <c r="Z7" i="46"/>
  <c r="AB9" i="45"/>
  <c r="AB8" i="45"/>
  <c r="AB7" i="45"/>
  <c r="G9" i="45"/>
  <c r="G7" i="45"/>
  <c r="G8" i="45"/>
  <c r="K11" i="45"/>
  <c r="K3" i="45"/>
  <c r="K10" i="45"/>
  <c r="K6" i="45"/>
  <c r="AC3" i="45"/>
  <c r="AC11" i="45"/>
  <c r="AC6" i="45"/>
  <c r="AC10" i="45"/>
  <c r="AA9" i="46"/>
  <c r="AA8" i="46"/>
  <c r="AA7" i="46"/>
  <c r="AD9" i="45"/>
  <c r="AD8" i="45"/>
  <c r="AD7" i="45"/>
  <c r="F9" i="45"/>
  <c r="F7" i="45"/>
  <c r="F8" i="45"/>
  <c r="AE11" i="45"/>
  <c r="AE3" i="45"/>
  <c r="AE6" i="45"/>
  <c r="AE10" i="45"/>
  <c r="J3" i="45"/>
  <c r="J11" i="45"/>
  <c r="J10" i="45"/>
  <c r="J6" i="45"/>
  <c r="S11" i="46"/>
  <c r="S3" i="46"/>
  <c r="S10" i="46"/>
  <c r="S6" i="46"/>
  <c r="T9" i="45"/>
  <c r="T7" i="45"/>
  <c r="T8" i="45"/>
  <c r="AF3" i="45"/>
  <c r="AF11" i="45"/>
  <c r="AF6" i="45"/>
  <c r="AF10" i="45"/>
  <c r="K3" i="46"/>
  <c r="K11" i="46"/>
  <c r="K10" i="46"/>
  <c r="K6" i="46"/>
  <c r="AD9" i="46"/>
  <c r="AD8" i="46"/>
  <c r="AD7" i="46"/>
  <c r="D9" i="45"/>
  <c r="D7" i="45"/>
  <c r="D8" i="45"/>
  <c r="AE11" i="46"/>
  <c r="AE6" i="46"/>
  <c r="AE3" i="46"/>
  <c r="AE10" i="46"/>
  <c r="N11" i="45"/>
  <c r="N3" i="45"/>
  <c r="N10" i="45"/>
  <c r="N6" i="45"/>
  <c r="S9" i="45"/>
  <c r="S7" i="45"/>
  <c r="S8" i="45"/>
  <c r="C9" i="45"/>
  <c r="C7" i="45"/>
  <c r="C8" i="45"/>
  <c r="O11" i="46"/>
  <c r="O3" i="46"/>
  <c r="O10" i="46"/>
  <c r="O6" i="46"/>
  <c r="AF11" i="46"/>
  <c r="AF6" i="46"/>
  <c r="AF10" i="46"/>
  <c r="AF3" i="46"/>
  <c r="AC9" i="45"/>
  <c r="AC8" i="45"/>
  <c r="AC7" i="45"/>
  <c r="V9" i="45"/>
  <c r="V7" i="45"/>
  <c r="V8" i="45"/>
  <c r="U9" i="45"/>
  <c r="U7" i="45"/>
  <c r="U8" i="45"/>
  <c r="L9" i="45"/>
  <c r="L7" i="45"/>
  <c r="L8" i="45"/>
  <c r="R9" i="45"/>
  <c r="R7" i="45"/>
  <c r="R8" i="45"/>
  <c r="I3" i="45"/>
  <c r="I11" i="45"/>
  <c r="I10" i="45"/>
  <c r="I6" i="45"/>
  <c r="E11" i="45"/>
  <c r="E3" i="45"/>
  <c r="E10" i="45"/>
  <c r="E6" i="45"/>
  <c r="AE9" i="45"/>
  <c r="AE8" i="45"/>
  <c r="AE7" i="45"/>
  <c r="J9" i="45"/>
  <c r="J7" i="45"/>
  <c r="J8" i="45"/>
  <c r="D9" i="46"/>
  <c r="D7" i="46"/>
  <c r="D8" i="46"/>
  <c r="P3" i="45"/>
  <c r="P11" i="45"/>
  <c r="P10" i="45"/>
  <c r="P6" i="45"/>
  <c r="H3" i="45"/>
  <c r="H11" i="45"/>
  <c r="H10" i="45"/>
  <c r="H6" i="45"/>
  <c r="N3" i="46"/>
  <c r="N11" i="46"/>
  <c r="N10" i="46"/>
  <c r="N6" i="46"/>
  <c r="C3" i="46"/>
  <c r="C11" i="46"/>
  <c r="C10" i="46"/>
  <c r="C6" i="46"/>
  <c r="I9" i="45"/>
  <c r="I7" i="45"/>
  <c r="I8" i="45"/>
  <c r="F11" i="45"/>
  <c r="F3" i="45"/>
  <c r="F10" i="45"/>
  <c r="F6" i="45"/>
  <c r="Q9" i="45"/>
  <c r="Q7" i="45"/>
  <c r="Q8" i="45"/>
  <c r="J11" i="46"/>
  <c r="J3" i="46"/>
  <c r="J10" i="46"/>
  <c r="J6" i="46"/>
  <c r="B3" i="45"/>
  <c r="B11" i="45"/>
  <c r="B10" i="45"/>
  <c r="B6" i="45"/>
  <c r="AC9" i="46"/>
  <c r="AC8" i="46"/>
  <c r="AC7" i="46"/>
  <c r="V9" i="46"/>
  <c r="V7" i="46"/>
  <c r="V8" i="46"/>
  <c r="E11" i="46"/>
  <c r="E3" i="46"/>
  <c r="E10" i="46"/>
  <c r="E6" i="46"/>
  <c r="AE9" i="46"/>
  <c r="AE8" i="46"/>
  <c r="AE7" i="46"/>
  <c r="J9" i="46"/>
  <c r="J7" i="46"/>
  <c r="J8" i="46"/>
  <c r="P11" i="46"/>
  <c r="P10" i="46"/>
  <c r="P6" i="46"/>
  <c r="P3" i="46"/>
  <c r="H11" i="46"/>
  <c r="H10" i="46"/>
  <c r="H3" i="46"/>
  <c r="H6" i="46"/>
  <c r="O9" i="45"/>
  <c r="O7" i="45"/>
  <c r="O8" i="45"/>
  <c r="X9" i="46"/>
  <c r="X7" i="46"/>
  <c r="X8" i="46"/>
  <c r="V11" i="45"/>
  <c r="V3" i="45"/>
  <c r="V10" i="45"/>
  <c r="V6" i="45"/>
  <c r="X3" i="45"/>
  <c r="X10" i="45"/>
  <c r="X11" i="45"/>
  <c r="X6" i="45"/>
  <c r="AD11" i="45"/>
  <c r="AD3" i="45"/>
  <c r="AD6" i="45"/>
  <c r="AD10" i="45"/>
  <c r="O11" i="45"/>
  <c r="O3" i="45"/>
  <c r="O10" i="45"/>
  <c r="O6" i="45"/>
  <c r="AB9" i="46"/>
  <c r="AB8" i="46"/>
  <c r="AB7" i="46"/>
  <c r="G9" i="46"/>
  <c r="G8" i="46"/>
  <c r="G7" i="46"/>
  <c r="L9" i="46"/>
  <c r="L7" i="46"/>
  <c r="L8" i="46"/>
  <c r="F9" i="46"/>
  <c r="F7" i="46"/>
  <c r="F8" i="46"/>
  <c r="C9" i="46"/>
  <c r="C7" i="46"/>
  <c r="C8" i="46"/>
  <c r="Q3" i="45"/>
  <c r="Q11" i="45"/>
  <c r="Q10" i="45"/>
  <c r="Q6" i="45"/>
  <c r="R9" i="46"/>
  <c r="R7" i="46"/>
  <c r="R8" i="46"/>
  <c r="I11" i="46"/>
  <c r="I3" i="46"/>
  <c r="I10" i="46"/>
  <c r="I6" i="46"/>
  <c r="W9" i="45"/>
  <c r="W7" i="45"/>
  <c r="W8" i="45"/>
  <c r="M9" i="45"/>
  <c r="M7" i="45"/>
  <c r="M8" i="45"/>
  <c r="B3" i="46"/>
  <c r="B11" i="46"/>
  <c r="B10" i="46"/>
  <c r="B6" i="46"/>
  <c r="Q11" i="46"/>
  <c r="Q3" i="46"/>
  <c r="Q10" i="46"/>
  <c r="Q6" i="46"/>
  <c r="L11" i="45"/>
  <c r="L3" i="45"/>
  <c r="L10" i="45"/>
  <c r="L6" i="45"/>
  <c r="K9" i="45"/>
  <c r="K7" i="45"/>
  <c r="K8" i="45"/>
  <c r="Z3" i="45"/>
  <c r="Z11" i="45"/>
  <c r="Z6" i="45"/>
  <c r="Z10" i="45"/>
  <c r="AB3" i="45"/>
  <c r="AB11" i="45"/>
  <c r="AB6" i="45"/>
  <c r="AB10" i="45"/>
  <c r="G11" i="45"/>
  <c r="G3" i="45"/>
  <c r="G10" i="45"/>
  <c r="G6" i="45"/>
  <c r="D3" i="45"/>
  <c r="D11" i="45"/>
  <c r="D10" i="45"/>
  <c r="D6" i="45"/>
  <c r="P9" i="45"/>
  <c r="P7" i="45"/>
  <c r="P8" i="45"/>
  <c r="H9" i="45"/>
  <c r="H7" i="45"/>
  <c r="H8" i="45"/>
  <c r="T11" i="45"/>
  <c r="T3" i="45"/>
  <c r="T10" i="45"/>
  <c r="T6" i="45"/>
  <c r="Y3" i="45"/>
  <c r="Y11" i="45"/>
  <c r="Y6" i="45"/>
  <c r="Y10" i="45"/>
  <c r="N9" i="45"/>
  <c r="N7" i="45"/>
  <c r="N8" i="45"/>
  <c r="B9" i="46"/>
  <c r="B7" i="46"/>
  <c r="B8" i="46"/>
  <c r="AC11" i="46"/>
  <c r="AC3" i="46"/>
  <c r="AC6" i="46"/>
  <c r="AC10" i="46"/>
  <c r="S9" i="46"/>
  <c r="S7" i="46"/>
  <c r="S8" i="46"/>
  <c r="U9" i="46"/>
  <c r="U7" i="46"/>
  <c r="U8" i="46"/>
  <c r="W9" i="46"/>
  <c r="W7" i="46"/>
  <c r="W8" i="46"/>
  <c r="M9" i="46"/>
  <c r="M7" i="46"/>
  <c r="M8" i="46"/>
  <c r="S3" i="45"/>
  <c r="S11" i="45"/>
  <c r="S10" i="45"/>
  <c r="S6" i="45"/>
  <c r="C3" i="45"/>
  <c r="C11" i="45"/>
  <c r="C10" i="45"/>
  <c r="C6" i="45"/>
  <c r="X9" i="45"/>
  <c r="X7" i="45"/>
  <c r="X8" i="45"/>
  <c r="L3" i="46"/>
  <c r="L11" i="46"/>
  <c r="L10" i="46"/>
  <c r="L6" i="46"/>
  <c r="K9" i="46"/>
  <c r="K7" i="46"/>
  <c r="K8" i="46"/>
  <c r="Z3" i="46"/>
  <c r="Z11" i="46"/>
  <c r="Z6" i="46"/>
  <c r="Z10" i="46"/>
  <c r="AB3" i="46"/>
  <c r="AB11" i="46"/>
  <c r="AB6" i="46"/>
  <c r="AB10" i="46"/>
  <c r="G11" i="46"/>
  <c r="G3" i="46"/>
  <c r="G10" i="46"/>
  <c r="G6" i="46"/>
  <c r="D11" i="46"/>
  <c r="D3" i="46"/>
  <c r="D10" i="46"/>
  <c r="D6" i="46"/>
  <c r="P9" i="46"/>
  <c r="P7" i="46"/>
  <c r="P8" i="46"/>
  <c r="H9" i="46"/>
  <c r="H7" i="46"/>
  <c r="H8" i="46"/>
  <c r="T11" i="46"/>
  <c r="T3" i="46"/>
  <c r="T10" i="46"/>
  <c r="T6" i="46"/>
  <c r="Y11" i="46"/>
  <c r="Y6" i="46"/>
  <c r="Y3" i="46"/>
  <c r="Y10" i="46"/>
  <c r="N9" i="46"/>
  <c r="N7" i="46"/>
  <c r="N8" i="46"/>
  <c r="B11" i="6"/>
  <c r="C11" i="6"/>
  <c r="D11" i="6"/>
  <c r="E11" i="6"/>
  <c r="F11" i="6"/>
  <c r="B9" i="6"/>
  <c r="B10" i="6"/>
  <c r="D9" i="6"/>
  <c r="E9" i="6"/>
  <c r="F9" i="6"/>
  <c r="D10" i="6"/>
  <c r="E10" i="6"/>
  <c r="F10" i="6"/>
  <c r="C10" i="6"/>
  <c r="C9" i="6"/>
  <c r="B14" i="6" l="1"/>
  <c r="AF14" i="6"/>
  <c r="AF19" i="6" s="1"/>
  <c r="AB14" i="6"/>
  <c r="X14" i="6"/>
  <c r="X19" i="6" s="1"/>
  <c r="T14" i="6"/>
  <c r="T19" i="6" s="1"/>
  <c r="P14" i="6"/>
  <c r="P19" i="6" s="1"/>
  <c r="AE14" i="6"/>
  <c r="AE19" i="6" s="1"/>
  <c r="AA14" i="6"/>
  <c r="AA19" i="6" s="1"/>
  <c r="W14" i="6"/>
  <c r="W19" i="6" s="1"/>
  <c r="S14" i="6"/>
  <c r="O14" i="6"/>
  <c r="AD14" i="6"/>
  <c r="AD19" i="6" s="1"/>
  <c r="Z14" i="6"/>
  <c r="Z19" i="6" s="1"/>
  <c r="V14" i="6"/>
  <c r="V19" i="6" s="1"/>
  <c r="R14" i="6"/>
  <c r="R19" i="6" s="1"/>
  <c r="N14" i="6"/>
  <c r="N19" i="6" s="1"/>
  <c r="AC14" i="6"/>
  <c r="AC19" i="6" s="1"/>
  <c r="Y14" i="6"/>
  <c r="Y19" i="6" s="1"/>
  <c r="U14" i="6"/>
  <c r="Q14" i="6"/>
  <c r="Q19" i="6" s="1"/>
  <c r="M14" i="6"/>
  <c r="M19" i="6" s="1"/>
  <c r="L16" i="6"/>
  <c r="L21" i="6" s="1"/>
  <c r="H16" i="6"/>
  <c r="H21" i="6" s="1"/>
  <c r="D16" i="6"/>
  <c r="D21" i="6" s="1"/>
  <c r="K16" i="6"/>
  <c r="K21" i="6" s="1"/>
  <c r="G16" i="6"/>
  <c r="G21" i="6" s="1"/>
  <c r="C16" i="6"/>
  <c r="J16" i="6"/>
  <c r="J21" i="6" s="1"/>
  <c r="F16" i="6"/>
  <c r="F21" i="6" s="1"/>
  <c r="I16" i="6"/>
  <c r="I21" i="6" s="1"/>
  <c r="E16" i="6"/>
  <c r="E21" i="6" s="1"/>
  <c r="L14" i="6"/>
  <c r="L19" i="6" s="1"/>
  <c r="H14" i="6"/>
  <c r="H19" i="6" s="1"/>
  <c r="D14" i="6"/>
  <c r="D19" i="6" s="1"/>
  <c r="K14" i="6"/>
  <c r="G14" i="6"/>
  <c r="G19" i="6" s="1"/>
  <c r="C14" i="6"/>
  <c r="C19" i="6" s="1"/>
  <c r="J14" i="6"/>
  <c r="J19" i="6" s="1"/>
  <c r="F14" i="6"/>
  <c r="F19" i="6" s="1"/>
  <c r="I14" i="6"/>
  <c r="I19" i="6" s="1"/>
  <c r="E14" i="6"/>
  <c r="E19" i="6" s="1"/>
  <c r="AF15" i="6"/>
  <c r="AF20" i="6" s="1"/>
  <c r="AB15" i="6"/>
  <c r="X15" i="6"/>
  <c r="X20" i="6" s="1"/>
  <c r="T15" i="6"/>
  <c r="T20" i="6" s="1"/>
  <c r="P15" i="6"/>
  <c r="P20" i="6" s="1"/>
  <c r="AE15" i="6"/>
  <c r="AE20" i="6" s="1"/>
  <c r="AA15" i="6"/>
  <c r="AA20" i="6" s="1"/>
  <c r="W15" i="6"/>
  <c r="W20" i="6" s="1"/>
  <c r="S15" i="6"/>
  <c r="S20" i="6" s="1"/>
  <c r="O15" i="6"/>
  <c r="AD15" i="6"/>
  <c r="AD20" i="6" s="1"/>
  <c r="Z15" i="6"/>
  <c r="Z20" i="6" s="1"/>
  <c r="V15" i="6"/>
  <c r="V20" i="6" s="1"/>
  <c r="R15" i="6"/>
  <c r="R20" i="6" s="1"/>
  <c r="N15" i="6"/>
  <c r="N20" i="6" s="1"/>
  <c r="AC15" i="6"/>
  <c r="AC20" i="6" s="1"/>
  <c r="Y15" i="6"/>
  <c r="Y20" i="6" s="1"/>
  <c r="U15" i="6"/>
  <c r="Q15" i="6"/>
  <c r="Q20" i="6" s="1"/>
  <c r="M15" i="6"/>
  <c r="M20" i="6" s="1"/>
  <c r="B15" i="6"/>
  <c r="B16" i="6"/>
  <c r="L15" i="6"/>
  <c r="L20" i="6" s="1"/>
  <c r="H15" i="6"/>
  <c r="H20" i="6" s="1"/>
  <c r="D15" i="6"/>
  <c r="D20" i="6" s="1"/>
  <c r="K15" i="6"/>
  <c r="K20" i="6" s="1"/>
  <c r="G15" i="6"/>
  <c r="G20" i="6" s="1"/>
  <c r="C15" i="6"/>
  <c r="C20" i="6" s="1"/>
  <c r="J15" i="6"/>
  <c r="J20" i="6" s="1"/>
  <c r="F15" i="6"/>
  <c r="F20" i="6" s="1"/>
  <c r="I15" i="6"/>
  <c r="I20" i="6" s="1"/>
  <c r="E15" i="6"/>
  <c r="E20" i="6" s="1"/>
  <c r="AF16" i="6"/>
  <c r="AF21" i="6" s="1"/>
  <c r="AB16" i="6"/>
  <c r="AB21" i="6" s="1"/>
  <c r="X16" i="6"/>
  <c r="X21" i="6" s="1"/>
  <c r="T16" i="6"/>
  <c r="T21" i="6" s="1"/>
  <c r="P16" i="6"/>
  <c r="P21" i="6" s="1"/>
  <c r="AA16" i="6"/>
  <c r="AA21" i="6" s="1"/>
  <c r="W16" i="6"/>
  <c r="W21" i="6" s="1"/>
  <c r="S16" i="6"/>
  <c r="S21" i="6" s="1"/>
  <c r="O16" i="6"/>
  <c r="O21" i="6" s="1"/>
  <c r="AE16" i="6"/>
  <c r="AE21" i="6" s="1"/>
  <c r="AD16" i="6"/>
  <c r="AD21" i="6" s="1"/>
  <c r="Z16" i="6"/>
  <c r="Z21" i="6" s="1"/>
  <c r="V16" i="6"/>
  <c r="V21" i="6" s="1"/>
  <c r="R16" i="6"/>
  <c r="R21" i="6" s="1"/>
  <c r="N16" i="6"/>
  <c r="N21" i="6" s="1"/>
  <c r="Y16" i="6"/>
  <c r="Y21" i="6" s="1"/>
  <c r="U16" i="6"/>
  <c r="U21" i="6" s="1"/>
  <c r="Q16" i="6"/>
  <c r="Q21" i="6" s="1"/>
  <c r="M16" i="6"/>
  <c r="M21" i="6" s="1"/>
  <c r="AC16" i="6"/>
  <c r="AC21" i="6" s="1"/>
  <c r="I38" i="6"/>
  <c r="H38" i="6"/>
  <c r="F38" i="6"/>
  <c r="G38" i="6"/>
  <c r="E38" i="6"/>
  <c r="L38" i="6"/>
  <c r="D38" i="6"/>
  <c r="J38" i="6"/>
  <c r="K38" i="6"/>
  <c r="C38" i="6"/>
  <c r="Y37" i="6"/>
  <c r="Q37" i="6"/>
  <c r="N37" i="6"/>
  <c r="AF37" i="6"/>
  <c r="X37" i="6"/>
  <c r="P37" i="6"/>
  <c r="AE37" i="6"/>
  <c r="W37" i="6"/>
  <c r="O37" i="6"/>
  <c r="AD37" i="6"/>
  <c r="V37" i="6"/>
  <c r="AC37" i="6"/>
  <c r="U37" i="6"/>
  <c r="M37" i="6"/>
  <c r="Z37" i="6"/>
  <c r="AB37" i="6"/>
  <c r="T37" i="6"/>
  <c r="R37" i="6"/>
  <c r="AA37" i="6"/>
  <c r="S37" i="6"/>
  <c r="I37" i="6"/>
  <c r="H37" i="6"/>
  <c r="F37" i="6"/>
  <c r="G37" i="6"/>
  <c r="E37" i="6"/>
  <c r="L37" i="6"/>
  <c r="D37" i="6"/>
  <c r="K37" i="6"/>
  <c r="J37" i="6"/>
  <c r="Y38" i="6"/>
  <c r="Q38" i="6"/>
  <c r="V38" i="6"/>
  <c r="AF38" i="6"/>
  <c r="X38" i="6"/>
  <c r="P38" i="6"/>
  <c r="AE38" i="6"/>
  <c r="W38" i="6"/>
  <c r="O38" i="6"/>
  <c r="AD38" i="6"/>
  <c r="N38" i="6"/>
  <c r="AC38" i="6"/>
  <c r="U38" i="6"/>
  <c r="M38" i="6"/>
  <c r="R38" i="6"/>
  <c r="AB38" i="6"/>
  <c r="T38" i="6"/>
  <c r="AA38" i="6"/>
  <c r="S38" i="6"/>
  <c r="Z38" i="6"/>
  <c r="C21" i="6"/>
  <c r="K19" i="6"/>
  <c r="AB19" i="6"/>
  <c r="U19" i="6"/>
  <c r="S19" i="6"/>
  <c r="O20" i="6"/>
  <c r="U20" i="6"/>
  <c r="AB20" i="6"/>
  <c r="O19" i="6"/>
  <c r="Z5" i="40" l="1"/>
  <c r="Z5" i="41"/>
  <c r="Z5" i="38"/>
  <c r="Z5" i="39"/>
  <c r="S5" i="41"/>
  <c r="S5" i="39"/>
  <c r="S5" i="40"/>
  <c r="S5" i="38"/>
  <c r="J4" i="40"/>
  <c r="J4" i="38"/>
  <c r="J4" i="41"/>
  <c r="J4" i="39"/>
  <c r="Q4" i="39"/>
  <c r="Q4" i="40"/>
  <c r="Q4" i="41"/>
  <c r="Q4" i="38"/>
  <c r="AC5" i="39"/>
  <c r="AC5" i="40"/>
  <c r="AC5" i="41"/>
  <c r="AC5" i="38"/>
  <c r="N5" i="40"/>
  <c r="N5" i="41"/>
  <c r="N5" i="39"/>
  <c r="N5" i="38"/>
  <c r="V5" i="40"/>
  <c r="V5" i="41"/>
  <c r="V5" i="38"/>
  <c r="V5" i="39"/>
  <c r="H4" i="39"/>
  <c r="H4" i="40"/>
  <c r="H4" i="38"/>
  <c r="H4" i="41"/>
  <c r="M4" i="39"/>
  <c r="M4" i="40"/>
  <c r="M4" i="41"/>
  <c r="M4" i="38"/>
  <c r="AD4" i="40"/>
  <c r="AD4" i="41"/>
  <c r="AD4" i="39"/>
  <c r="AD4" i="38"/>
  <c r="D5" i="39"/>
  <c r="D5" i="38"/>
  <c r="D5" i="40"/>
  <c r="D5" i="41"/>
  <c r="B5" i="40"/>
  <c r="B5" i="41"/>
  <c r="B5" i="38"/>
  <c r="M5" i="39"/>
  <c r="M5" i="40"/>
  <c r="M5" i="41"/>
  <c r="M5" i="38"/>
  <c r="P5" i="39"/>
  <c r="P5" i="40"/>
  <c r="P5" i="38"/>
  <c r="P5" i="41"/>
  <c r="C4" i="41"/>
  <c r="C4" i="38"/>
  <c r="C4" i="39"/>
  <c r="C4" i="40"/>
  <c r="I4" i="39"/>
  <c r="I4" i="40"/>
  <c r="I4" i="41"/>
  <c r="I4" i="38"/>
  <c r="U4" i="39"/>
  <c r="U4" i="40"/>
  <c r="U4" i="41"/>
  <c r="U4" i="38"/>
  <c r="X4" i="39"/>
  <c r="X4" i="40"/>
  <c r="X4" i="38"/>
  <c r="X4" i="41"/>
  <c r="Y4" i="39"/>
  <c r="Y4" i="40"/>
  <c r="Y4" i="41"/>
  <c r="Y4" i="38"/>
  <c r="C5" i="41"/>
  <c r="C5" i="39"/>
  <c r="C5" i="38"/>
  <c r="C5" i="40"/>
  <c r="L5" i="39"/>
  <c r="L5" i="40"/>
  <c r="L5" i="41"/>
  <c r="L5" i="38"/>
  <c r="H5" i="39"/>
  <c r="H5" i="40"/>
  <c r="H5" i="41"/>
  <c r="H5" i="38"/>
  <c r="AF5" i="41"/>
  <c r="AF5" i="39"/>
  <c r="AF5" i="40"/>
  <c r="AF5" i="38"/>
  <c r="R5" i="40"/>
  <c r="R5" i="41"/>
  <c r="R5" i="38"/>
  <c r="R5" i="39"/>
  <c r="AE5" i="41"/>
  <c r="AE5" i="39"/>
  <c r="AE5" i="38"/>
  <c r="AE5" i="40"/>
  <c r="L4" i="39"/>
  <c r="L4" i="40"/>
  <c r="L4" i="38"/>
  <c r="L4" i="41"/>
  <c r="R4" i="40"/>
  <c r="R4" i="38"/>
  <c r="R4" i="41"/>
  <c r="R4" i="39"/>
  <c r="P4" i="39"/>
  <c r="P4" i="40"/>
  <c r="P4" i="38"/>
  <c r="P4" i="41"/>
  <c r="F5" i="40"/>
  <c r="F5" i="41"/>
  <c r="F5" i="38"/>
  <c r="F5" i="39"/>
  <c r="AA5" i="41"/>
  <c r="AA5" i="39"/>
  <c r="AA5" i="40"/>
  <c r="AA5" i="38"/>
  <c r="AD5" i="40"/>
  <c r="AD5" i="41"/>
  <c r="AD5" i="39"/>
  <c r="AD5" i="38"/>
  <c r="Q5" i="39"/>
  <c r="Q5" i="40"/>
  <c r="Q5" i="41"/>
  <c r="Q5" i="38"/>
  <c r="E4" i="39"/>
  <c r="E4" i="40"/>
  <c r="E4" i="41"/>
  <c r="E4" i="38"/>
  <c r="T4" i="39"/>
  <c r="T4" i="40"/>
  <c r="T4" i="38"/>
  <c r="T4" i="41"/>
  <c r="O4" i="41"/>
  <c r="O4" i="38"/>
  <c r="O4" i="39"/>
  <c r="O4" i="40"/>
  <c r="T5" i="39"/>
  <c r="T5" i="40"/>
  <c r="T5" i="38"/>
  <c r="T5" i="41"/>
  <c r="U5" i="39"/>
  <c r="U5" i="40"/>
  <c r="U5" i="41"/>
  <c r="U5" i="38"/>
  <c r="O5" i="41"/>
  <c r="O5" i="39"/>
  <c r="O5" i="38"/>
  <c r="O5" i="40"/>
  <c r="X5" i="39"/>
  <c r="X5" i="40"/>
  <c r="X5" i="41"/>
  <c r="X5" i="38"/>
  <c r="Y5" i="39"/>
  <c r="Y5" i="40"/>
  <c r="Y5" i="41"/>
  <c r="Y5" i="38"/>
  <c r="K4" i="41"/>
  <c r="K4" i="38"/>
  <c r="K4" i="39"/>
  <c r="K4" i="40"/>
  <c r="G4" i="41"/>
  <c r="G4" i="38"/>
  <c r="G4" i="39"/>
  <c r="G4" i="40"/>
  <c r="S4" i="41"/>
  <c r="S4" i="38"/>
  <c r="S4" i="39"/>
  <c r="S4" i="40"/>
  <c r="AB4" i="39"/>
  <c r="AB4" i="40"/>
  <c r="AB4" i="38"/>
  <c r="AB4" i="41"/>
  <c r="AC4" i="39"/>
  <c r="AC4" i="40"/>
  <c r="AC4" i="41"/>
  <c r="AC4" i="38"/>
  <c r="W4" i="41"/>
  <c r="W4" i="38"/>
  <c r="W4" i="39"/>
  <c r="W4" i="40"/>
  <c r="AF4" i="39"/>
  <c r="AF4" i="40"/>
  <c r="AF4" i="38"/>
  <c r="AF4" i="41"/>
  <c r="K5" i="41"/>
  <c r="K5" i="39"/>
  <c r="K5" i="40"/>
  <c r="K5" i="38"/>
  <c r="E5" i="39"/>
  <c r="E5" i="40"/>
  <c r="E5" i="41"/>
  <c r="E5" i="38"/>
  <c r="I5" i="39"/>
  <c r="I5" i="40"/>
  <c r="I5" i="41"/>
  <c r="I5" i="38"/>
  <c r="AB5" i="39"/>
  <c r="AB5" i="40"/>
  <c r="AB5" i="41"/>
  <c r="AB5" i="38"/>
  <c r="W5" i="41"/>
  <c r="W5" i="39"/>
  <c r="W5" i="40"/>
  <c r="W5" i="38"/>
  <c r="D4" i="39"/>
  <c r="D4" i="40"/>
  <c r="D4" i="38"/>
  <c r="D4" i="41"/>
  <c r="F4" i="40"/>
  <c r="F4" i="38"/>
  <c r="F4" i="41"/>
  <c r="F4" i="39"/>
  <c r="AA4" i="41"/>
  <c r="AA4" i="38"/>
  <c r="AA4" i="39"/>
  <c r="AA4" i="40"/>
  <c r="Z4" i="40"/>
  <c r="Z4" i="41"/>
  <c r="Z4" i="38"/>
  <c r="Z4" i="39"/>
  <c r="V4" i="40"/>
  <c r="V4" i="38"/>
  <c r="V4" i="41"/>
  <c r="V4" i="39"/>
  <c r="AE4" i="41"/>
  <c r="AE4" i="38"/>
  <c r="AE4" i="39"/>
  <c r="AE4" i="40"/>
  <c r="N4" i="40"/>
  <c r="N4" i="38"/>
  <c r="N4" i="41"/>
  <c r="N4" i="39"/>
  <c r="B4" i="40"/>
  <c r="B4" i="38"/>
  <c r="B4" i="41"/>
  <c r="J5" i="40"/>
  <c r="J5" i="41"/>
  <c r="J5" i="38"/>
  <c r="J5" i="39"/>
  <c r="G5" i="41"/>
  <c r="G5" i="39"/>
  <c r="G5" i="38"/>
  <c r="G5" i="40"/>
  <c r="I7" i="18"/>
  <c r="I7" i="34"/>
  <c r="AF4" i="18"/>
  <c r="AF4" i="34"/>
  <c r="U7" i="34"/>
  <c r="U7" i="18"/>
  <c r="Y4" i="18"/>
  <c r="Y4" i="34"/>
  <c r="AF5" i="18"/>
  <c r="AF5" i="34"/>
  <c r="X7" i="18"/>
  <c r="X7" i="34"/>
  <c r="N5" i="34"/>
  <c r="N5" i="18"/>
  <c r="I4" i="18"/>
  <c r="I4" i="34"/>
  <c r="M7" i="34"/>
  <c r="M7" i="18"/>
  <c r="H7" i="18"/>
  <c r="H7" i="34"/>
  <c r="AF7" i="18"/>
  <c r="AF7" i="34"/>
  <c r="W4" i="34"/>
  <c r="W4" i="18"/>
  <c r="V5" i="34"/>
  <c r="V5" i="18"/>
  <c r="H4" i="18"/>
  <c r="H4" i="34"/>
  <c r="H5" i="34"/>
  <c r="H5" i="18"/>
  <c r="Q5" i="18"/>
  <c r="Q5" i="34"/>
  <c r="K4" i="34"/>
  <c r="K4" i="18"/>
  <c r="K5" i="18"/>
  <c r="K5" i="34"/>
  <c r="W7" i="18"/>
  <c r="W7" i="34"/>
  <c r="AA7" i="34"/>
  <c r="AA7" i="18"/>
  <c r="R7" i="34"/>
  <c r="R7" i="18"/>
  <c r="G7" i="18"/>
  <c r="G7" i="34"/>
  <c r="E7" i="34"/>
  <c r="E7" i="18"/>
  <c r="D4" i="34"/>
  <c r="D4" i="18"/>
  <c r="F7" i="34"/>
  <c r="F7" i="18"/>
  <c r="O5" i="18"/>
  <c r="O5" i="34"/>
  <c r="G5" i="34"/>
  <c r="G5" i="18"/>
  <c r="L7" i="34"/>
  <c r="L7" i="18"/>
  <c r="O4" i="18"/>
  <c r="O4" i="34"/>
  <c r="AC5" i="34"/>
  <c r="AC5" i="18"/>
  <c r="AB4" i="34"/>
  <c r="AB4" i="18"/>
  <c r="T7" i="34"/>
  <c r="T7" i="18"/>
  <c r="Z7" i="34"/>
  <c r="Z7" i="18"/>
  <c r="F4" i="34"/>
  <c r="F4" i="18"/>
  <c r="AE4" i="18"/>
  <c r="AE4" i="34"/>
  <c r="E5" i="34"/>
  <c r="E5" i="18"/>
  <c r="AD5" i="34"/>
  <c r="AD5" i="18"/>
  <c r="B4" i="18"/>
  <c r="B4" i="34"/>
  <c r="U4" i="34"/>
  <c r="U4" i="18"/>
  <c r="Y5" i="18"/>
  <c r="Y5" i="34"/>
  <c r="B5" i="18"/>
  <c r="B5" i="34"/>
  <c r="O7" i="18"/>
  <c r="O7" i="34"/>
  <c r="S7" i="34"/>
  <c r="S7" i="18"/>
  <c r="J7" i="18"/>
  <c r="J7" i="34"/>
  <c r="D7" i="34"/>
  <c r="D7" i="18"/>
  <c r="Q4" i="18"/>
  <c r="Q4" i="34"/>
  <c r="E4" i="34"/>
  <c r="E4" i="18"/>
  <c r="U5" i="34"/>
  <c r="U5" i="18"/>
  <c r="AB7" i="34"/>
  <c r="AB7" i="18"/>
  <c r="X5" i="34"/>
  <c r="X5" i="18"/>
  <c r="AC4" i="34"/>
  <c r="AC4" i="18"/>
  <c r="AE5" i="18"/>
  <c r="AE5" i="34"/>
  <c r="J5" i="18"/>
  <c r="J5" i="34"/>
  <c r="AB5" i="34"/>
  <c r="AB5" i="18"/>
  <c r="C5" i="18"/>
  <c r="C5" i="34"/>
  <c r="G4" i="34"/>
  <c r="G4" i="18"/>
  <c r="S4" i="34"/>
  <c r="S4" i="18"/>
  <c r="Z5" i="18"/>
  <c r="Z5" i="34"/>
  <c r="M5" i="34"/>
  <c r="M5" i="18"/>
  <c r="V4" i="34"/>
  <c r="V4" i="18"/>
  <c r="N4" i="34"/>
  <c r="N4" i="18"/>
  <c r="AD7" i="34"/>
  <c r="AD7" i="18"/>
  <c r="K7" i="34"/>
  <c r="K7" i="18"/>
  <c r="Q7" i="18"/>
  <c r="Q7" i="34"/>
  <c r="AE7" i="18"/>
  <c r="AE7" i="34"/>
  <c r="L5" i="34"/>
  <c r="L5" i="18"/>
  <c r="Z4" i="18"/>
  <c r="Z4" i="34"/>
  <c r="F5" i="34"/>
  <c r="F5" i="18"/>
  <c r="AA4" i="34"/>
  <c r="AA4" i="18"/>
  <c r="M4" i="34"/>
  <c r="M4" i="18"/>
  <c r="J4" i="18"/>
  <c r="J4" i="34"/>
  <c r="L4" i="34"/>
  <c r="L4" i="18"/>
  <c r="AA5" i="18"/>
  <c r="AA5" i="34"/>
  <c r="V7" i="34"/>
  <c r="V7" i="18"/>
  <c r="C7" i="34"/>
  <c r="C7" i="18"/>
  <c r="B7" i="34"/>
  <c r="B7" i="18"/>
  <c r="R4" i="18"/>
  <c r="R4" i="34"/>
  <c r="T5" i="34"/>
  <c r="T5" i="18"/>
  <c r="T4" i="34"/>
  <c r="T4" i="18"/>
  <c r="AC7" i="34"/>
  <c r="AC7" i="18"/>
  <c r="R5" i="18"/>
  <c r="R5" i="34"/>
  <c r="X4" i="18"/>
  <c r="X4" i="34"/>
  <c r="P4" i="18"/>
  <c r="P4" i="34"/>
  <c r="C4" i="34"/>
  <c r="C4" i="18"/>
  <c r="P5" i="18"/>
  <c r="P5" i="34"/>
  <c r="AD4" i="34"/>
  <c r="AD4" i="18"/>
  <c r="I5" i="18"/>
  <c r="I5" i="34"/>
  <c r="S5" i="18"/>
  <c r="S5" i="34"/>
  <c r="W5" i="34"/>
  <c r="W5" i="18"/>
  <c r="N7" i="34"/>
  <c r="N7" i="18"/>
  <c r="Y7" i="18"/>
  <c r="Y7" i="34"/>
  <c r="P7" i="18"/>
  <c r="P7" i="34"/>
  <c r="D5" i="34"/>
  <c r="D5" i="18"/>
  <c r="G9" i="40" l="1"/>
  <c r="G8" i="40"/>
  <c r="G7" i="40"/>
  <c r="J9" i="39"/>
  <c r="J7" i="39"/>
  <c r="J8" i="39"/>
  <c r="N11" i="39"/>
  <c r="N3" i="39"/>
  <c r="N6" i="39"/>
  <c r="N10" i="39"/>
  <c r="AE11" i="40"/>
  <c r="AE3" i="40"/>
  <c r="AE6" i="40"/>
  <c r="AE10" i="40"/>
  <c r="V11" i="39"/>
  <c r="V3" i="39"/>
  <c r="V6" i="39"/>
  <c r="V10" i="39"/>
  <c r="Z10" i="39"/>
  <c r="Z3" i="39"/>
  <c r="Z11" i="39"/>
  <c r="Z6" i="39"/>
  <c r="AA11" i="40"/>
  <c r="AA3" i="40"/>
  <c r="AA6" i="40"/>
  <c r="AA10" i="40"/>
  <c r="F11" i="39"/>
  <c r="F3" i="39"/>
  <c r="F10" i="39"/>
  <c r="F6" i="39"/>
  <c r="D11" i="41"/>
  <c r="D3" i="41"/>
  <c r="D6" i="41"/>
  <c r="D10" i="41"/>
  <c r="W8" i="38"/>
  <c r="W9" i="38"/>
  <c r="W7" i="38"/>
  <c r="AB9" i="38"/>
  <c r="AB7" i="38"/>
  <c r="AB8" i="38"/>
  <c r="I7" i="38"/>
  <c r="I9" i="38"/>
  <c r="I8" i="38"/>
  <c r="E9" i="38"/>
  <c r="E8" i="38"/>
  <c r="E7" i="38"/>
  <c r="K8" i="38"/>
  <c r="K7" i="38"/>
  <c r="K9" i="38"/>
  <c r="AF11" i="41"/>
  <c r="AF3" i="41"/>
  <c r="AF6" i="41"/>
  <c r="AF10" i="41"/>
  <c r="W11" i="40"/>
  <c r="W3" i="40"/>
  <c r="W6" i="40"/>
  <c r="W10" i="40"/>
  <c r="AC3" i="38"/>
  <c r="AC10" i="38"/>
  <c r="AC11" i="38"/>
  <c r="AC6" i="38"/>
  <c r="AB11" i="41"/>
  <c r="AB3" i="41"/>
  <c r="AB6" i="41"/>
  <c r="AB10" i="41"/>
  <c r="S11" i="40"/>
  <c r="S3" i="40"/>
  <c r="S6" i="40"/>
  <c r="S10" i="40"/>
  <c r="G11" i="40"/>
  <c r="G3" i="40"/>
  <c r="G6" i="40"/>
  <c r="G10" i="40"/>
  <c r="K11" i="40"/>
  <c r="K3" i="40"/>
  <c r="K6" i="40"/>
  <c r="K10" i="40"/>
  <c r="Y7" i="38"/>
  <c r="Y9" i="38"/>
  <c r="Y8" i="38"/>
  <c r="X8" i="38"/>
  <c r="X7" i="38"/>
  <c r="X9" i="38"/>
  <c r="O9" i="40"/>
  <c r="O7" i="40"/>
  <c r="O8" i="40"/>
  <c r="U9" i="38"/>
  <c r="U8" i="38"/>
  <c r="U7" i="38"/>
  <c r="T9" i="41"/>
  <c r="T7" i="41"/>
  <c r="T8" i="41"/>
  <c r="O11" i="40"/>
  <c r="O3" i="40"/>
  <c r="O6" i="40"/>
  <c r="O10" i="40"/>
  <c r="T11" i="41"/>
  <c r="T3" i="41"/>
  <c r="T6" i="41"/>
  <c r="T10" i="41"/>
  <c r="E3" i="38"/>
  <c r="E6" i="38"/>
  <c r="E10" i="38"/>
  <c r="E11" i="38"/>
  <c r="Q8" i="38"/>
  <c r="Q7" i="38"/>
  <c r="Q9" i="38"/>
  <c r="AD9" i="38"/>
  <c r="AD8" i="38"/>
  <c r="AD7" i="38"/>
  <c r="AA8" i="38"/>
  <c r="AA9" i="38"/>
  <c r="AA7" i="38"/>
  <c r="F9" i="39"/>
  <c r="F7" i="39"/>
  <c r="F8" i="39"/>
  <c r="P11" i="41"/>
  <c r="P3" i="41"/>
  <c r="P6" i="41"/>
  <c r="P10" i="41"/>
  <c r="R10" i="39"/>
  <c r="R3" i="39"/>
  <c r="R6" i="39"/>
  <c r="R11" i="39"/>
  <c r="L11" i="41"/>
  <c r="L3" i="41"/>
  <c r="L10" i="41"/>
  <c r="L6" i="41"/>
  <c r="AE9" i="40"/>
  <c r="AE7" i="40"/>
  <c r="AE8" i="40"/>
  <c r="R7" i="39"/>
  <c r="R8" i="39"/>
  <c r="R9" i="39"/>
  <c r="AF8" i="38"/>
  <c r="AF7" i="38"/>
  <c r="AF9" i="38"/>
  <c r="H9" i="38"/>
  <c r="H7" i="38"/>
  <c r="H8" i="38"/>
  <c r="L9" i="38"/>
  <c r="L7" i="38"/>
  <c r="L8" i="38"/>
  <c r="C9" i="40"/>
  <c r="C7" i="40"/>
  <c r="C8" i="40"/>
  <c r="Y10" i="38"/>
  <c r="Y6" i="38"/>
  <c r="Y3" i="38"/>
  <c r="Y11" i="38"/>
  <c r="X11" i="41"/>
  <c r="X3" i="41"/>
  <c r="X6" i="41"/>
  <c r="X10" i="41"/>
  <c r="U3" i="38"/>
  <c r="U6" i="38"/>
  <c r="U11" i="38"/>
  <c r="U10" i="38"/>
  <c r="I10" i="38"/>
  <c r="I11" i="38"/>
  <c r="I6" i="38"/>
  <c r="I3" i="38"/>
  <c r="C11" i="40"/>
  <c r="C3" i="40"/>
  <c r="C6" i="40"/>
  <c r="C10" i="40"/>
  <c r="P9" i="41"/>
  <c r="P7" i="41"/>
  <c r="P8" i="41"/>
  <c r="M9" i="38"/>
  <c r="M8" i="38"/>
  <c r="M7" i="38"/>
  <c r="D9" i="41"/>
  <c r="D7" i="41"/>
  <c r="D8" i="41"/>
  <c r="AD3" i="38"/>
  <c r="AD6" i="38"/>
  <c r="AD10" i="38"/>
  <c r="AD11" i="38"/>
  <c r="M3" i="38"/>
  <c r="M11" i="38"/>
  <c r="M10" i="38"/>
  <c r="M6" i="38"/>
  <c r="H11" i="41"/>
  <c r="H3" i="41"/>
  <c r="H10" i="41"/>
  <c r="H6" i="41"/>
  <c r="V9" i="39"/>
  <c r="V7" i="39"/>
  <c r="V8" i="39"/>
  <c r="N8" i="38"/>
  <c r="N7" i="38"/>
  <c r="N9" i="38"/>
  <c r="AC9" i="38"/>
  <c r="AC8" i="38"/>
  <c r="AC7" i="38"/>
  <c r="Q10" i="38"/>
  <c r="Q11" i="38"/>
  <c r="Q6" i="38"/>
  <c r="Q3" i="38"/>
  <c r="J10" i="39"/>
  <c r="J11" i="39"/>
  <c r="J3" i="39"/>
  <c r="J6" i="39"/>
  <c r="S7" i="38"/>
  <c r="S9" i="38"/>
  <c r="S8" i="38"/>
  <c r="Z9" i="39"/>
  <c r="Z7" i="39"/>
  <c r="Z8" i="39"/>
  <c r="G7" i="38"/>
  <c r="G8" i="38"/>
  <c r="G9" i="38"/>
  <c r="J9" i="38"/>
  <c r="J8" i="38"/>
  <c r="J7" i="38"/>
  <c r="B11" i="41"/>
  <c r="B3" i="41"/>
  <c r="B6" i="41"/>
  <c r="B10" i="41"/>
  <c r="N11" i="41"/>
  <c r="N3" i="41"/>
  <c r="N6" i="41"/>
  <c r="N10" i="41"/>
  <c r="AE11" i="39"/>
  <c r="AE3" i="39"/>
  <c r="AE6" i="39"/>
  <c r="AE10" i="39"/>
  <c r="V11" i="41"/>
  <c r="V3" i="41"/>
  <c r="V10" i="41"/>
  <c r="V6" i="41"/>
  <c r="Z3" i="38"/>
  <c r="Z6" i="38"/>
  <c r="Z11" i="38"/>
  <c r="Z10" i="38"/>
  <c r="AA11" i="39"/>
  <c r="AA3" i="39"/>
  <c r="AA6" i="39"/>
  <c r="AA10" i="39"/>
  <c r="F11" i="41"/>
  <c r="F3" i="41"/>
  <c r="F6" i="41"/>
  <c r="F10" i="41"/>
  <c r="D3" i="38"/>
  <c r="D6" i="38"/>
  <c r="D10" i="38"/>
  <c r="D11" i="38"/>
  <c r="W9" i="40"/>
  <c r="W7" i="40"/>
  <c r="W8" i="40"/>
  <c r="AB9" i="41"/>
  <c r="AB7" i="41"/>
  <c r="AB8" i="41"/>
  <c r="I9" i="41"/>
  <c r="I7" i="41"/>
  <c r="I8" i="41"/>
  <c r="E9" i="41"/>
  <c r="E7" i="41"/>
  <c r="E8" i="41"/>
  <c r="K9" i="40"/>
  <c r="K7" i="40"/>
  <c r="K8" i="40"/>
  <c r="AF3" i="38"/>
  <c r="AF6" i="38"/>
  <c r="AF10" i="38"/>
  <c r="AF11" i="38"/>
  <c r="W11" i="39"/>
  <c r="W3" i="39"/>
  <c r="W6" i="39"/>
  <c r="W10" i="39"/>
  <c r="AC11" i="41"/>
  <c r="AC3" i="41"/>
  <c r="AC6" i="41"/>
  <c r="AC10" i="41"/>
  <c r="AB3" i="38"/>
  <c r="AB6" i="38"/>
  <c r="AB10" i="38"/>
  <c r="AB11" i="38"/>
  <c r="S11" i="39"/>
  <c r="S3" i="39"/>
  <c r="S6" i="39"/>
  <c r="S10" i="39"/>
  <c r="G11" i="39"/>
  <c r="G3" i="39"/>
  <c r="G6" i="39"/>
  <c r="G10" i="39"/>
  <c r="K11" i="39"/>
  <c r="K3" i="39"/>
  <c r="K6" i="39"/>
  <c r="K10" i="39"/>
  <c r="Y9" i="41"/>
  <c r="Y7" i="41"/>
  <c r="Y8" i="41"/>
  <c r="X9" i="41"/>
  <c r="X7" i="41"/>
  <c r="X8" i="41"/>
  <c r="O7" i="38"/>
  <c r="O9" i="38"/>
  <c r="O8" i="38"/>
  <c r="U9" i="41"/>
  <c r="U7" i="41"/>
  <c r="U8" i="41"/>
  <c r="T9" i="38"/>
  <c r="T7" i="38"/>
  <c r="T8" i="38"/>
  <c r="O11" i="39"/>
  <c r="O3" i="39"/>
  <c r="O6" i="39"/>
  <c r="O10" i="39"/>
  <c r="T3" i="38"/>
  <c r="T10" i="38"/>
  <c r="T11" i="38"/>
  <c r="T6" i="38"/>
  <c r="E11" i="41"/>
  <c r="E3" i="41"/>
  <c r="E6" i="41"/>
  <c r="E10" i="41"/>
  <c r="Q9" i="41"/>
  <c r="Q7" i="41"/>
  <c r="Q8" i="41"/>
  <c r="AD9" i="39"/>
  <c r="AD7" i="39"/>
  <c r="AD8" i="39"/>
  <c r="AA9" i="40"/>
  <c r="AA7" i="40"/>
  <c r="AA8" i="40"/>
  <c r="F8" i="38"/>
  <c r="F7" i="38"/>
  <c r="F9" i="38"/>
  <c r="P3" i="38"/>
  <c r="P6" i="38"/>
  <c r="P10" i="38"/>
  <c r="P11" i="38"/>
  <c r="R6" i="41"/>
  <c r="R11" i="41"/>
  <c r="R10" i="41"/>
  <c r="R3" i="41"/>
  <c r="L3" i="38"/>
  <c r="L6" i="38"/>
  <c r="L10" i="38"/>
  <c r="L11" i="38"/>
  <c r="AE7" i="38"/>
  <c r="AE9" i="38"/>
  <c r="AE8" i="38"/>
  <c r="R9" i="38"/>
  <c r="R8" i="38"/>
  <c r="R7" i="38"/>
  <c r="AF9" i="40"/>
  <c r="AF7" i="40"/>
  <c r="AF8" i="40"/>
  <c r="H9" i="41"/>
  <c r="H7" i="41"/>
  <c r="H8" i="41"/>
  <c r="L9" i="41"/>
  <c r="L7" i="41"/>
  <c r="L8" i="41"/>
  <c r="C9" i="38"/>
  <c r="C8" i="38"/>
  <c r="C7" i="38"/>
  <c r="Y11" i="41"/>
  <c r="Y10" i="41"/>
  <c r="Y3" i="41"/>
  <c r="Y6" i="41"/>
  <c r="X3" i="38"/>
  <c r="X6" i="38"/>
  <c r="X11" i="38"/>
  <c r="X10" i="38"/>
  <c r="U11" i="41"/>
  <c r="U3" i="41"/>
  <c r="U6" i="41"/>
  <c r="U10" i="41"/>
  <c r="I11" i="41"/>
  <c r="I6" i="41"/>
  <c r="I10" i="41"/>
  <c r="I3" i="41"/>
  <c r="C11" i="39"/>
  <c r="C3" i="39"/>
  <c r="C6" i="39"/>
  <c r="C10" i="39"/>
  <c r="P8" i="38"/>
  <c r="P7" i="38"/>
  <c r="P9" i="38"/>
  <c r="M9" i="41"/>
  <c r="M7" i="41"/>
  <c r="M8" i="41"/>
  <c r="B9" i="38"/>
  <c r="B8" i="38"/>
  <c r="B7" i="38"/>
  <c r="D9" i="40"/>
  <c r="D7" i="40"/>
  <c r="D8" i="40"/>
  <c r="AD11" i="39"/>
  <c r="AD3" i="39"/>
  <c r="AD6" i="39"/>
  <c r="AD10" i="39"/>
  <c r="M11" i="41"/>
  <c r="M3" i="41"/>
  <c r="M10" i="41"/>
  <c r="M6" i="41"/>
  <c r="H3" i="38"/>
  <c r="H6" i="38"/>
  <c r="H10" i="38"/>
  <c r="H11" i="38"/>
  <c r="V8" i="38"/>
  <c r="V9" i="38"/>
  <c r="V7" i="38"/>
  <c r="N9" i="39"/>
  <c r="N7" i="39"/>
  <c r="N8" i="39"/>
  <c r="AC9" i="41"/>
  <c r="AC7" i="41"/>
  <c r="AC8" i="41"/>
  <c r="Q11" i="41"/>
  <c r="Q10" i="41"/>
  <c r="Q6" i="41"/>
  <c r="Q3" i="41"/>
  <c r="J11" i="41"/>
  <c r="J3" i="41"/>
  <c r="J6" i="41"/>
  <c r="J10" i="41"/>
  <c r="S9" i="40"/>
  <c r="S7" i="40"/>
  <c r="S8" i="40"/>
  <c r="Z9" i="38"/>
  <c r="Z7" i="38"/>
  <c r="Z8" i="38"/>
  <c r="G9" i="39"/>
  <c r="G8" i="39"/>
  <c r="G7" i="39"/>
  <c r="J9" i="41"/>
  <c r="J7" i="41"/>
  <c r="J8" i="41"/>
  <c r="B3" i="38"/>
  <c r="B10" i="38"/>
  <c r="B11" i="38"/>
  <c r="B6" i="38"/>
  <c r="N3" i="38"/>
  <c r="N6" i="38"/>
  <c r="N11" i="38"/>
  <c r="N10" i="38"/>
  <c r="AE3" i="38"/>
  <c r="AE6" i="38"/>
  <c r="AE10" i="38"/>
  <c r="AE11" i="38"/>
  <c r="V3" i="38"/>
  <c r="V10" i="38"/>
  <c r="V6" i="38"/>
  <c r="V11" i="38"/>
  <c r="Z6" i="41"/>
  <c r="Z3" i="41"/>
  <c r="Z10" i="41"/>
  <c r="Z11" i="41"/>
  <c r="AA3" i="38"/>
  <c r="AA6" i="38"/>
  <c r="AA11" i="38"/>
  <c r="AA10" i="38"/>
  <c r="F3" i="38"/>
  <c r="F6" i="38"/>
  <c r="F10" i="38"/>
  <c r="F11" i="38"/>
  <c r="D11" i="40"/>
  <c r="D3" i="40"/>
  <c r="D6" i="40"/>
  <c r="D10" i="40"/>
  <c r="W9" i="39"/>
  <c r="W7" i="39"/>
  <c r="W8" i="39"/>
  <c r="AB9" i="40"/>
  <c r="AB7" i="40"/>
  <c r="AB8" i="40"/>
  <c r="I9" i="40"/>
  <c r="I8" i="40"/>
  <c r="I7" i="40"/>
  <c r="E9" i="40"/>
  <c r="E7" i="40"/>
  <c r="E8" i="40"/>
  <c r="K9" i="39"/>
  <c r="K7" i="39"/>
  <c r="K8" i="39"/>
  <c r="AF11" i="40"/>
  <c r="AF3" i="40"/>
  <c r="AF6" i="40"/>
  <c r="AF10" i="40"/>
  <c r="W3" i="38"/>
  <c r="W11" i="38"/>
  <c r="W10" i="38"/>
  <c r="W6" i="38"/>
  <c r="AC11" i="40"/>
  <c r="AC3" i="40"/>
  <c r="AC6" i="40"/>
  <c r="AC10" i="40"/>
  <c r="AB11" i="40"/>
  <c r="AB3" i="40"/>
  <c r="AB6" i="40"/>
  <c r="AB10" i="40"/>
  <c r="S3" i="38"/>
  <c r="S6" i="38"/>
  <c r="S11" i="38"/>
  <c r="S10" i="38"/>
  <c r="G3" i="38"/>
  <c r="G11" i="38"/>
  <c r="G6" i="38"/>
  <c r="G10" i="38"/>
  <c r="K3" i="38"/>
  <c r="K6" i="38"/>
  <c r="K11" i="38"/>
  <c r="K10" i="38"/>
  <c r="Y7" i="40"/>
  <c r="Y8" i="40"/>
  <c r="Y9" i="40"/>
  <c r="X9" i="40"/>
  <c r="X7" i="40"/>
  <c r="X8" i="40"/>
  <c r="O9" i="39"/>
  <c r="O7" i="39"/>
  <c r="O8" i="39"/>
  <c r="U9" i="40"/>
  <c r="U8" i="40"/>
  <c r="U7" i="40"/>
  <c r="T9" i="40"/>
  <c r="T8" i="40"/>
  <c r="T7" i="40"/>
  <c r="O3" i="38"/>
  <c r="O10" i="38"/>
  <c r="O6" i="38"/>
  <c r="O11" i="38"/>
  <c r="T11" i="40"/>
  <c r="T3" i="40"/>
  <c r="T10" i="40"/>
  <c r="T6" i="40"/>
  <c r="E11" i="40"/>
  <c r="E3" i="40"/>
  <c r="E6" i="40"/>
  <c r="E10" i="40"/>
  <c r="Q9" i="40"/>
  <c r="Q7" i="40"/>
  <c r="Q8" i="40"/>
  <c r="AD9" i="41"/>
  <c r="AD7" i="41"/>
  <c r="AD8" i="41"/>
  <c r="AA9" i="39"/>
  <c r="AA7" i="39"/>
  <c r="AA8" i="39"/>
  <c r="F9" i="41"/>
  <c r="F7" i="41"/>
  <c r="F8" i="41"/>
  <c r="P11" i="40"/>
  <c r="P3" i="40"/>
  <c r="P6" i="40"/>
  <c r="P10" i="40"/>
  <c r="R3" i="38"/>
  <c r="R11" i="38"/>
  <c r="R10" i="38"/>
  <c r="R6" i="38"/>
  <c r="L11" i="40"/>
  <c r="L3" i="40"/>
  <c r="L6" i="40"/>
  <c r="L10" i="40"/>
  <c r="AE9" i="39"/>
  <c r="AE7" i="39"/>
  <c r="AE8" i="39"/>
  <c r="R8" i="41"/>
  <c r="R9" i="41"/>
  <c r="R7" i="41"/>
  <c r="AF9" i="39"/>
  <c r="AF7" i="39"/>
  <c r="AF8" i="39"/>
  <c r="H9" i="40"/>
  <c r="H7" i="40"/>
  <c r="H8" i="40"/>
  <c r="L9" i="40"/>
  <c r="L7" i="40"/>
  <c r="L8" i="40"/>
  <c r="C9" i="39"/>
  <c r="C7" i="39"/>
  <c r="C8" i="39"/>
  <c r="Y10" i="40"/>
  <c r="Y11" i="40"/>
  <c r="Y3" i="40"/>
  <c r="Y6" i="40"/>
  <c r="X11" i="40"/>
  <c r="X3" i="40"/>
  <c r="X6" i="40"/>
  <c r="X10" i="40"/>
  <c r="U11" i="40"/>
  <c r="U3" i="40"/>
  <c r="U10" i="40"/>
  <c r="U6" i="40"/>
  <c r="I11" i="40"/>
  <c r="I3" i="40"/>
  <c r="I6" i="40"/>
  <c r="I10" i="40"/>
  <c r="C3" i="38"/>
  <c r="C6" i="38"/>
  <c r="C11" i="38"/>
  <c r="C10" i="38"/>
  <c r="P9" i="40"/>
  <c r="P7" i="40"/>
  <c r="P8" i="40"/>
  <c r="M9" i="40"/>
  <c r="M7" i="40"/>
  <c r="M8" i="40"/>
  <c r="B8" i="41"/>
  <c r="B7" i="41"/>
  <c r="B9" i="41"/>
  <c r="D9" i="38"/>
  <c r="D7" i="38"/>
  <c r="D8" i="38"/>
  <c r="AD11" i="41"/>
  <c r="AD3" i="41"/>
  <c r="AD6" i="41"/>
  <c r="AD10" i="41"/>
  <c r="M11" i="40"/>
  <c r="M3" i="40"/>
  <c r="M6" i="40"/>
  <c r="M10" i="40"/>
  <c r="H11" i="40"/>
  <c r="H3" i="40"/>
  <c r="H6" i="40"/>
  <c r="H10" i="40"/>
  <c r="V9" i="41"/>
  <c r="V8" i="41"/>
  <c r="V7" i="41"/>
  <c r="N9" i="41"/>
  <c r="N7" i="41"/>
  <c r="N8" i="41"/>
  <c r="AC9" i="40"/>
  <c r="AC7" i="40"/>
  <c r="AC8" i="40"/>
  <c r="Q11" i="40"/>
  <c r="Q10" i="40"/>
  <c r="Q3" i="40"/>
  <c r="Q6" i="40"/>
  <c r="J3" i="38"/>
  <c r="J6" i="38"/>
  <c r="J10" i="38"/>
  <c r="J11" i="38"/>
  <c r="S9" i="39"/>
  <c r="S8" i="39"/>
  <c r="S7" i="39"/>
  <c r="Z9" i="41"/>
  <c r="Z7" i="41"/>
  <c r="Z8" i="41"/>
  <c r="G9" i="41"/>
  <c r="G7" i="41"/>
  <c r="G8" i="41"/>
  <c r="J9" i="40"/>
  <c r="J7" i="40"/>
  <c r="J8" i="40"/>
  <c r="B11" i="40"/>
  <c r="B3" i="40"/>
  <c r="B6" i="40"/>
  <c r="B10" i="40"/>
  <c r="N11" i="40"/>
  <c r="N3" i="40"/>
  <c r="N6" i="40"/>
  <c r="N10" i="40"/>
  <c r="AE11" i="41"/>
  <c r="AE3" i="41"/>
  <c r="AE10" i="41"/>
  <c r="AE6" i="41"/>
  <c r="V11" i="40"/>
  <c r="V3" i="40"/>
  <c r="V6" i="40"/>
  <c r="V10" i="40"/>
  <c r="Z11" i="40"/>
  <c r="Z3" i="40"/>
  <c r="Z6" i="40"/>
  <c r="Z10" i="40"/>
  <c r="AA11" i="41"/>
  <c r="AA3" i="41"/>
  <c r="AA6" i="41"/>
  <c r="AA10" i="41"/>
  <c r="F11" i="40"/>
  <c r="F3" i="40"/>
  <c r="F10" i="40"/>
  <c r="F6" i="40"/>
  <c r="D11" i="39"/>
  <c r="D3" i="39"/>
  <c r="D6" i="39"/>
  <c r="D10" i="39"/>
  <c r="W9" i="41"/>
  <c r="W7" i="41"/>
  <c r="W8" i="41"/>
  <c r="AB9" i="39"/>
  <c r="AB7" i="39"/>
  <c r="AB8" i="39"/>
  <c r="I9" i="39"/>
  <c r="I7" i="39"/>
  <c r="I8" i="39"/>
  <c r="E9" i="39"/>
  <c r="E8" i="39"/>
  <c r="E7" i="39"/>
  <c r="K9" i="41"/>
  <c r="K7" i="41"/>
  <c r="K8" i="41"/>
  <c r="AF11" i="39"/>
  <c r="AF3" i="39"/>
  <c r="AF6" i="39"/>
  <c r="AF10" i="39"/>
  <c r="W11" i="41"/>
  <c r="W3" i="41"/>
  <c r="W6" i="41"/>
  <c r="W10" i="41"/>
  <c r="AC11" i="39"/>
  <c r="AC3" i="39"/>
  <c r="AC6" i="39"/>
  <c r="AC10" i="39"/>
  <c r="AB11" i="39"/>
  <c r="AB3" i="39"/>
  <c r="AB6" i="39"/>
  <c r="AB10" i="39"/>
  <c r="S11" i="41"/>
  <c r="S3" i="41"/>
  <c r="S6" i="41"/>
  <c r="S10" i="41"/>
  <c r="G11" i="41"/>
  <c r="G3" i="41"/>
  <c r="G6" i="41"/>
  <c r="G10" i="41"/>
  <c r="K11" i="41"/>
  <c r="K3" i="41"/>
  <c r="K10" i="41"/>
  <c r="K6" i="41"/>
  <c r="Y9" i="39"/>
  <c r="Y7" i="39"/>
  <c r="Y8" i="39"/>
  <c r="X9" i="39"/>
  <c r="X7" i="39"/>
  <c r="X8" i="39"/>
  <c r="O9" i="41"/>
  <c r="O7" i="41"/>
  <c r="O8" i="41"/>
  <c r="U9" i="39"/>
  <c r="U7" i="39"/>
  <c r="U8" i="39"/>
  <c r="T9" i="39"/>
  <c r="T7" i="39"/>
  <c r="T8" i="39"/>
  <c r="O11" i="41"/>
  <c r="O3" i="41"/>
  <c r="O6" i="41"/>
  <c r="O10" i="41"/>
  <c r="T11" i="39"/>
  <c r="T3" i="39"/>
  <c r="T6" i="39"/>
  <c r="T10" i="39"/>
  <c r="E11" i="39"/>
  <c r="E3" i="39"/>
  <c r="E10" i="39"/>
  <c r="E6" i="39"/>
  <c r="Q9" i="39"/>
  <c r="Q7" i="39"/>
  <c r="Q8" i="39"/>
  <c r="AD9" i="40"/>
  <c r="AD7" i="40"/>
  <c r="AD8" i="40"/>
  <c r="AA9" i="41"/>
  <c r="AA7" i="41"/>
  <c r="AA8" i="41"/>
  <c r="F9" i="40"/>
  <c r="F8" i="40"/>
  <c r="F7" i="40"/>
  <c r="P11" i="39"/>
  <c r="P3" i="39"/>
  <c r="P6" i="39"/>
  <c r="P10" i="39"/>
  <c r="R11" i="40"/>
  <c r="R3" i="40"/>
  <c r="R6" i="40"/>
  <c r="R10" i="40"/>
  <c r="L11" i="39"/>
  <c r="L3" i="39"/>
  <c r="L6" i="39"/>
  <c r="L10" i="39"/>
  <c r="AE9" i="41"/>
  <c r="AE7" i="41"/>
  <c r="AE8" i="41"/>
  <c r="R9" i="40"/>
  <c r="R7" i="40"/>
  <c r="R8" i="40"/>
  <c r="AF9" i="41"/>
  <c r="AF7" i="41"/>
  <c r="AF8" i="41"/>
  <c r="H9" i="39"/>
  <c r="H7" i="39"/>
  <c r="H8" i="39"/>
  <c r="L9" i="39"/>
  <c r="L8" i="39"/>
  <c r="L7" i="39"/>
  <c r="C9" i="41"/>
  <c r="C7" i="41"/>
  <c r="C8" i="41"/>
  <c r="Y11" i="39"/>
  <c r="Y10" i="39"/>
  <c r="Y3" i="39"/>
  <c r="Y6" i="39"/>
  <c r="X11" i="39"/>
  <c r="X3" i="39"/>
  <c r="X6" i="39"/>
  <c r="X10" i="39"/>
  <c r="U11" i="39"/>
  <c r="U3" i="39"/>
  <c r="U6" i="39"/>
  <c r="U10" i="39"/>
  <c r="I11" i="39"/>
  <c r="I3" i="39"/>
  <c r="I10" i="39"/>
  <c r="I6" i="39"/>
  <c r="C11" i="41"/>
  <c r="C3" i="41"/>
  <c r="C6" i="41"/>
  <c r="C10" i="41"/>
  <c r="P9" i="39"/>
  <c r="P7" i="39"/>
  <c r="P8" i="39"/>
  <c r="M9" i="39"/>
  <c r="M8" i="39"/>
  <c r="M7" i="39"/>
  <c r="B9" i="40"/>
  <c r="B7" i="40"/>
  <c r="B8" i="40"/>
  <c r="D9" i="39"/>
  <c r="D7" i="39"/>
  <c r="D8" i="39"/>
  <c r="AD11" i="40"/>
  <c r="AD3" i="40"/>
  <c r="AD6" i="40"/>
  <c r="AD10" i="40"/>
  <c r="M11" i="39"/>
  <c r="M3" i="39"/>
  <c r="M6" i="39"/>
  <c r="M10" i="39"/>
  <c r="H11" i="39"/>
  <c r="H3" i="39"/>
  <c r="H10" i="39"/>
  <c r="H6" i="39"/>
  <c r="V9" i="40"/>
  <c r="V7" i="40"/>
  <c r="V8" i="40"/>
  <c r="N9" i="40"/>
  <c r="N7" i="40"/>
  <c r="N8" i="40"/>
  <c r="AC9" i="39"/>
  <c r="AC7" i="39"/>
  <c r="AC8" i="39"/>
  <c r="Q11" i="39"/>
  <c r="Q3" i="39"/>
  <c r="Q10" i="39"/>
  <c r="Q6" i="39"/>
  <c r="J11" i="40"/>
  <c r="J3" i="40"/>
  <c r="J6" i="40"/>
  <c r="J10" i="40"/>
  <c r="S9" i="41"/>
  <c r="S7" i="41"/>
  <c r="S8" i="41"/>
  <c r="Z9" i="40"/>
  <c r="Z7" i="40"/>
  <c r="Z8" i="40"/>
  <c r="R6" i="34"/>
  <c r="R11" i="34"/>
  <c r="R10" i="34"/>
  <c r="R3" i="34"/>
  <c r="Z9" i="34"/>
  <c r="Z8" i="34"/>
  <c r="Q10" i="18"/>
  <c r="Q11" i="18"/>
  <c r="Q6" i="18"/>
  <c r="Q3" i="18"/>
  <c r="H9" i="34"/>
  <c r="H8" i="34"/>
  <c r="AA9" i="34"/>
  <c r="AA8" i="34"/>
  <c r="S3" i="18"/>
  <c r="S6" i="18"/>
  <c r="S11" i="18"/>
  <c r="S10" i="18"/>
  <c r="B9" i="34"/>
  <c r="B8" i="34"/>
  <c r="F3" i="18"/>
  <c r="F6" i="18"/>
  <c r="F10" i="18"/>
  <c r="F11" i="18"/>
  <c r="AC8" i="18"/>
  <c r="AC9" i="18"/>
  <c r="O9" i="34"/>
  <c r="O8" i="34"/>
  <c r="K9" i="34"/>
  <c r="K8" i="34"/>
  <c r="H11" i="34"/>
  <c r="H3" i="34"/>
  <c r="H6" i="34"/>
  <c r="H10" i="34"/>
  <c r="D9" i="18"/>
  <c r="D8" i="18"/>
  <c r="M6" i="18"/>
  <c r="M11" i="18"/>
  <c r="M10" i="18"/>
  <c r="M3" i="18"/>
  <c r="H8" i="18"/>
  <c r="H9" i="18"/>
  <c r="W9" i="34"/>
  <c r="W8" i="34"/>
  <c r="L9" i="34"/>
  <c r="L8" i="34"/>
  <c r="S9" i="34"/>
  <c r="S8" i="34"/>
  <c r="AA3" i="18"/>
  <c r="AA6" i="18"/>
  <c r="AA10" i="18"/>
  <c r="AA11" i="18"/>
  <c r="J9" i="34"/>
  <c r="J8" i="34"/>
  <c r="B10" i="34"/>
  <c r="B11" i="34"/>
  <c r="B3" i="34"/>
  <c r="B6" i="34"/>
  <c r="S8" i="18"/>
  <c r="S9" i="18"/>
  <c r="C11" i="34"/>
  <c r="C3" i="34"/>
  <c r="C6" i="34"/>
  <c r="C10" i="34"/>
  <c r="AA8" i="18"/>
  <c r="AA9" i="18"/>
  <c r="AA11" i="34"/>
  <c r="AA3" i="34"/>
  <c r="AA6" i="34"/>
  <c r="AA10" i="34"/>
  <c r="N11" i="34"/>
  <c r="N3" i="34"/>
  <c r="N6" i="34"/>
  <c r="N10" i="34"/>
  <c r="S11" i="34"/>
  <c r="S3" i="34"/>
  <c r="S6" i="34"/>
  <c r="S10" i="34"/>
  <c r="J9" i="18"/>
  <c r="J8" i="18"/>
  <c r="B9" i="18"/>
  <c r="B8" i="18"/>
  <c r="B3" i="18"/>
  <c r="B6" i="18"/>
  <c r="B10" i="18"/>
  <c r="B11" i="18"/>
  <c r="F11" i="34"/>
  <c r="F3" i="34"/>
  <c r="F6" i="34"/>
  <c r="F10" i="34"/>
  <c r="AC9" i="34"/>
  <c r="AC8" i="34"/>
  <c r="O8" i="18"/>
  <c r="O9" i="18"/>
  <c r="K8" i="18"/>
  <c r="K9" i="18"/>
  <c r="H6" i="18"/>
  <c r="H3" i="18"/>
  <c r="H11" i="18"/>
  <c r="H10" i="18"/>
  <c r="AF11" i="34"/>
  <c r="AF3" i="34"/>
  <c r="AF6" i="34"/>
  <c r="AF10" i="34"/>
  <c r="W8" i="18"/>
  <c r="W9" i="18"/>
  <c r="AB8" i="18"/>
  <c r="AB9" i="18"/>
  <c r="AB6" i="18"/>
  <c r="AB3" i="18"/>
  <c r="AB10" i="18"/>
  <c r="AB11" i="18"/>
  <c r="Z9" i="18"/>
  <c r="Z8" i="18"/>
  <c r="C3" i="18"/>
  <c r="C6" i="18"/>
  <c r="C11" i="18"/>
  <c r="C10" i="18"/>
  <c r="L3" i="18"/>
  <c r="L11" i="18"/>
  <c r="L6" i="18"/>
  <c r="L10" i="18"/>
  <c r="AE9" i="34"/>
  <c r="AE8" i="34"/>
  <c r="V8" i="18"/>
  <c r="V9" i="18"/>
  <c r="I9" i="18"/>
  <c r="I8" i="18"/>
  <c r="L11" i="34"/>
  <c r="L3" i="34"/>
  <c r="L6" i="34"/>
  <c r="L10" i="34"/>
  <c r="F9" i="34"/>
  <c r="F8" i="34"/>
  <c r="V11" i="34"/>
  <c r="V3" i="34"/>
  <c r="V6" i="34"/>
  <c r="V10" i="34"/>
  <c r="G11" i="34"/>
  <c r="G3" i="34"/>
  <c r="G10" i="34"/>
  <c r="G6" i="34"/>
  <c r="AE8" i="18"/>
  <c r="AE9" i="18"/>
  <c r="U9" i="34"/>
  <c r="U8" i="34"/>
  <c r="AD9" i="34"/>
  <c r="AD8" i="34"/>
  <c r="O6" i="18"/>
  <c r="O3" i="18"/>
  <c r="O10" i="18"/>
  <c r="O11" i="18"/>
  <c r="K11" i="34"/>
  <c r="K3" i="34"/>
  <c r="K6" i="34"/>
  <c r="K10" i="34"/>
  <c r="V9" i="34"/>
  <c r="V8" i="34"/>
  <c r="AF9" i="18"/>
  <c r="AF8" i="18"/>
  <c r="AF6" i="18"/>
  <c r="AF3" i="18"/>
  <c r="AF11" i="18"/>
  <c r="AF10" i="18"/>
  <c r="P9" i="34"/>
  <c r="P8" i="34"/>
  <c r="L8" i="18"/>
  <c r="L9" i="18"/>
  <c r="X9" i="18"/>
  <c r="X8" i="18"/>
  <c r="AE11" i="34"/>
  <c r="AE3" i="34"/>
  <c r="AE10" i="34"/>
  <c r="AE6" i="34"/>
  <c r="N9" i="18"/>
  <c r="N8" i="18"/>
  <c r="D9" i="34"/>
  <c r="D8" i="34"/>
  <c r="R9" i="18"/>
  <c r="R8" i="18"/>
  <c r="M11" i="34"/>
  <c r="M3" i="34"/>
  <c r="M6" i="34"/>
  <c r="M10" i="34"/>
  <c r="AB9" i="34"/>
  <c r="AB8" i="34"/>
  <c r="AE3" i="18"/>
  <c r="AE6" i="18"/>
  <c r="AE10" i="18"/>
  <c r="AE11" i="18"/>
  <c r="G9" i="34"/>
  <c r="G8" i="34"/>
  <c r="N9" i="34"/>
  <c r="N8" i="34"/>
  <c r="N3" i="18"/>
  <c r="N6" i="18"/>
  <c r="N11" i="18"/>
  <c r="N10" i="18"/>
  <c r="I9" i="34"/>
  <c r="I8" i="34"/>
  <c r="T3" i="18"/>
  <c r="T6" i="18"/>
  <c r="T11" i="18"/>
  <c r="T10" i="18"/>
  <c r="F9" i="18"/>
  <c r="F8" i="18"/>
  <c r="V3" i="18"/>
  <c r="V10" i="18"/>
  <c r="V6" i="18"/>
  <c r="V11" i="18"/>
  <c r="U8" i="18"/>
  <c r="U9" i="18"/>
  <c r="P6" i="18"/>
  <c r="P3" i="18"/>
  <c r="P11" i="18"/>
  <c r="P10" i="18"/>
  <c r="AD3" i="18"/>
  <c r="AD6" i="18"/>
  <c r="AD10" i="18"/>
  <c r="AD11" i="18"/>
  <c r="X11" i="34"/>
  <c r="X3" i="34"/>
  <c r="X6" i="34"/>
  <c r="X10" i="34"/>
  <c r="T8" i="18"/>
  <c r="T9" i="18"/>
  <c r="J10" i="34"/>
  <c r="J11" i="34"/>
  <c r="J3" i="34"/>
  <c r="J6" i="34"/>
  <c r="Z11" i="34"/>
  <c r="Z10" i="34"/>
  <c r="Z3" i="34"/>
  <c r="Z6" i="34"/>
  <c r="M8" i="18"/>
  <c r="M9" i="18"/>
  <c r="C9" i="34"/>
  <c r="C8" i="34"/>
  <c r="AC6" i="18"/>
  <c r="AC10" i="18"/>
  <c r="AC11" i="18"/>
  <c r="AC3" i="18"/>
  <c r="E6" i="18"/>
  <c r="E10" i="18"/>
  <c r="E11" i="18"/>
  <c r="E3" i="18"/>
  <c r="Y9" i="34"/>
  <c r="Y8" i="34"/>
  <c r="E8" i="18"/>
  <c r="E9" i="18"/>
  <c r="D6" i="18"/>
  <c r="D3" i="18"/>
  <c r="D10" i="18"/>
  <c r="D11" i="18"/>
  <c r="Q9" i="34"/>
  <c r="Q8" i="34"/>
  <c r="W6" i="18"/>
  <c r="W11" i="18"/>
  <c r="W10" i="18"/>
  <c r="W3" i="18"/>
  <c r="I11" i="34"/>
  <c r="I3" i="34"/>
  <c r="I6" i="34"/>
  <c r="I10" i="34"/>
  <c r="Y10" i="34"/>
  <c r="Y3" i="34"/>
  <c r="Y6" i="34"/>
  <c r="Y11" i="34"/>
  <c r="R9" i="34"/>
  <c r="R8" i="34"/>
  <c r="Q6" i="34"/>
  <c r="Q10" i="34"/>
  <c r="Q3" i="34"/>
  <c r="Q11" i="34"/>
  <c r="U6" i="18"/>
  <c r="U11" i="18"/>
  <c r="U10" i="18"/>
  <c r="U3" i="18"/>
  <c r="G9" i="18"/>
  <c r="G8" i="18"/>
  <c r="P8" i="18"/>
  <c r="P9" i="18"/>
  <c r="R3" i="18"/>
  <c r="R6" i="18"/>
  <c r="R10" i="18"/>
  <c r="R11" i="18"/>
  <c r="X9" i="34"/>
  <c r="X8" i="34"/>
  <c r="U11" i="34"/>
  <c r="U3" i="34"/>
  <c r="U10" i="34"/>
  <c r="U6" i="34"/>
  <c r="AB11" i="34"/>
  <c r="AB3" i="34"/>
  <c r="AB6" i="34"/>
  <c r="AB10" i="34"/>
  <c r="P11" i="34"/>
  <c r="P3" i="34"/>
  <c r="P6" i="34"/>
  <c r="P10" i="34"/>
  <c r="G6" i="18"/>
  <c r="G10" i="18"/>
  <c r="G11" i="18"/>
  <c r="G3" i="18"/>
  <c r="AD8" i="18"/>
  <c r="AD9" i="18"/>
  <c r="O11" i="34"/>
  <c r="O3" i="34"/>
  <c r="O6" i="34"/>
  <c r="O10" i="34"/>
  <c r="K3" i="18"/>
  <c r="K10" i="18"/>
  <c r="K11" i="18"/>
  <c r="K6" i="18"/>
  <c r="AF9" i="34"/>
  <c r="AF8" i="34"/>
  <c r="T11" i="34"/>
  <c r="T3" i="34"/>
  <c r="T6" i="34"/>
  <c r="T10" i="34"/>
  <c r="AD11" i="34"/>
  <c r="AD3" i="34"/>
  <c r="AD6" i="34"/>
  <c r="AD10" i="34"/>
  <c r="X6" i="18"/>
  <c r="X3" i="18"/>
  <c r="X11" i="18"/>
  <c r="X10" i="18"/>
  <c r="T9" i="34"/>
  <c r="T8" i="34"/>
  <c r="J3" i="18"/>
  <c r="J6" i="18"/>
  <c r="J10" i="18"/>
  <c r="J11" i="18"/>
  <c r="Z3" i="18"/>
  <c r="Z6" i="18"/>
  <c r="Z11" i="18"/>
  <c r="Z10" i="18"/>
  <c r="M9" i="34"/>
  <c r="M8" i="34"/>
  <c r="C8" i="18"/>
  <c r="C9" i="18"/>
  <c r="AC11" i="34"/>
  <c r="AC3" i="34"/>
  <c r="AC6" i="34"/>
  <c r="AC10" i="34"/>
  <c r="E11" i="34"/>
  <c r="E3" i="34"/>
  <c r="E6" i="34"/>
  <c r="E10" i="34"/>
  <c r="Y9" i="18"/>
  <c r="Y8" i="18"/>
  <c r="E9" i="34"/>
  <c r="E8" i="34"/>
  <c r="D11" i="34"/>
  <c r="D3" i="34"/>
  <c r="D10" i="34"/>
  <c r="D6" i="34"/>
  <c r="Q9" i="18"/>
  <c r="Q8" i="18"/>
  <c r="W11" i="34"/>
  <c r="W3" i="34"/>
  <c r="W6" i="34"/>
  <c r="W10" i="34"/>
  <c r="I10" i="18"/>
  <c r="I11" i="18"/>
  <c r="I6" i="18"/>
  <c r="I3" i="18"/>
  <c r="Y10" i="18"/>
  <c r="Y6" i="18"/>
  <c r="Y3" i="18"/>
  <c r="Y11" i="18"/>
</calcChain>
</file>

<file path=xl/sharedStrings.xml><?xml version="1.0" encoding="utf-8"?>
<sst xmlns="http://schemas.openxmlformats.org/spreadsheetml/2006/main" count="1737" uniqueCount="711">
  <si>
    <t xml:space="preserve">Installed Base </t>
  </si>
  <si>
    <t xml:space="preserve">Current Standard </t>
  </si>
  <si>
    <t xml:space="preserve">Typical </t>
  </si>
  <si>
    <t xml:space="preserve">ENERGY STAR </t>
  </si>
  <si>
    <t xml:space="preserve">High </t>
  </si>
  <si>
    <t xml:space="preserve">Average Life (yrs) </t>
  </si>
  <si>
    <t xml:space="preserve">Retail Equipment Cost (2017$) </t>
  </si>
  <si>
    <t xml:space="preserve">Typical Capacity (gal) </t>
  </si>
  <si>
    <t xml:space="preserve">Uniform Energy Factor (UEF)* </t>
  </si>
  <si>
    <t xml:space="preserve">Total Installed Cost (2017$)** </t>
  </si>
  <si>
    <t xml:space="preserve">Annual Maintenance Cost (2017$)*** </t>
  </si>
  <si>
    <t xml:space="preserve">- </t>
  </si>
  <si>
    <t>Residential Equipment</t>
  </si>
  <si>
    <t>natural gas</t>
  </si>
  <si>
    <t>oil</t>
  </si>
  <si>
    <t>Report</t>
  </si>
  <si>
    <t>Scenario</t>
  </si>
  <si>
    <t>Datekey</t>
  </si>
  <si>
    <t>Release Date</t>
  </si>
  <si>
    <t>RKI000</t>
  </si>
  <si>
    <t>4. Residential Sector Key Indicators and Consumption</t>
  </si>
  <si>
    <t>(quadrillion Btu, unless otherwise noted)</t>
  </si>
  <si>
    <t xml:space="preserve"> Key Indicators and Consumption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</si>
  <si>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</si>
  <si>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</si>
  <si>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</si>
  <si>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</si>
  <si>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</si>
  <si>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</si>
  <si>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</si>
  <si>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</si>
  <si>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</si>
  <si>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</si>
  <si>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</si>
  <si>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</si>
  <si>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</si>
  <si>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</si>
  <si>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</si>
  <si>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>RKI000:da_TotalEnergyCo</t>
  </si>
  <si>
    <t xml:space="preserve"> (thousand Btu per square foot)</t>
  </si>
  <si>
    <t>RKI000:ea_DeliveredEner</t>
  </si>
  <si>
    <t>RKI000:ea_TotalEnergyCo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</si>
  <si>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</si>
  <si>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</si>
  <si>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</si>
  <si>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</si>
  <si>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</si>
  <si>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</si>
  <si>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</si>
  <si>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</si>
  <si>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</si>
  <si>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</si>
  <si>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</si>
  <si>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</si>
  <si>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</si>
  <si>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</si>
  <si>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</si>
  <si>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</si>
  <si>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</si>
  <si>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>RKI000:fa_Dishwashers</t>
  </si>
  <si>
    <t>RKI000:fa_ColorTelevisi</t>
  </si>
  <si>
    <t>RKI000:fa_PersonalCompu</t>
  </si>
  <si>
    <t>RKI000:fa_FurnaceFans</t>
  </si>
  <si>
    <t xml:space="preserve">   Furnace Fans and Boiler Circulation Pumps</t>
  </si>
  <si>
    <t>RKI000:fa_OtherUses</t>
  </si>
  <si>
    <t>RKI000:fa_DeliveredEner</t>
  </si>
  <si>
    <t xml:space="preserve">     Delivered Energy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</si>
  <si>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</si>
  <si>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</si>
  <si>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</si>
  <si>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</si>
  <si>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</si>
  <si>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</si>
  <si>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</si>
  <si>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5/</t>
  </si>
  <si>
    <t>RKI000:ga_DeliveredEner</t>
  </si>
  <si>
    <t>RKI000:ha_SpaceHeating</t>
  </si>
  <si>
    <t>RKI000:ha_WaterHeating</t>
  </si>
  <si>
    <t>RKI000:Other_ha_ha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</si>
  <si>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</si>
  <si>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</si>
  <si>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</si>
  <si>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</si>
  <si>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</si>
  <si>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</si>
  <si>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 xml:space="preserve">   Other Uses 8/</t>
  </si>
  <si>
    <t>RKI000:ia_DeliveredEner</t>
  </si>
  <si>
    <t>RKI000:ja_MarketedRenew</t>
  </si>
  <si>
    <t>RKI000:ka_SpaceHeating</t>
  </si>
  <si>
    <t xml:space="preserve"> Space Heating</t>
  </si>
  <si>
    <t>RKI000:ka_SpaceCooling</t>
  </si>
  <si>
    <t xml:space="preserve"> Space Cooling</t>
  </si>
  <si>
    <t>RKI000:ka_WaterHeating</t>
  </si>
  <si>
    <t xml:space="preserve"> Water Heating</t>
  </si>
  <si>
    <t>RKI000:ka_Refrigeration</t>
  </si>
  <si>
    <t xml:space="preserve"> Refrigeration</t>
  </si>
  <si>
    <t>RKI000:ka_Cooking</t>
  </si>
  <si>
    <t xml:space="preserve"> Cooking</t>
  </si>
  <si>
    <t>RKI000:ka_ClothesDryers</t>
  </si>
  <si>
    <t xml:space="preserve"> Clothes Dryers</t>
  </si>
  <si>
    <t>RKI000:ka_Freezers</t>
  </si>
  <si>
    <t xml:space="preserve"> Freezers</t>
  </si>
  <si>
    <t>RKI000:ka_Lighting</t>
  </si>
  <si>
    <t xml:space="preserve"> Lighting</t>
  </si>
  <si>
    <t>RKI000:ka_ClothesWasher</t>
  </si>
  <si>
    <t>RKI000:ka_Dishwashers</t>
  </si>
  <si>
    <t>RKI000:ka_ColorTelevisi</t>
  </si>
  <si>
    <t>RKI000:ka_PersonalCompu</t>
  </si>
  <si>
    <t>RKI000:ka_FurnaceFans</t>
  </si>
  <si>
    <t xml:space="preserve"> Furnace Fans and Boiler Circulation Pumps</t>
  </si>
  <si>
    <t>RKI000:ka_OtherUses</t>
  </si>
  <si>
    <t>RKI000:ka_DeliveredEner</t>
  </si>
  <si>
    <t>RKI000:la_ElectricityRe</t>
  </si>
  <si>
    <t>Electricity Related Losses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</si>
  <si>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</si>
  <si>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</si>
  <si>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</si>
  <si>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</si>
  <si>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</si>
  <si>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</si>
  <si>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</si>
  <si>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</si>
  <si>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</si>
  <si>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</si>
  <si>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</si>
  <si>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</si>
  <si>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</si>
  <si>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</si>
  <si>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>RKI000:ma_Total</t>
  </si>
  <si>
    <t>RKI000:na_GeothermalHea</t>
  </si>
  <si>
    <t xml:space="preserve">  Geothermal Heat Pumps</t>
  </si>
  <si>
    <t>RKI000:na_SolarHotWater</t>
  </si>
  <si>
    <t xml:space="preserve">  Solar Hot Water Heating</t>
  </si>
  <si>
    <t>RKI000:na_SolarPhotovol</t>
  </si>
  <si>
    <t xml:space="preserve">  Solar Photovoltaic</t>
  </si>
  <si>
    <t>RKI000:na_WindHuffPuff</t>
  </si>
  <si>
    <t xml:space="preserve">  Wind</t>
  </si>
  <si>
    <t>RKI000:na_Total</t>
  </si>
  <si>
    <t xml:space="preserve">    Total</t>
  </si>
  <si>
    <t>Heating Degree Days</t>
  </si>
  <si>
    <t>RKI000:hdd_NewEngland</t>
  </si>
  <si>
    <t xml:space="preserve">   New England</t>
  </si>
  <si>
    <t>RKI000:hdd_MiddleAtlant</t>
  </si>
  <si>
    <t xml:space="preserve">   Middle Atlantic</t>
  </si>
  <si>
    <t>RKI000:hdd_EastNorthCen</t>
  </si>
  <si>
    <t xml:space="preserve">   East North Central</t>
  </si>
  <si>
    <t>RKI000:hdd_WestNorthCen</t>
  </si>
  <si>
    <t xml:space="preserve">   West North Central</t>
  </si>
  <si>
    <t>RKI000:hdd_SouthAtlantc</t>
  </si>
  <si>
    <t xml:space="preserve">   South Atlantic</t>
  </si>
  <si>
    <t>RKI000:hdd_EastSouthCen</t>
  </si>
  <si>
    <t xml:space="preserve">   East South Central</t>
  </si>
  <si>
    <t>RKI000:hdd_WestSouthCen</t>
  </si>
  <si>
    <t xml:space="preserve">   West South Central</t>
  </si>
  <si>
    <t>RKI000:hdd_Mountain</t>
  </si>
  <si>
    <t xml:space="preserve">   Mountain</t>
  </si>
  <si>
    <t>RKI000:hdd_Pacific</t>
  </si>
  <si>
    <t xml:space="preserve">   Pacific</t>
  </si>
  <si>
    <t>RKI000:hdd_UnitedStates</t>
  </si>
  <si>
    <t xml:space="preserve">      United 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</si>
  <si>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</si>
  <si>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</si>
  <si>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</si>
  <si>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</si>
  <si>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</si>
  <si>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</si>
  <si>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</si>
  <si>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</si>
  <si>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</si>
  <si>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</si>
  <si>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</si>
  <si>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>transportation sector.</t>
  </si>
  <si>
    <t>Survey.</t>
  </si>
  <si>
    <t>heaters, spa heaters, and backup electricity generators not listed above.  Electric vehicles are included in the transportation sector.</t>
  </si>
  <si>
    <t>Equipment Stock (million units)</t>
  </si>
  <si>
    <t>Stock Average Equipment Efficiency</t>
  </si>
  <si>
    <t>- -</t>
  </si>
  <si>
    <t>Heating Energy Consumption per Unit per Year by Fuel (btu/unit)</t>
  </si>
  <si>
    <t>Incremental Equipment Cost</t>
  </si>
  <si>
    <r>
      <rPr>
        <b/>
        <sz val="11"/>
        <color rgb="FFFFFFFF"/>
        <rFont val="Calibri"/>
        <family val="2"/>
      </rPr>
      <t>DATA</t>
    </r>
  </si>
  <si>
    <r>
      <rPr>
        <b/>
        <sz val="11"/>
        <rFont val="Calibri"/>
        <family val="2"/>
      </rPr>
      <t>Installed Base</t>
    </r>
  </si>
  <si>
    <r>
      <rPr>
        <b/>
        <sz val="11"/>
        <rFont val="Calibri"/>
        <family val="2"/>
      </rPr>
      <t>Current Standard</t>
    </r>
  </si>
  <si>
    <r>
      <rPr>
        <b/>
        <sz val="11"/>
        <rFont val="Calibri"/>
        <family val="2"/>
      </rPr>
      <t>Typical</t>
    </r>
  </si>
  <si>
    <r>
      <rPr>
        <b/>
        <sz val="11"/>
        <rFont val="Calibri"/>
        <family val="2"/>
      </rPr>
      <t>ENERGY STAR</t>
    </r>
  </si>
  <si>
    <r>
      <rPr>
        <b/>
        <sz val="11"/>
        <rFont val="Calibri"/>
        <family val="2"/>
      </rPr>
      <t>High</t>
    </r>
  </si>
  <si>
    <r>
      <rPr>
        <b/>
        <sz val="11"/>
        <rFont val="Calibri"/>
        <family val="2"/>
      </rPr>
      <t>High      Typical</t>
    </r>
  </si>
  <si>
    <r>
      <rPr>
        <b/>
        <sz val="11"/>
        <rFont val="Calibri"/>
        <family val="2"/>
      </rPr>
      <t>Typical Input Capacity (kBtu/h)</t>
    </r>
  </si>
  <si>
    <r>
      <rPr>
        <b/>
        <sz val="11"/>
        <rFont val="Calibri"/>
        <family val="2"/>
      </rPr>
      <t>AFUE (%)</t>
    </r>
  </si>
  <si>
    <r>
      <rPr>
        <b/>
        <sz val="11"/>
        <rFont val="Calibri"/>
        <family val="2"/>
      </rPr>
      <t>Electric Consumption (kWh/yr)*</t>
    </r>
  </si>
  <si>
    <r>
      <rPr>
        <b/>
        <sz val="11"/>
        <rFont val="Calibri"/>
        <family val="2"/>
      </rPr>
      <t>Average Life (yrs)**</t>
    </r>
  </si>
  <si>
    <r>
      <rPr>
        <b/>
        <sz val="11"/>
        <rFont val="Calibri"/>
        <family val="2"/>
      </rPr>
      <t>Retail Equipment Cost (2017$)</t>
    </r>
  </si>
  <si>
    <r>
      <rPr>
        <b/>
        <sz val="11"/>
        <rFont val="Calibri"/>
        <family val="2"/>
      </rPr>
      <t>Total Installed Cost (2017$)</t>
    </r>
  </si>
  <si>
    <r>
      <rPr>
        <b/>
        <sz val="11"/>
        <rFont val="Calibri"/>
        <family val="2"/>
      </rPr>
      <t>Annual Maintenance Cost (2017$)</t>
    </r>
  </si>
  <si>
    <t>Residential Oil Fired Furnaces</t>
  </si>
  <si>
    <r>
      <rPr>
        <b/>
        <sz val="11"/>
        <rFont val="Calibri"/>
        <family val="2"/>
      </rPr>
      <t xml:space="preserve">ENERGY STAR
</t>
    </r>
    <r>
      <rPr>
        <b/>
        <sz val="11"/>
        <rFont val="Calibri"/>
        <family val="2"/>
      </rPr>
      <t>(South)</t>
    </r>
  </si>
  <si>
    <t>Residential Gas Fired Furnaces</t>
  </si>
  <si>
    <r>
      <rPr>
        <b/>
        <sz val="11"/>
        <color rgb="FFFFFFFF"/>
        <rFont val="Calibri"/>
        <family val="2"/>
      </rPr>
      <t>2030**</t>
    </r>
  </si>
  <si>
    <r>
      <rPr>
        <b/>
        <sz val="11"/>
        <rFont val="Calibri"/>
        <family val="2"/>
      </rPr>
      <t>Typical Capacity (kBtu/h)</t>
    </r>
  </si>
  <si>
    <r>
      <rPr>
        <b/>
        <sz val="11"/>
        <rFont val="Calibri"/>
        <family val="2"/>
      </rPr>
      <t>SEER (Cooling)*</t>
    </r>
  </si>
  <si>
    <r>
      <rPr>
        <b/>
        <sz val="11"/>
        <rFont val="Calibri"/>
        <family val="2"/>
      </rPr>
      <t>HSPF (Heating)*</t>
    </r>
  </si>
  <si>
    <r>
      <rPr>
        <sz val="11"/>
        <rFont val="Calibri"/>
        <family val="2"/>
      </rPr>
      <t>7 .0</t>
    </r>
  </si>
  <si>
    <r>
      <rPr>
        <b/>
        <sz val="11"/>
        <rFont val="Calibri"/>
        <family val="2"/>
      </rPr>
      <t>Average Life (yrs)</t>
    </r>
  </si>
  <si>
    <r>
      <rPr>
        <b/>
        <sz val="11"/>
        <rFont val="Calibri"/>
        <family val="2"/>
      </rPr>
      <t>Retail Equipment Cost (2017$)*</t>
    </r>
  </si>
  <si>
    <r>
      <rPr>
        <b/>
        <sz val="11"/>
        <rFont val="Calibri"/>
        <family val="2"/>
      </rPr>
      <t>Total Installed Cost (2017$)*</t>
    </r>
  </si>
  <si>
    <t>Residential Air Source Heat Pumps</t>
  </si>
  <si>
    <t>Annualized Incremental Equipment Cost</t>
  </si>
  <si>
    <t>biomass</t>
  </si>
  <si>
    <r>
      <rPr>
        <b/>
        <sz val="11"/>
        <rFont val="Calibri"/>
        <family val="2"/>
      </rPr>
      <t xml:space="preserve">Installed
</t>
    </r>
    <r>
      <rPr>
        <b/>
        <sz val="11"/>
        <rFont val="Calibri"/>
        <family val="2"/>
      </rPr>
      <t>Base</t>
    </r>
  </si>
  <si>
    <r>
      <rPr>
        <b/>
        <sz val="11"/>
        <rFont val="Calibri"/>
        <family val="2"/>
      </rPr>
      <t>Efficiency (HHV)</t>
    </r>
  </si>
  <si>
    <r>
      <rPr>
        <b/>
        <sz val="11"/>
        <rFont val="Calibri"/>
        <family val="2"/>
      </rPr>
      <t>Annual Electricity Consumption (kWh)</t>
    </r>
  </si>
  <si>
    <t>Residential Wood Pellet Stoves</t>
  </si>
  <si>
    <t>Annualized Incremental Cost per BTU Shifted</t>
  </si>
  <si>
    <t>Heating</t>
  </si>
  <si>
    <t>Appliances Energy Consumption per Unit per Year by Fuel (btu/unit)</t>
  </si>
  <si>
    <r>
      <rPr>
        <b/>
        <sz val="11"/>
        <rFont val="Calibri"/>
        <family val="2"/>
      </rPr>
      <t xml:space="preserve">Current
</t>
    </r>
    <r>
      <rPr>
        <b/>
        <sz val="11"/>
        <rFont val="Calibri"/>
        <family val="2"/>
      </rPr>
      <t>Standard</t>
    </r>
  </si>
  <si>
    <r>
      <rPr>
        <b/>
        <sz val="11"/>
        <rFont val="Calibri"/>
        <family val="2"/>
      </rPr>
      <t>Typical Capacity (gal)</t>
    </r>
  </si>
  <si>
    <r>
      <rPr>
        <b/>
        <sz val="11"/>
        <rFont val="Calibri"/>
        <family val="2"/>
      </rPr>
      <t>Uniform Energy Factor (UEF)*</t>
    </r>
  </si>
  <si>
    <t>Residential Oil Water Heater</t>
  </si>
  <si>
    <r>
      <rPr>
        <sz val="11"/>
        <rFont val="Calibri"/>
        <family val="2"/>
      </rPr>
      <t>-</t>
    </r>
  </si>
  <si>
    <t>Residential Gas Water Heater</t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</si>
  <si>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</t>
    </r>
  </si>
  <si>
    <t>Residential Heat Pump Water Heater</t>
  </si>
  <si>
    <t>Appliances (water heaters)</t>
  </si>
  <si>
    <t>Commercial Equipment</t>
  </si>
  <si>
    <t>Figure Notes:</t>
  </si>
  <si>
    <t>Technology</t>
  </si>
  <si>
    <t>Air Source Heat Pump</t>
  </si>
  <si>
    <t>Cold Climate Air Source Heat Pump</t>
  </si>
  <si>
    <t>Heat Pump Water Heater</t>
  </si>
  <si>
    <t>Figure 22. Installed unit costs (left) and performance projections (right) for commercial air-source heat pumps</t>
  </si>
  <si>
    <t xml:space="preserve">Installed costs include both capital and installation costs.
</t>
  </si>
  <si>
    <t>Year</t>
  </si>
  <si>
    <t>EFS Case</t>
  </si>
  <si>
    <t>Installed Cost ($/kBtu/hr)</t>
  </si>
  <si>
    <t>Efficiency (COP)</t>
  </si>
  <si>
    <t>Moderate Advancement</t>
  </si>
  <si>
    <t>Rapid Advancement</t>
  </si>
  <si>
    <t>Slow Advancement</t>
  </si>
  <si>
    <t>Figure 23. Installed costs (left) and performance projections (right) for commercial HPWHs</t>
  </si>
  <si>
    <t>Installed costs include both capital and installation costs.</t>
  </si>
  <si>
    <t>Annualized Incremental Capital Cost per BTU Shifted</t>
  </si>
  <si>
    <r>
      <rPr>
        <b/>
        <sz val="11"/>
        <rFont val="Calibri"/>
        <family val="2"/>
      </rPr>
      <t>Thermal Efficiency (%)*</t>
    </r>
  </si>
  <si>
    <r>
      <rPr>
        <b/>
        <sz val="11"/>
        <rFont val="Calibri"/>
        <family val="2"/>
      </rPr>
      <t>Annual Maintenance Cost (2017$)**</t>
    </r>
  </si>
  <si>
    <r>
      <rPr>
        <sz val="10"/>
        <rFont val="Palatino Linotype"/>
        <family val="1"/>
      </rPr>
      <t>* DOE's efficiency metric for commercial furnaces accounts only for flue losses, not jacket losses.</t>
    </r>
  </si>
  <si>
    <r>
      <rPr>
        <b/>
        <sz val="11"/>
        <color rgb="FFFFFFFF"/>
        <rFont val="Calibri"/>
        <family val="2"/>
      </rPr>
      <t>2020***</t>
    </r>
  </si>
  <si>
    <r>
      <rPr>
        <b/>
        <sz val="11"/>
        <color rgb="FFFFFFFF"/>
        <rFont val="Calibri"/>
        <family val="2"/>
      </rPr>
      <t>2030****</t>
    </r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</si>
  <si>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STAR**</t>
    </r>
  </si>
  <si>
    <r>
      <rPr>
        <b/>
        <sz val="11"/>
        <rFont val="Calibri"/>
        <family val="2"/>
      </rPr>
      <t>Efficiency (EER)*</t>
    </r>
  </si>
  <si>
    <r>
      <rPr>
        <b/>
        <sz val="11"/>
        <rFont val="Calibri"/>
        <family val="2"/>
      </rPr>
      <t>Part Load Efficiency (IEER)</t>
    </r>
  </si>
  <si>
    <r>
      <rPr>
        <b/>
        <sz val="11"/>
        <rFont val="Calibri"/>
        <family val="2"/>
      </rPr>
      <t>COP (Heating)</t>
    </r>
  </si>
  <si>
    <t>Commercial Gas Furnace</t>
  </si>
  <si>
    <t>Commercial Oil Furnace</t>
  </si>
  <si>
    <t>Commercial Heat Pump</t>
  </si>
  <si>
    <t>space heating</t>
  </si>
  <si>
    <t>water heating</t>
  </si>
  <si>
    <t>Utilization Assumption</t>
  </si>
  <si>
    <t>Installed Cost ($/kBTU/hr)</t>
  </si>
  <si>
    <t xml:space="preserve">Annualized Installed Cost ($/kBTU/hr) </t>
  </si>
  <si>
    <t>ASHP (2016 USD)</t>
  </si>
  <si>
    <t>natural gas (2017 USD)</t>
  </si>
  <si>
    <t>oil (2017 USD)</t>
  </si>
  <si>
    <t>2017 to 2012 USD</t>
  </si>
  <si>
    <t>2016 to 2012 USD</t>
  </si>
  <si>
    <t>natural gas (2012 USD)</t>
  </si>
  <si>
    <t>oil (2012 USD)</t>
  </si>
  <si>
    <t>ASHP (2012 USD)</t>
  </si>
  <si>
    <r>
      <rPr>
        <b/>
        <sz val="11"/>
        <rFont val="Calibri"/>
        <family val="2"/>
      </rPr>
      <t>Typical Storage Capacity (gal)</t>
    </r>
  </si>
  <si>
    <r>
      <rPr>
        <b/>
        <sz val="11"/>
        <rFont val="Calibri"/>
        <family val="2"/>
      </rPr>
      <t>Thermal Efficiency (%)</t>
    </r>
  </si>
  <si>
    <r>
      <rPr>
        <b/>
        <sz val="11"/>
        <rFont val="Calibri"/>
        <family val="2"/>
      </rPr>
      <t>Retail Equipment Cost (2017$)**</t>
    </r>
  </si>
  <si>
    <r>
      <rPr>
        <b/>
        <sz val="11"/>
        <rFont val="Calibri"/>
        <family val="2"/>
      </rPr>
      <t>Total Installed Cost (2017$)**</t>
    </r>
  </si>
  <si>
    <t>Commercial Gas Water Heater</t>
  </si>
  <si>
    <t>Commercial Oil Water Heater</t>
  </si>
  <si>
    <t>biomass (2017 USD)</t>
  </si>
  <si>
    <t>biomass (2012 USD)</t>
  </si>
  <si>
    <t>Sources:</t>
  </si>
  <si>
    <t>EIA</t>
  </si>
  <si>
    <t>Cost of technologies except commerial heat pumps</t>
  </si>
  <si>
    <t>Updated Buildings Sector Appliance and Equipment Costs and Efficiencies</t>
  </si>
  <si>
    <t>https://www.eia.gov/analysis/studies/buildings/equipcosts/pdf/full.pdf</t>
  </si>
  <si>
    <t>p. 9, 12, 29, 46, 51, 54, 58, 90, 92, 120, 123</t>
  </si>
  <si>
    <t>Residential building equipment stock and average annual energy consumption</t>
  </si>
  <si>
    <t>Tables 4 and 21</t>
  </si>
  <si>
    <t>Commercial heating and water heating heat pump costs</t>
  </si>
  <si>
    <t>NREL</t>
  </si>
  <si>
    <t>Electrification Futures Study Technology Report Figure Data</t>
  </si>
  <si>
    <t>https://data.nrel.gov/system/files/93/EFS_70485_figure_data.xlsx</t>
  </si>
  <si>
    <t>Tables 22 and 23</t>
  </si>
  <si>
    <t>Notes:</t>
  </si>
  <si>
    <t>For residential buildings, we calculate the average energy used by equipment</t>
  </si>
  <si>
    <t>of different types, which allows us to find a $/BTU value. We then estimate</t>
  </si>
  <si>
    <t>the cost of switching to heat pump equipment based on the data from EIA</t>
  </si>
  <si>
    <t xml:space="preserve">and annual energy consumption. </t>
  </si>
  <si>
    <t>For commercial buildings, we lack data on annual energy use, but the NREL</t>
  </si>
  <si>
    <t>Commercial building equipment load factors</t>
  </si>
  <si>
    <t>https://www.nrel.gov/docs/fy18osti/70485.pdf</t>
  </si>
  <si>
    <t>P.90</t>
  </si>
  <si>
    <t>Electrification Futures Study: End-Use Electric Technology Cost and Performance Projections through 2050</t>
  </si>
  <si>
    <t>report provides data on annual heating and water heating utilization rates</t>
  </si>
  <si>
    <t>and the costs are normalized to $/(kBTU/hr) input, so we standardize the costs</t>
  </si>
  <si>
    <t>from EIA and then estimate the cost per BTU shifted using the annual load factors.</t>
  </si>
  <si>
    <t>For residential heating equipment, we have data for natural gas, oil, and biomass.</t>
  </si>
  <si>
    <t xml:space="preserve">Other liquids are assumed to have the same costs as petroleum. Propane and coal are </t>
  </si>
  <si>
    <t>assigned to natural gas.</t>
  </si>
  <si>
    <t xml:space="preserve">For residential and commercial appliances, we use data for water heaters for </t>
  </si>
  <si>
    <t xml:space="preserve">natural gas and oil water heaters following the mapping above. All appliance </t>
  </si>
  <si>
    <t>energy shifting assumes the costs of water heating shifting, which is the dominant</t>
  </si>
  <si>
    <t>energy consumer among all the appliance equipment.</t>
  </si>
  <si>
    <t>Other equipment also uses the appliance values.</t>
  </si>
  <si>
    <t>For commercial heating, we only have data for natural gas and oil, and assign</t>
  </si>
  <si>
    <t>other fuels based on the above mapping, with biomass mapped to petroleum.</t>
  </si>
  <si>
    <t>All policy-driven electrification in the EPS is assumed to rely on heat pumps,</t>
  </si>
  <si>
    <t>not electric resistance heating</t>
  </si>
  <si>
    <t>Methodology:</t>
  </si>
  <si>
    <t>ICpUEfEBE Incremental Cost per Unit Energy for Electrified Building Equipment</t>
  </si>
  <si>
    <t>electricity</t>
  </si>
  <si>
    <t>coal</t>
  </si>
  <si>
    <t>petroleum diesel</t>
  </si>
  <si>
    <t>heat</t>
  </si>
  <si>
    <t>kerosene</t>
  </si>
  <si>
    <t>heavy or residual fuel oil</t>
  </si>
  <si>
    <t>LPG propane or butane</t>
  </si>
  <si>
    <t>hydrogen</t>
  </si>
  <si>
    <t>than thermal fuels, and this adjustment is made within Vensim.</t>
  </si>
  <si>
    <t>Data in this variable are reported in $/(BTU/yr) of fuel burned by the equipment</t>
  </si>
  <si>
    <t>that would have been purchased in the absence of the fuel shifting policy (e.g.</t>
  </si>
  <si>
    <t>a natural gas appliance, an oil appliance, etc.), not $/(BTU/yr) of electricity used by</t>
  </si>
  <si>
    <t>the electrified appliance that is purchased instead.  Electricity is used more efficiently</t>
  </si>
  <si>
    <t>Unit: $/(BTU/yr) - a measure of capacity of the fuel-burning equipment that would have been purchased in the absence of an electrification policy</t>
  </si>
  <si>
    <t xml:space="preserve">   Gross End-use Consumption 1/</t>
  </si>
  <si>
    <t xml:space="preserve">   Delivered Energy Consumption</t>
  </si>
  <si>
    <t>Energy Consumption by Fuel</t>
  </si>
  <si>
    <t xml:space="preserve"> Electricity 1/</t>
  </si>
  <si>
    <t xml:space="preserve">   Clothes Washers 2/</t>
  </si>
  <si>
    <t xml:space="preserve">   Dishwashers 2/</t>
  </si>
  <si>
    <t xml:space="preserve">   Televisions and Related Equipment 3/</t>
  </si>
  <si>
    <t xml:space="preserve">   Computers and Related Equipment 4/</t>
  </si>
  <si>
    <t xml:space="preserve">     Electricity Subtotal</t>
  </si>
  <si>
    <t>RKI000:fa_OwnGeneration</t>
  </si>
  <si>
    <t xml:space="preserve">   Onsite Generation for Own Use</t>
  </si>
  <si>
    <t>RKI000:fa_PurchasedElec</t>
  </si>
  <si>
    <t xml:space="preserve">     Purchased Electricity</t>
  </si>
  <si>
    <t xml:space="preserve">   Other Uses 6/</t>
  </si>
  <si>
    <t xml:space="preserve"> Distillate Fuel Oil 7/</t>
  </si>
  <si>
    <t xml:space="preserve">   Other Uses 9/</t>
  </si>
  <si>
    <t xml:space="preserve"> Marketed Renewables (wood) 10/</t>
  </si>
  <si>
    <t>Energy Consumption by End Use 1/</t>
  </si>
  <si>
    <t xml:space="preserve"> Clothes Washers 2/</t>
  </si>
  <si>
    <t xml:space="preserve"> Dishwashers 2/</t>
  </si>
  <si>
    <t xml:space="preserve"> Televisions and Related Equipment 3/</t>
  </si>
  <si>
    <t xml:space="preserve"> Computers and Related Equipment 4/</t>
  </si>
  <si>
    <t xml:space="preserve"> Other Uses 11/</t>
  </si>
  <si>
    <t>RKI000:ka_GrsEndUseCons</t>
  </si>
  <si>
    <t xml:space="preserve">    Gross End-use Consumption</t>
  </si>
  <si>
    <t>RKI000:ka_OwnGeneration</t>
  </si>
  <si>
    <t xml:space="preserve"> Onsite Generation for Own Use</t>
  </si>
  <si>
    <t xml:space="preserve">    Delivered Energy</t>
  </si>
  <si>
    <t>Total Energy Consumption by End Use 1/</t>
  </si>
  <si>
    <t xml:space="preserve">   Total Gross End-use Consumption</t>
  </si>
  <si>
    <t>RKI000:ma_OwnGeneration</t>
  </si>
  <si>
    <t xml:space="preserve"> Generation for Own Use</t>
  </si>
  <si>
    <t>RKI000:ma_TtllOwnUseGen</t>
  </si>
  <si>
    <t>Total Net Own-use Generation</t>
  </si>
  <si>
    <t>Nonmarketed Renewables 12/</t>
  </si>
  <si>
    <t>1/ Unless otherwise specified, energy consumption by end use includes all electricity consumed for that end use,</t>
  </si>
  <si>
    <t>including purchased electricity and onsite generation for own use.</t>
  </si>
  <si>
    <t>2/ Does not include water heating portion of load.</t>
  </si>
  <si>
    <t>4/ Includes desktop and laptop computers, monitors, and networking equipment.</t>
  </si>
  <si>
    <t>5/ Includes electric and electronic devices, heating elements, and motors not listed above.  Electric vehicles are included in the</t>
  </si>
  <si>
    <t>6/ Includes such appliances as outdoor grills, natural gas-fueled lights, pool heaters, spa heaters, and backup electricity generators.</t>
  </si>
  <si>
    <t>7/ Includes kerosene use.</t>
  </si>
  <si>
    <t>8/ Includes such appliances as pool heaters, spa heaters, and backup electricity generators.</t>
  </si>
  <si>
    <t>9/ Includes such appliances as outdoor grills, propane-fueled lights, pool heaters, spa heaters, and backup electricity generators.</t>
  </si>
  <si>
    <t>10/ Includes wood used for primary and secondary heating in wood stoves or fireplaces as reported in the Residential Energy Consumption</t>
  </si>
  <si>
    <t>11/ Includes electric and electronic devices, heating elements, motors, outdoor grills, natural gas-and propane-fueled lights, pool</t>
  </si>
  <si>
    <t>12/ Consumption determined by using the average electric power sector net heat rate for fossil fuels.</t>
  </si>
  <si>
    <t>Btu = British thermal unit.</t>
  </si>
  <si>
    <t>- - = Not applicable.</t>
  </si>
  <si>
    <t>Note:  Totals may not equal sum of components due to independent rounding.</t>
  </si>
  <si>
    <t>Table 21.  Residential Sector Equipment Stock and Efficiency, and Distributed Generation</t>
  </si>
  <si>
    <t>Source: U.S. Energy Information Administration</t>
  </si>
  <si>
    <t>full name</t>
  </si>
  <si>
    <t>api key</t>
  </si>
  <si>
    <t>units</t>
  </si>
  <si>
    <t>Main Space Heaters</t>
  </si>
  <si>
    <t>Electric Heat Pumps</t>
  </si>
  <si>
    <t>millions</t>
  </si>
  <si>
    <t>Electric Other</t>
  </si>
  <si>
    <t>Natural Gas Heat Pumps</t>
  </si>
  <si>
    <t>Natural Gas Other</t>
  </si>
  <si>
    <t>Distillate Fuel Oil</t>
  </si>
  <si>
    <t>Propane</t>
  </si>
  <si>
    <t>Kerosene</t>
  </si>
  <si>
    <t>Wood Stoves</t>
  </si>
  <si>
    <t>Geothermal Heat Pumps</t>
  </si>
  <si>
    <t>Total</t>
  </si>
  <si>
    <t>Space Cooling (million units)</t>
  </si>
  <si>
    <t>Central Air Conditioners</t>
  </si>
  <si>
    <t>Room Air Conditioners</t>
  </si>
  <si>
    <t>Water Heaters (million units)</t>
  </si>
  <si>
    <t>Electric</t>
  </si>
  <si>
    <t>Natural Gas</t>
  </si>
  <si>
    <t>Solar Thermal</t>
  </si>
  <si>
    <t>Cooking Equipment (million units)</t>
  </si>
  <si>
    <t>Clothes Dryers (million units)</t>
  </si>
  <si>
    <t>Other Appliances (million units)</t>
  </si>
  <si>
    <t>Refrigerators</t>
  </si>
  <si>
    <t>Freezers</t>
  </si>
  <si>
    <t>Electric Heat Pumps (HSPF)</t>
  </si>
  <si>
    <t>HSPF</t>
  </si>
  <si>
    <t>Natural Gas Heat Pumps (GCOP)</t>
  </si>
  <si>
    <t>GCOP</t>
  </si>
  <si>
    <t>Geothermal Heat Pumps (COP)</t>
  </si>
  <si>
    <t>COP</t>
  </si>
  <si>
    <t>Natural Gas Furnace (AFUE)</t>
  </si>
  <si>
    <t>AFUE</t>
  </si>
  <si>
    <t>Distillate Furnace (AFUE)</t>
  </si>
  <si>
    <t>Space Cooling</t>
  </si>
  <si>
    <t>Electric Heat Pumps (SEER)</t>
  </si>
  <si>
    <t>SEER</t>
  </si>
  <si>
    <t>Geothermal Heat Pumps (EER)</t>
  </si>
  <si>
    <t>EER</t>
  </si>
  <si>
    <t>Central Air Conditioners (SEER)</t>
  </si>
  <si>
    <t>Room Air Conditioners (EER)</t>
  </si>
  <si>
    <t>Water Heaters</t>
  </si>
  <si>
    <t>Electric (EF)</t>
  </si>
  <si>
    <t>EF</t>
  </si>
  <si>
    <t>Natural Gas (EF)</t>
  </si>
  <si>
    <t>Distillate Fuel Oil (EF)</t>
  </si>
  <si>
    <t>Propane (EF)</t>
  </si>
  <si>
    <t>Other Appliances (kilowatthours per year)</t>
  </si>
  <si>
    <t>kWh</t>
  </si>
  <si>
    <t>Building Shell Efficiency Index</t>
  </si>
  <si>
    <t>Space Heating</t>
  </si>
  <si>
    <t>Pre-2015 Homes</t>
  </si>
  <si>
    <t>2015=1.00</t>
  </si>
  <si>
    <t>New Construction</t>
  </si>
  <si>
    <t>All Homes</t>
  </si>
  <si>
    <t>Distributed Generation and</t>
  </si>
  <si>
    <t>Combined Heat and Power</t>
  </si>
  <si>
    <t>Generating Capacity (gigawatts)</t>
  </si>
  <si>
    <t>Natural Gas Fuel Cells</t>
  </si>
  <si>
    <t>GW</t>
  </si>
  <si>
    <t>Solar Photovoltaic</t>
  </si>
  <si>
    <t>Wind</t>
  </si>
  <si>
    <t>Net Generation (billion kilowatthours)</t>
  </si>
  <si>
    <t>billion kWh</t>
  </si>
  <si>
    <t>Disposition</t>
  </si>
  <si>
    <t>Sales to the Grid</t>
  </si>
  <si>
    <t>Generation for Own Use</t>
  </si>
  <si>
    <t>Energy Input (trillion Btu)</t>
  </si>
  <si>
    <t>trillion Btu</t>
  </si>
  <si>
    <t>https://www.eia.gov/outlooks/aeo/tables_side.php</t>
  </si>
  <si>
    <t>National Energy Modeling System run ref2022.d011222a.  Projections:  EIA, AEO2022 National Energy Modeling System run ref2022.d011222a.</t>
  </si>
  <si>
    <t>Sources:  2021:  U.S. Energy Information Administration (EIA), Short-Term Energy Outlook, November 2021 and EIA, AEO2022</t>
  </si>
  <si>
    <t>3/ Includes televisions, set-top boxes, home theater systems, over-the-top streaming devices, and video game consoles.</t>
  </si>
  <si>
    <t>2021–2050</t>
  </si>
  <si>
    <t>Change</t>
  </si>
  <si>
    <t>Annual</t>
  </si>
  <si>
    <t>Average</t>
  </si>
  <si>
    <t xml:space="preserve"> March 2022</t>
  </si>
  <si>
    <t>d011222a</t>
  </si>
  <si>
    <t>Reference</t>
  </si>
  <si>
    <t>ref2022</t>
  </si>
  <si>
    <t>Annual Energy Outlook 2022</t>
  </si>
  <si>
    <t>ref2022.d011222a</t>
  </si>
  <si>
    <t>30-AEO2022.97.</t>
  </si>
  <si>
    <t>30-AEO2022.94.</t>
  </si>
  <si>
    <t>30-AEO2022.89.</t>
  </si>
  <si>
    <t>30-AEO2022.84.</t>
  </si>
  <si>
    <t>30-AEO2022.83.</t>
  </si>
  <si>
    <t>30-AEO2022.82.</t>
  </si>
  <si>
    <t>30-AEO2022.77.</t>
  </si>
  <si>
    <t>30-AEO2022.72.</t>
  </si>
  <si>
    <t>30-AEO2022.71.</t>
  </si>
  <si>
    <t>30-AEO2022.67.</t>
  </si>
  <si>
    <t>30-AEO2022.61.</t>
  </si>
  <si>
    <t>30-AEO2022.54.</t>
  </si>
  <si>
    <t>30-AEO2022.47.</t>
  </si>
  <si>
    <t>30-AEO2022.46.</t>
  </si>
  <si>
    <t>30-AEO2022.42.</t>
  </si>
  <si>
    <t>30-AEO2022.37.</t>
  </si>
  <si>
    <t>30-AEO2022.31.</t>
  </si>
  <si>
    <t>30-AEO2022.23.</t>
  </si>
  <si>
    <t>30-AEO2022.15.</t>
  </si>
  <si>
    <t>30-AEO2022.3.</t>
  </si>
  <si>
    <t>30-AEO2022.2.</t>
  </si>
  <si>
    <t>Growth (2021-2050)</t>
  </si>
  <si>
    <t>https://www.eia.gov/outlooks/aeo/data/browser/#/?id=30-AEO2022&amp;cases=lowmacro&amp;sourcekey=0</t>
  </si>
  <si>
    <t>Wed Jul 13 2022 09:21:44 GMT-0400 (Eastern Daylight Time)</t>
  </si>
  <si>
    <t>Residential Equipment: Equipment Stock: Main Space Heaters: Electric Heat Pumps: Low economic growth</t>
  </si>
  <si>
    <t>30-AEO2022.4.lowmacro-d011222a</t>
  </si>
  <si>
    <t>Residential Equipment: Equipment Stock: Main Space Heaters: Electric Other: Low economic growth</t>
  </si>
  <si>
    <t>30-AEO2022.5.lowmacro-d011222a</t>
  </si>
  <si>
    <t>Residential Equipment: Equipment Stock: Main Space Heaters: Natural Gas Heat Pumps: Low economic growth</t>
  </si>
  <si>
    <t>30-AEO2022.6.lowmacro-d011222a</t>
  </si>
  <si>
    <t>Residential Equipment: Equipment Stock: Main Space Heaters: Natural Gas Other: Low economic growth</t>
  </si>
  <si>
    <t>30-AEO2022.7.lowmacro-d011222a</t>
  </si>
  <si>
    <t>Residential Equipment: Equipment Stock: Main Space Heaters: Distillate Fuel Oil: Low economic growth</t>
  </si>
  <si>
    <t>30-AEO2022.8.lowmacro-d011222a</t>
  </si>
  <si>
    <t>Residential Equipment: Equipment Stock: Main Space Heaters: Propane: Low economic growth</t>
  </si>
  <si>
    <t>30-AEO2022.9.lowmacro-d011222a</t>
  </si>
  <si>
    <t>Residential Equipment: Equipment Stock: Main Space Heaters: Kerosene: Low economic growth</t>
  </si>
  <si>
    <t>30-AEO2022.10.lowmacro-d011222a</t>
  </si>
  <si>
    <t>Residential Equipment: Equipment Stock: Main Space Heaters: Wood Stoves: Low economic growth</t>
  </si>
  <si>
    <t>30-AEO2022.11.lowmacro-d011222a</t>
  </si>
  <si>
    <t>Residential Equipment: Equipment Stock: Main Space Heaters: Geothermal Heat Pumps: Low economic growth</t>
  </si>
  <si>
    <t>30-AEO2022.12.lowmacro-d011222a</t>
  </si>
  <si>
    <t>Residential Equipment: Equipment Stock: Main Space Heaters: Total: Low economic growth</t>
  </si>
  <si>
    <t>30-AEO2022.13.lowmacro-d011222a</t>
  </si>
  <si>
    <t>Residential Equipment: Equipment Stock: Space Cooling: Electric Heat Pumps: Low economic growth</t>
  </si>
  <si>
    <t>30-AEO2022.16.lowmacro-d011222a</t>
  </si>
  <si>
    <t>Residential Equipment: Equipment Stock: Space Cooling: Natural Gas Heat Pumps: Low economic growth</t>
  </si>
  <si>
    <t>30-AEO2022.17.lowmacro-d011222a</t>
  </si>
  <si>
    <t>Residential Equipment: Equipment Stock: Space Cooling: Geothermal Heat Pumps: Low economic growth</t>
  </si>
  <si>
    <t>30-AEO2022.18.lowmacro-d011222a</t>
  </si>
  <si>
    <t>Residential Equipment: Equipment Stock: Space Cooling: Central Air Conditioners: Low economic growth</t>
  </si>
  <si>
    <t>30-AEO2022.19.lowmacro-d011222a</t>
  </si>
  <si>
    <t>Residential Equipment: Equipment Stock: Space Cooling: Room Air Conditioners: Low economic growth</t>
  </si>
  <si>
    <t>30-AEO2022.20.lowmacro-d011222a</t>
  </si>
  <si>
    <t>Residential Equipment: Equipment Stock: Space Cooling: Total: Low economic growth</t>
  </si>
  <si>
    <t>30-AEO2022.21.lowmacro-d011222a</t>
  </si>
  <si>
    <t>Residential Equipment: Equipment Stock: Water Heaters: Electric: Low economic growth</t>
  </si>
  <si>
    <t>30-AEO2022.24.lowmacro-d011222a</t>
  </si>
  <si>
    <t>Residential Equipment: Equipment Stock: Water Heaters: Natural Gas: Low economic growth</t>
  </si>
  <si>
    <t>30-AEO2022.25.lowmacro-d011222a</t>
  </si>
  <si>
    <t>Residential Equipment: Equipment Stock: Water Heaters: Distillate Fuel Oil: Low economic growth</t>
  </si>
  <si>
    <t>30-AEO2022.26.lowmacro-d011222a</t>
  </si>
  <si>
    <t>Residential Equipment: Equipment Stock: Water Heaters: Propane: Low economic growth</t>
  </si>
  <si>
    <t>30-AEO2022.27.lowmacro-d011222a</t>
  </si>
  <si>
    <t>Residential Equipment: Equipment Stock: Water Heaters: Solar Thermal: Low economic growth</t>
  </si>
  <si>
    <t>30-AEO2022.28.lowmacro-d011222a</t>
  </si>
  <si>
    <t>Residential Equipment: Equipment Stock: Water Heaters: Total: Low economic growth</t>
  </si>
  <si>
    <t>30-AEO2022.29.lowmacro-d011222a</t>
  </si>
  <si>
    <t>Residential Equipment: Equipment Stock: Cooking Equipment: Electric: Low economic growth</t>
  </si>
  <si>
    <t>30-AEO2022.32.lowmacro-d011222a</t>
  </si>
  <si>
    <t>Residential Equipment: Equipment Stock: Cooking Equipment: Natural Gas: Low economic growth</t>
  </si>
  <si>
    <t>30-AEO2022.33.lowmacro-d011222a</t>
  </si>
  <si>
    <t>Residential Equipment: Equipment Stock: Cooking Equipment: Propane: Low economic growth</t>
  </si>
  <si>
    <t>30-AEO2022.34.lowmacro-d011222a</t>
  </si>
  <si>
    <t>Residential Equipment: Equipment Stock: Cooking Equipment: Total: Low economic growth</t>
  </si>
  <si>
    <t>30-AEO2022.35.lowmacro-d011222a</t>
  </si>
  <si>
    <t>Residential Equipment: Equipment Stock: Clothes Dryers: Electric: Low economic growth</t>
  </si>
  <si>
    <t>30-AEO2022.38.lowmacro-d011222a</t>
  </si>
  <si>
    <t>Residential Equipment: Equipment Stock: Clothes Dryers: Natural Gas: Low economic growth</t>
  </si>
  <si>
    <t>30-AEO2022.39.lowmacro-d011222a</t>
  </si>
  <si>
    <t>Residential Equipment: Equipment Stock: Clothes Dryers: Total: Low economic growth</t>
  </si>
  <si>
    <t>30-AEO2022.40.lowmacro-d011222a</t>
  </si>
  <si>
    <t>Residential Equipment: Equipment Stock: Other Appliances: Refrigerators: Low economic growth</t>
  </si>
  <si>
    <t>30-AEO2022.43.lowmacro-d011222a</t>
  </si>
  <si>
    <t>Residential Equipment: Equipment Stock: Other Appliances: Freezers: Low economic growth</t>
  </si>
  <si>
    <t>30-AEO2022.44.lowmacro-d011222a</t>
  </si>
  <si>
    <t>Residential Equipment: Stock Average Efficiency: Main Space Heaters: Electric Heat Pumps: Low economic growth</t>
  </si>
  <si>
    <t>30-AEO2022.48.lowmacro-d011222a</t>
  </si>
  <si>
    <t>Residential Equipment: Stock Average Efficiency: Main Space Heaters: Natural Gas Heat Pumps: Low economic growth</t>
  </si>
  <si>
    <t>30-AEO2022.49.lowmacro-d011222a</t>
  </si>
  <si>
    <t>Residential Equipment: Stock Average Efficiency: Main Space Heaters: Geothermal Heat Pumps: Low economic growth</t>
  </si>
  <si>
    <t>30-AEO2022.50.lowmacro-d011222a</t>
  </si>
  <si>
    <t>Residential Equipment: Stock Average Efficiency: Main Space Heaters: Natural Gas Furnace: Low economic growth</t>
  </si>
  <si>
    <t>30-AEO2022.51.lowmacro-d011222a</t>
  </si>
  <si>
    <t>Residential Equipment: Stock Average Efficiency: Main Space Heaters: Distillate Furnace: Low economic growth</t>
  </si>
  <si>
    <t>30-AEO2022.52.lowmacro-d011222a</t>
  </si>
  <si>
    <t>Residential Equipment: Stock Average Efficiency: Space Cooling: Electric Heat Pumps: Low economic growth</t>
  </si>
  <si>
    <t>30-AEO2022.55.lowmacro-d011222a</t>
  </si>
  <si>
    <t>Residential Equipment: Stock Average Efficiency: Space Cooling: Natural Gas Heat Pumps: Low economic growth</t>
  </si>
  <si>
    <t>30-AEO2022.56.lowmacro-d011222a</t>
  </si>
  <si>
    <t>Residential Equipment: Stock Average Efficiency: Space Cooling: Geothermal Heat Pumps: Low economic growth</t>
  </si>
  <si>
    <t>30-AEO2022.57.lowmacro-d011222a</t>
  </si>
  <si>
    <t>Residential Equipment: Stock Average Efficiency: Space Cooling: Central Air Conditioners: Low economic growth</t>
  </si>
  <si>
    <t>30-AEO2022.58.lowmacro-d011222a</t>
  </si>
  <si>
    <t>Residential Equipment: Stock Average Efficiency: Space Cooling: Room Air Conditioners: Low economic growth</t>
  </si>
  <si>
    <t>30-AEO2022.59.lowmacro-d011222a</t>
  </si>
  <si>
    <t>Residential Equipment: Stock Average Efficiency: Water Heaters: Electric: Low economic growth</t>
  </si>
  <si>
    <t>30-AEO2022.62.lowmacro-d011222a</t>
  </si>
  <si>
    <t>Residential Equipment: Stock Average Efficiency: Water Heaters: Natural Gas: Low economic growth</t>
  </si>
  <si>
    <t>30-AEO2022.63.lowmacro-d011222a</t>
  </si>
  <si>
    <t>Residential Equipment: Stock Average Efficiency: Water Heaters: Distillate Fuel Oil: Low economic growth</t>
  </si>
  <si>
    <t>30-AEO2022.64.lowmacro-d011222a</t>
  </si>
  <si>
    <t>Residential Equipment: Stock Average Efficiency: Water Heaters: Propane: Low economic growth</t>
  </si>
  <si>
    <t>30-AEO2022.65.lowmacro-d011222a</t>
  </si>
  <si>
    <t>Residential Equipment: Stock Average Efficiency: Other Appliances: Refrigerators: Low economic growth</t>
  </si>
  <si>
    <t>30-AEO2022.68.lowmacro-d011222a</t>
  </si>
  <si>
    <t>Residential Equipment: Stock Average Efficiency: Other Appliances: Freezers: Low economic growth</t>
  </si>
  <si>
    <t>30-AEO2022.69.lowmacro-d011222a</t>
  </si>
  <si>
    <t>Residential Equipment: Building Shell Efficiency Index: Space Heating: Pre-2015 Homes: Low economic growth</t>
  </si>
  <si>
    <t>30-AEO2022.73.lowmacro-d011222a</t>
  </si>
  <si>
    <t>Residential Equipment: Building Shell Efficiency Index: Space Heating: New Construction: Low economic growth</t>
  </si>
  <si>
    <t>30-AEO2022.74.lowmacro-d011222a</t>
  </si>
  <si>
    <t>Residential Equipment: Building Shell Efficiency Index: Space Heating: All Homes: Low economic growth</t>
  </si>
  <si>
    <t>30-AEO2022.75.lowmacro-d011222a</t>
  </si>
  <si>
    <t>Residential Equipment: Building Shell Efficiency Index: Space Cooling: Pre-2015 Homes: Low economic growth</t>
  </si>
  <si>
    <t>30-AEO2022.78.lowmacro-d011222a</t>
  </si>
  <si>
    <t>Residential Equipment: Building Shell Efficiency Index: Space Cooling: New Construction: Low economic growth</t>
  </si>
  <si>
    <t>30-AEO2022.79.lowmacro-d011222a</t>
  </si>
  <si>
    <t>Residential Equipment: Building Shell Efficiency Index: Space Cooling: All Homes: Low economic growth</t>
  </si>
  <si>
    <t>30-AEO2022.80.lowmacro-d011222a</t>
  </si>
  <si>
    <t>Residential: Combined Heat and Power: Generating Capacity: Fuel Cells: Low economic growth</t>
  </si>
  <si>
    <t>30-AEO2022.85.lowmacro-d011222a</t>
  </si>
  <si>
    <t>Residential: Combined Heat and Power: Generating Capacity: Solar Photovoltaic: Low economic growth</t>
  </si>
  <si>
    <t>30-AEO2022.86.lowmacro-d011222a</t>
  </si>
  <si>
    <t>Residential: Combined Heat and Power: Generating Capacity: Wind: Low economic growth</t>
  </si>
  <si>
    <t>30-AEO2022.87.lowmacro-d011222a</t>
  </si>
  <si>
    <t>Residential: Combined Heat and Power: Generating Capacity: Total: Low economic growth</t>
  </si>
  <si>
    <t>30-AEO2022.88.lowmacro-d011222a</t>
  </si>
  <si>
    <t>Residential: Combined Heat and Power: Net Generation: Fuel Cells: Low economic growth</t>
  </si>
  <si>
    <t>30-AEO2022.90.lowmacro-d011222a</t>
  </si>
  <si>
    <t>Residential: Combined Heat and Power: Net Generation: Solar Photovoltaic: Low economic growth</t>
  </si>
  <si>
    <t>30-AEO2022.91.lowmacro-d011222a</t>
  </si>
  <si>
    <t>Residential: Combined Heat and Power: Net Generation: Wind: Low economic growth</t>
  </si>
  <si>
    <t>30-AEO2022.92.lowmacro-d011222a</t>
  </si>
  <si>
    <t>Residential: Combined Heat and Power: Net Generation: Total: Low economic growth</t>
  </si>
  <si>
    <t>30-AEO2022.93.lowmacro-d011222a</t>
  </si>
  <si>
    <t>Residential: Combined Heat and Power: Net Generation: Sales to the Grid: Low economic growth</t>
  </si>
  <si>
    <t>30-AEO2022.95.lowmacro-d011222a</t>
  </si>
  <si>
    <t>Residential: Combined Heat and Power: Net Generation: Generation for Own Use: Low economic growth</t>
  </si>
  <si>
    <t>30-AEO2022.96.lowmacro-d011222a</t>
  </si>
  <si>
    <t>Residential: Combined Heat and Power: Energy Input: Fuel Cells: Low economic growth</t>
  </si>
  <si>
    <t>30-AEO2022.98.lowmacro-d011222a</t>
  </si>
  <si>
    <t>Residential: Combined Heat and Power: Energy Input: Solar Photovoltaic: Low economic growth</t>
  </si>
  <si>
    <t>30-AEO2022.99.lowmacro-d011222a</t>
  </si>
  <si>
    <t>Residential: Combined Heat and Power: Energy Input: Wind: Low economic growth</t>
  </si>
  <si>
    <t>30-AEO2022.100.lowmacro-d011222a</t>
  </si>
  <si>
    <t>Residential: Combined Heat and Power: Energy Input: Total: Low economic growth</t>
  </si>
  <si>
    <t>30-AEO2022.101.lowmacro-d011222a</t>
  </si>
  <si>
    <t>ref2023.d020623a</t>
  </si>
  <si>
    <t>Annual Energy Outlook 2023</t>
  </si>
  <si>
    <t>ref2023</t>
  </si>
  <si>
    <t>d020623a</t>
  </si>
  <si>
    <t xml:space="preserve"> March 2023</t>
  </si>
  <si>
    <t>2022–2050</t>
  </si>
  <si>
    <t xml:space="preserve">   On-site Generation for Own Use</t>
  </si>
  <si>
    <t xml:space="preserve"> On-site Generation for Own Use</t>
  </si>
  <si>
    <t>including purchased electricity and on-site generation for own use.</t>
  </si>
  <si>
    <t>5/ Includes (but is not limited to) dehumidifiers, ceiling fans, non-PC rechargeables, smart speakers, smartphones, tablets, microwaves,</t>
  </si>
  <si>
    <t>coffee makers, miscellaneous refrigeration products, other small kitchen appliances, pool heaters, pool pumps, portable electric spas, and</t>
  </si>
  <si>
    <t>security systems, as well as electric and electronic devices, heating elements, and motors not listed above. Electric vehicles are</t>
  </si>
  <si>
    <t>included in the transportation sector.</t>
  </si>
  <si>
    <t>11/ Includes (but is not limited to) dehumidifiers, ceiling fans, non-PC rechargeables, smart speakers, smartphones, tables, microwaves,</t>
  </si>
  <si>
    <t>coffee makers, miscellaneous refrigeration products, other small kitchen appliances, pool heaters, pool pumps, portable electric spas,</t>
  </si>
  <si>
    <t>outdoor grills, natural gas- and propane-fueled lights, security systems, and backup electricity generators, as well as electric and</t>
  </si>
  <si>
    <t>electronic devices, heating elements, and motors not listed above. Electric vehicles are included in the transportation sector.</t>
  </si>
  <si>
    <t>Data source: 2022:  U.S. Energy Information Administration (EIA), Short-Term Energy Outlook, November 2022 and EIA, AEO2023</t>
  </si>
  <si>
    <t>National Energy Modeling System run ref2023.d020623a.  Projections:  EIA, AEO2023 National Energy Modeling System run ref2023.d020623a.</t>
  </si>
  <si>
    <t>Thu Apr 13 2023 14:53:57 GMT-0400 (Eastern Daylight Time)</t>
  </si>
  <si>
    <t>AEO.2022.LOWMACRO.EQNR_STK_RESD_MSHR_EHP_NA_NA_MILL.A</t>
  </si>
  <si>
    <t>AEO.2022.LOWMACRO.EQNR_STK_RESD_MSHR_ELO_NA_NA_MILL.A</t>
  </si>
  <si>
    <t>AEO.2022.LOWMACRO.EQNR_STK_RESD_MSHR_NHU_NA_NA_MILL.A</t>
  </si>
  <si>
    <t>AEO.2022.LOWMACRO.EQNR_STK_RESD_MSHR_NGO_NA_NA_MILL.A</t>
  </si>
  <si>
    <t>AEO.2022.LOWMACRO.EQNR_STK_RESD_MSHR_DFO_NA_NA_MILL.A</t>
  </si>
  <si>
    <t>AEO.2022.LOWMACRO.EQNR_STK_RESD_MSHR_PROP_NA_NA_MILL.A</t>
  </si>
  <si>
    <t>AEO.2022.LOWMACRO.EQNR_STK_RESD_MSHR_KRS_NA_NA_MILL.A</t>
  </si>
  <si>
    <t>AEO.2022.LOWMACRO.EQNR_STK_RESD_MSHR_WDS_NA_NA_MILL.A</t>
  </si>
  <si>
    <t>AEO.2022.LOWMACRO.EQNR_STK_RESD_MSHR_GEHP_NA_NA_MILL.A</t>
  </si>
  <si>
    <t>AEO.2022.LOWMACRO.EQNR_STK_RESD_MSHR_TOT_NA_NA_MILL.A</t>
  </si>
  <si>
    <t>AEO.2022.LOWMACRO.EQNR_STK_RESD_SPC_EHP_NA_NA_MILL.A</t>
  </si>
  <si>
    <t>AEO.2022.LOWMACRO.EQNR_STK_RESD_SPC_NHU_NA_NA_MILL.A</t>
  </si>
  <si>
    <t>AEO.2022.LOWMACRO.EQNR_STK_RESD_SPC_GEHP_NA_NA_MILL.A</t>
  </si>
  <si>
    <t>AEO.2022.LOWMACRO.EQNR_STK_RESD_SPC_CAC_NA_NA_MILL.A</t>
  </si>
  <si>
    <t>AEO.2022.LOWMACRO.EQNR_STK_RESD_SPC_RAC_NA_NA_MILL.A</t>
  </si>
  <si>
    <t>AEO.2022.LOWMACRO.EQNR_STK_RESD_SPC_TOT_NA_NA_MILL.A</t>
  </si>
  <si>
    <t>AEO.2022.LOWMACRO.EQNR_STK_RESD_WHT_ELE_NA_NA_MILL.A</t>
  </si>
  <si>
    <t>AEO.2022.LOWMACRO.EQNR_STK_RESD_WHT_NG_NA_NA_MILL.A</t>
  </si>
  <si>
    <t>AEO.2022.LOWMACRO.EQNR_STK_RESD_WHT_DFO_NA_NA_MILL.A</t>
  </si>
  <si>
    <t>AEO.2022.LOWMACRO.EQNR_STK_RESD_WHT_PROP_NA_NA_MILL.A</t>
  </si>
  <si>
    <t>AEO.2022.LOWMACRO.EQNR_STK_RESD_WHT_SLR_THERM_NA_MILL.A</t>
  </si>
  <si>
    <t>AEO.2022.LOWMACRO.EQNR_STK_RESD_WHT_TOT_NA_NA_MILL.A</t>
  </si>
  <si>
    <t>AEO.2022.LOWMACRO.EQNR_STK_RESD_CER_ELE_NA_NA_MILL.A</t>
  </si>
  <si>
    <t>AEO.2022.LOWMACRO.EQNR_STK_RESD_CER_NG_NA_NA_MILL.A</t>
  </si>
  <si>
    <t>AEO.2022.LOWMACRO.EQNR_STK_RESD_CER_PROP_NA_NA_MILL.A</t>
  </si>
  <si>
    <t>AEO.2022.LOWMACRO.EQNR_STK_RESD_CER_TOT_NA_NA_MILL.A</t>
  </si>
  <si>
    <t>AEO.2022.LOWMACRO.EQNR_STK_RESD_CDR_ELE_NA_NA_MILL.A</t>
  </si>
  <si>
    <t>AEO.2022.LOWMACRO.EQNR_STK_RESD_CDR_NG_NA_NA_MILL.A</t>
  </si>
  <si>
    <t>AEO.2022.LOWMACRO.EQNR_STK_RESD_CDR_TOT_NA_NA_MILL.A</t>
  </si>
  <si>
    <t>AEO.2022.LOWMACRO.EQNR_STK_RESD_OTAR_RFG_NA_NA_MILL.A</t>
  </si>
  <si>
    <t>AEO.2022.LOWMACRO.EQNR_STK_RESD_OTAR_FRZ_NA_NA_MILL.A</t>
  </si>
  <si>
    <t>AEO.2022.LOWMACRO.EFI_STK_RESD_SPHR_EHP_NA_NA_HSPF.A</t>
  </si>
  <si>
    <t>AEO.2022.LOWMACRO.EFI_STK_RESD_SPHR_NHU_NA_NA_GCOP.A</t>
  </si>
  <si>
    <t>AEO.2022.LOWMACRO.EFI_STK_RESD_SPHR_GEHP_NA_NA_COP.A</t>
  </si>
  <si>
    <t>AEO.2022.LOWMACRO.EFI_STK_RESD_SPHR_NFR_NA_NA_AFUE.A</t>
  </si>
  <si>
    <t>AEO.2022.LOWMACRO.EFI_STK_RESD_SPHR_DFR_NA_NA_AFUE.A</t>
  </si>
  <si>
    <t>AEO.2022.LOWMACRO.EFI_STK_RESD_SPC_EHP_NA_NA_SEER.A</t>
  </si>
  <si>
    <t>AEO.2022.LOWMACRO.EFI_STK_RESD_SPC_NHU_NA_NA_GCOP.A</t>
  </si>
  <si>
    <t>AEO.2022.LOWMACRO.EFI_STK_RESD_SPC_GEHP_NA_NA_EER.A</t>
  </si>
  <si>
    <t>AEO.2022.LOWMACRO.EFI_STK_RESD_SPC_CAC_NA_NA_SEER.A</t>
  </si>
  <si>
    <t>AEO.2022.LOWMACRO.EFI_STK_RESD_SPC_RAC_NA_NA_EER.A</t>
  </si>
  <si>
    <t>AEO.2022.LOWMACRO.EFI_STK_RESD_WHT_ELE_NA_NA_EF.A</t>
  </si>
  <si>
    <t>AEO.2022.LOWMACRO.EFI_STK_RESD_WHT_NG_NA_NA_EF.A</t>
  </si>
  <si>
    <t>AEO.2022.LOWMACRO.EFI_STK_RESD_WHT_DFO_NA_NA_EF.A</t>
  </si>
  <si>
    <t>AEO.2022.LOWMACRO.EFI_STK_RESD_WHT_PROP_NA_NA_EF.A</t>
  </si>
  <si>
    <t>AEO.2022.LOWMACRO.EFI_STK_RESD_OTAR_RFG_NA_NA_KWH.A</t>
  </si>
  <si>
    <t>AEO.2022.LOWMACRO.EFI_STK_RESD_OTAR_FRZ_NA_NA_KWH.A</t>
  </si>
  <si>
    <t>AEO.2022.LOWMACRO.EFI_BSE_RESD_SPH_OLD_NA_NA_Y15EQ1.A</t>
  </si>
  <si>
    <t>AEO.2022.LOWMACRO.EFI_BSE_RESD_SPH_NCO_NA_NA_Y15EQ1.A</t>
  </si>
  <si>
    <t>AEO.2022.LOWMACRO.EFI_BSE_RESD_SPH_AHM_NA_NA_Y15EQ1.A</t>
  </si>
  <si>
    <t>AEO.2022.LOWMACRO.EFI_BSE_RESD_SPC_OLD_NA_NA_Y15EQ1.A</t>
  </si>
  <si>
    <t>AEO.2022.LOWMACRO.EFI_BSE_RESD_SPC_NCO_NA_NA_Y15EQ1.A</t>
  </si>
  <si>
    <t>AEO.2022.LOWMACRO.EFI_BSE_RESD_SPC_AHM_NA_NA_Y15EQ1.A</t>
  </si>
  <si>
    <t>AEO.2022.LOWMACRO.CAP_NA_COMM_CHP_FCL_NA_NA_MW.A</t>
  </si>
  <si>
    <t>AEO.2022.LOWMACRO.CAP_NA_RESD_CHP_SLR_PHTVL_NA_MW.A</t>
  </si>
  <si>
    <t>AEO.2022.LOWMACRO.CAP_NA_RESD_CHP_WND_NA_NA_MW.A</t>
  </si>
  <si>
    <t>AEO.2022.LOWMACRO.CAP_NA_RESD_CHP_TOT_NA_NA_MW.A</t>
  </si>
  <si>
    <t>AEO.2022.LOWMACRO.GEN_NA_COMM_CHP_FCL_NA_NA_MILLKWH.A</t>
  </si>
  <si>
    <t>AEO.2022.LOWMACRO.GEN_NA_COMM_CHP_SLR_PHTVL_NA_MILLKWH.A</t>
  </si>
  <si>
    <t>AEO.2022.LOWMACRO.GEN_NA_COMM_CHP_WND_NA_NA_MILLKWH.A</t>
  </si>
  <si>
    <t>AEO.2022.LOWMACRO.GEN_NA_COMM_CHP_TOT_NA_NA_MILLKWH.A</t>
  </si>
  <si>
    <t>AEO.2022.LOWMACRO.GEN_NA_COMM_CHP_STG_NA_NA_MILLKWH.A</t>
  </si>
  <si>
    <t>AEO.2022.LOWMACRO.GEN_NA_COMM_CHP_GFO_NA_NA_MILLKWH.A</t>
  </si>
  <si>
    <t>AEO.2022.LOWMACRO.CNSM_NA_COMM_CHP_FCL_NA_NA_TRLBTU.A</t>
  </si>
  <si>
    <t>AEO.2022.LOWMACRO.CNSM_NA_COMM_CHP_SLR_PHTVL_NA_TRLBTU.A</t>
  </si>
  <si>
    <t>AEO.2022.LOWMACRO.CNSM_NA_COMM_CHP_WND_NA_NA_TRLBTU.A</t>
  </si>
  <si>
    <t>AEO.2022.LOWMACRO.CNSM_NA_COMM_CHP_TOT_NA_NA_TRLBTU.A</t>
  </si>
  <si>
    <t>AEO 2022, AEO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</si>
</sst>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%"/>
    <numFmt numFmtId="165" formatCode="#,##0.0"/>
    <numFmt numFmtId="166" formatCode="###0;###0"/>
    <numFmt numFmtId="167" formatCode="#,##0;#,##0"/>
    <numFmt numFmtId="168" formatCode="###0.0;###0.0"/>
    <numFmt numFmtId="169" formatCode="###0.00;###0.00"/>
    <numFmt numFmtId="170" formatCode="0.000E+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sz val="9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4"/>
      <color theme="0"/>
      <name val="Calibri"/>
      <family val="2"/>
    </font>
    <font>
      <sz val="11"/>
      <name val="Calibri"/>
      <family val="2"/>
    </font>
    <font>
      <sz val="10"/>
      <name val="Palatino Linotype"/>
      <family val="1"/>
    </font>
    <font>
      <i/>
      <sz val="11"/>
      <color indexed="8"/>
      <name val="Calibri"/>
      <family val="2"/>
      <scheme val="minor"/>
    </font>
    <font>
      <b/>
      <sz val="9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b/>
      <sz val="12"/>
      <name val="Calibri"/>
      <family val="2"/>
    </font>
    <font>
      <sz val="10"/>
      <name val="Calibri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93678"/>
      </patternFill>
    </fill>
    <fill>
      <patternFill patternType="solid">
        <fgColor rgb="FFCCCED6"/>
      </patternFill>
    </fill>
    <fill>
      <patternFill patternType="solid">
        <fgColor rgb="FFE7E8E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2" applyNumberFormat="0" applyProtection="0">
      <alignment horizontal="left" wrapText="1"/>
    </xf>
    <xf numFmtId="0" fontId="6" fillId="0" borderId="1" applyNumberFormat="0" applyProtection="0">
      <alignment wrapText="1"/>
    </xf>
    <xf numFmtId="0" fontId="7" fillId="0" borderId="3" applyNumberFormat="0" applyFont="0" applyProtection="0">
      <alignment wrapText="1"/>
    </xf>
    <xf numFmtId="0" fontId="6" fillId="0" borderId="4" applyNumberFormat="0" applyProtection="0">
      <alignment wrapText="1"/>
    </xf>
    <xf numFmtId="0" fontId="7" fillId="0" borderId="5" applyNumberFormat="0" applyProtection="0">
      <alignment vertical="top" wrapText="1"/>
    </xf>
    <xf numFmtId="0" fontId="8" fillId="0" borderId="0" applyNumberFormat="0" applyFill="0" applyBorder="0" applyAlignment="0" applyProtection="0"/>
    <xf numFmtId="0" fontId="8" fillId="0" borderId="0"/>
    <xf numFmtId="0" fontId="8" fillId="0" borderId="6">
      <alignment wrapText="1"/>
    </xf>
    <xf numFmtId="0" fontId="9" fillId="0" borderId="19">
      <alignment wrapText="1"/>
    </xf>
    <xf numFmtId="0" fontId="8" fillId="0" borderId="20">
      <alignment wrapText="1"/>
    </xf>
    <xf numFmtId="0" fontId="9" fillId="0" borderId="21">
      <alignment wrapText="1"/>
    </xf>
    <xf numFmtId="0" fontId="8" fillId="0" borderId="0"/>
    <xf numFmtId="0" fontId="21" fillId="0" borderId="0">
      <alignment horizontal="left"/>
    </xf>
    <xf numFmtId="0" fontId="1" fillId="0" borderId="0"/>
    <xf numFmtId="0" fontId="8" fillId="0" borderId="0"/>
    <xf numFmtId="0" fontId="8" fillId="0" borderId="20">
      <alignment wrapText="1"/>
    </xf>
    <xf numFmtId="0" fontId="8" fillId="0" borderId="0"/>
    <xf numFmtId="0" fontId="8" fillId="0" borderId="6">
      <alignment wrapText="1"/>
    </xf>
    <xf numFmtId="0" fontId="9" fillId="0" borderId="21">
      <alignment wrapText="1"/>
    </xf>
    <xf numFmtId="0" fontId="9" fillId="0" borderId="19">
      <alignment wrapText="1"/>
    </xf>
    <xf numFmtId="0" fontId="21" fillId="0" borderId="0">
      <alignment horizontal="left"/>
    </xf>
    <xf numFmtId="0" fontId="1" fillId="0" borderId="0"/>
    <xf numFmtId="0" fontId="1" fillId="0" borderId="0"/>
    <xf numFmtId="0" fontId="1" fillId="0" borderId="0"/>
    <xf numFmtId="0" fontId="1" fillId="0" borderId="0"/>
  </cellStyleXfs>
  <cellXfs count="228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3"/>
    <xf numFmtId="1" fontId="0" fillId="0" borderId="0" xfId="0" applyNumberFormat="1"/>
    <xf numFmtId="0" fontId="2" fillId="2" borderId="0" xfId="0" applyFont="1" applyFill="1"/>
    <xf numFmtId="0" fontId="4" fillId="0" borderId="0" xfId="0" applyFont="1"/>
    <xf numFmtId="166" fontId="13" fillId="3" borderId="8" xfId="0" applyNumberFormat="1" applyFont="1" applyFill="1" applyBorder="1" applyAlignment="1">
      <alignment horizontal="left" vertical="top" wrapText="1"/>
    </xf>
    <xf numFmtId="0" fontId="12" fillId="4" borderId="8" xfId="0" applyFont="1" applyFill="1" applyBorder="1" applyAlignment="1">
      <alignment horizontal="left" vertical="top" wrapText="1"/>
    </xf>
    <xf numFmtId="0" fontId="12" fillId="5" borderId="8" xfId="0" applyFont="1" applyFill="1" applyBorder="1" applyAlignment="1">
      <alignment horizontal="left" vertical="top" wrapText="1"/>
    </xf>
    <xf numFmtId="166" fontId="14" fillId="5" borderId="8" xfId="0" applyNumberFormat="1" applyFont="1" applyFill="1" applyBorder="1" applyAlignment="1">
      <alignment horizontal="left" vertical="top" wrapText="1"/>
    </xf>
    <xf numFmtId="166" fontId="14" fillId="5" borderId="9" xfId="0" applyNumberFormat="1" applyFont="1" applyFill="1" applyBorder="1" applyAlignment="1">
      <alignment horizontal="left" vertical="top" wrapText="1"/>
    </xf>
    <xf numFmtId="166" fontId="14" fillId="5" borderId="11" xfId="0" applyNumberFormat="1" applyFont="1" applyFill="1" applyBorder="1" applyAlignment="1">
      <alignment horizontal="left" vertical="top" wrapText="1"/>
    </xf>
    <xf numFmtId="166" fontId="14" fillId="4" borderId="8" xfId="0" applyNumberFormat="1" applyFont="1" applyFill="1" applyBorder="1" applyAlignment="1">
      <alignment horizontal="left" vertical="top" wrapText="1"/>
    </xf>
    <xf numFmtId="166" fontId="14" fillId="4" borderId="9" xfId="0" applyNumberFormat="1" applyFont="1" applyFill="1" applyBorder="1" applyAlignment="1">
      <alignment horizontal="left" vertical="top" wrapText="1"/>
    </xf>
    <xf numFmtId="166" fontId="14" fillId="4" borderId="11" xfId="0" applyNumberFormat="1" applyFont="1" applyFill="1" applyBorder="1" applyAlignment="1">
      <alignment horizontal="left" vertical="top" wrapText="1"/>
    </xf>
    <xf numFmtId="167" fontId="14" fillId="5" borderId="8" xfId="0" applyNumberFormat="1" applyFont="1" applyFill="1" applyBorder="1" applyAlignment="1">
      <alignment horizontal="left" vertical="top" wrapText="1"/>
    </xf>
    <xf numFmtId="167" fontId="14" fillId="5" borderId="9" xfId="0" applyNumberFormat="1" applyFont="1" applyFill="1" applyBorder="1" applyAlignment="1">
      <alignment horizontal="left" vertical="top" wrapText="1"/>
    </xf>
    <xf numFmtId="167" fontId="14" fillId="5" borderId="11" xfId="0" applyNumberFormat="1" applyFont="1" applyFill="1" applyBorder="1" applyAlignment="1">
      <alignment horizontal="left" vertical="top" wrapText="1"/>
    </xf>
    <xf numFmtId="167" fontId="14" fillId="4" borderId="8" xfId="0" applyNumberFormat="1" applyFont="1" applyFill="1" applyBorder="1" applyAlignment="1">
      <alignment horizontal="left" vertical="top" wrapText="1"/>
    </xf>
    <xf numFmtId="167" fontId="14" fillId="4" borderId="9" xfId="0" applyNumberFormat="1" applyFont="1" applyFill="1" applyBorder="1" applyAlignment="1">
      <alignment horizontal="left" vertical="top" wrapText="1"/>
    </xf>
    <xf numFmtId="167" fontId="14" fillId="4" borderId="11" xfId="0" applyNumberFormat="1" applyFont="1" applyFill="1" applyBorder="1" applyAlignment="1">
      <alignment horizontal="left" vertical="top" wrapText="1"/>
    </xf>
    <xf numFmtId="0" fontId="12" fillId="3" borderId="7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left"/>
    </xf>
    <xf numFmtId="0" fontId="12" fillId="4" borderId="8" xfId="0" applyFont="1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top" wrapText="1"/>
    </xf>
    <xf numFmtId="166" fontId="13" fillId="3" borderId="11" xfId="0" applyNumberFormat="1" applyFont="1" applyFill="1" applyBorder="1" applyAlignment="1">
      <alignment horizontal="left" vertical="top" wrapText="1"/>
    </xf>
    <xf numFmtId="0" fontId="12" fillId="5" borderId="9" xfId="0" applyFont="1" applyFill="1" applyBorder="1" applyAlignment="1">
      <alignment horizontal="left" vertical="top" wrapText="1"/>
    </xf>
    <xf numFmtId="0" fontId="12" fillId="4" borderId="9" xfId="0" applyFont="1" applyFill="1" applyBorder="1" applyAlignment="1">
      <alignment horizontal="left" vertical="top" wrapText="1"/>
    </xf>
    <xf numFmtId="168" fontId="14" fillId="4" borderId="11" xfId="0" applyNumberFormat="1" applyFont="1" applyFill="1" applyBorder="1" applyAlignment="1">
      <alignment horizontal="left" vertical="top" wrapText="1"/>
    </xf>
    <xf numFmtId="168" fontId="14" fillId="4" borderId="8" xfId="0" applyNumberFormat="1" applyFont="1" applyFill="1" applyBorder="1" applyAlignment="1">
      <alignment horizontal="left" vertical="top" wrapText="1"/>
    </xf>
    <xf numFmtId="0" fontId="17" fillId="5" borderId="11" xfId="0" applyFont="1" applyFill="1" applyBorder="1" applyAlignment="1">
      <alignment horizontal="left" vertical="top" wrapText="1"/>
    </xf>
    <xf numFmtId="168" fontId="14" fillId="5" borderId="8" xfId="0" applyNumberFormat="1" applyFont="1" applyFill="1" applyBorder="1" applyAlignment="1">
      <alignment horizontal="left" vertical="top" wrapText="1"/>
    </xf>
    <xf numFmtId="166" fontId="14" fillId="4" borderId="11" xfId="0" applyNumberFormat="1" applyFont="1" applyFill="1" applyBorder="1" applyAlignment="1">
      <alignment horizontal="right" vertical="top" wrapText="1"/>
    </xf>
    <xf numFmtId="166" fontId="14" fillId="4" borderId="8" xfId="0" applyNumberFormat="1" applyFont="1" applyFill="1" applyBorder="1" applyAlignment="1">
      <alignment horizontal="right" vertical="top" wrapText="1"/>
    </xf>
    <xf numFmtId="0" fontId="0" fillId="2" borderId="0" xfId="0" applyFill="1"/>
    <xf numFmtId="2" fontId="0" fillId="0" borderId="0" xfId="0" applyNumberFormat="1"/>
    <xf numFmtId="11" fontId="0" fillId="0" borderId="0" xfId="0" applyNumberFormat="1"/>
    <xf numFmtId="0" fontId="12" fillId="3" borderId="7" xfId="0" applyFont="1" applyFill="1" applyBorder="1" applyAlignment="1">
      <alignment horizontal="center" vertical="center" wrapText="1"/>
    </xf>
    <xf numFmtId="166" fontId="13" fillId="3" borderId="15" xfId="0" applyNumberFormat="1" applyFont="1" applyFill="1" applyBorder="1" applyAlignment="1">
      <alignment horizontal="left" vertical="top" wrapText="1"/>
    </xf>
    <xf numFmtId="166" fontId="13" fillId="3" borderId="16" xfId="0" applyNumberFormat="1" applyFont="1" applyFill="1" applyBorder="1" applyAlignment="1">
      <alignment horizontal="left" vertical="top" wrapText="1"/>
    </xf>
    <xf numFmtId="166" fontId="13" fillId="3" borderId="7" xfId="0" applyNumberFormat="1" applyFont="1" applyFill="1" applyBorder="1" applyAlignment="1">
      <alignment horizontal="left" vertical="top" wrapText="1"/>
    </xf>
    <xf numFmtId="0" fontId="0" fillId="3" borderId="16" xfId="0" applyFill="1" applyBorder="1" applyAlignment="1">
      <alignment horizontal="left" vertical="top" wrapText="1"/>
    </xf>
    <xf numFmtId="0" fontId="0" fillId="3" borderId="14" xfId="0" applyFill="1" applyBorder="1" applyAlignment="1">
      <alignment horizontal="left" vertical="top" wrapText="1"/>
    </xf>
    <xf numFmtId="0" fontId="0" fillId="4" borderId="14" xfId="0" applyFill="1" applyBorder="1" applyAlignment="1">
      <alignment horizontal="center" vertical="top" wrapText="1"/>
    </xf>
    <xf numFmtId="0" fontId="12" fillId="4" borderId="12" xfId="0" applyFont="1" applyFill="1" applyBorder="1" applyAlignment="1">
      <alignment horizontal="left" vertical="top" wrapText="1"/>
    </xf>
    <xf numFmtId="0" fontId="12" fillId="4" borderId="17" xfId="0" applyFont="1" applyFill="1" applyBorder="1" applyAlignment="1">
      <alignment horizontal="left" vertical="top" wrapText="1"/>
    </xf>
    <xf numFmtId="0" fontId="12" fillId="4" borderId="13" xfId="0" applyFont="1" applyFill="1" applyBorder="1" applyAlignment="1">
      <alignment horizontal="left" vertical="center" wrapText="1"/>
    </xf>
    <xf numFmtId="166" fontId="14" fillId="4" borderId="7" xfId="0" applyNumberFormat="1" applyFont="1" applyFill="1" applyBorder="1" applyAlignment="1">
      <alignment horizontal="left" vertical="top" wrapText="1"/>
    </xf>
    <xf numFmtId="166" fontId="14" fillId="4" borderId="16" xfId="0" applyNumberFormat="1" applyFont="1" applyFill="1" applyBorder="1" applyAlignment="1">
      <alignment horizontal="left" vertical="top" wrapText="1"/>
    </xf>
    <xf numFmtId="0" fontId="0" fillId="4" borderId="14" xfId="0" applyFill="1" applyBorder="1" applyAlignment="1">
      <alignment horizontal="left" vertical="top" wrapText="1"/>
    </xf>
    <xf numFmtId="166" fontId="14" fillId="4" borderId="12" xfId="0" applyNumberFormat="1" applyFont="1" applyFill="1" applyBorder="1" applyAlignment="1">
      <alignment horizontal="left" vertical="top" wrapText="1"/>
    </xf>
    <xf numFmtId="166" fontId="14" fillId="4" borderId="17" xfId="0" applyNumberFormat="1" applyFont="1" applyFill="1" applyBorder="1" applyAlignment="1">
      <alignment horizontal="left" vertical="top" wrapText="1"/>
    </xf>
    <xf numFmtId="0" fontId="2" fillId="6" borderId="0" xfId="0" applyFont="1" applyFill="1"/>
    <xf numFmtId="0" fontId="0" fillId="6" borderId="0" xfId="0" applyFill="1"/>
    <xf numFmtId="0" fontId="0" fillId="3" borderId="7" xfId="0" applyFill="1" applyBorder="1" applyAlignment="1">
      <alignment horizontal="left" vertical="top" wrapText="1"/>
    </xf>
    <xf numFmtId="0" fontId="12" fillId="4" borderId="14" xfId="0" applyFont="1" applyFill="1" applyBorder="1" applyAlignment="1">
      <alignment horizontal="left" vertical="top" wrapText="1"/>
    </xf>
    <xf numFmtId="169" fontId="14" fillId="4" borderId="8" xfId="0" applyNumberFormat="1" applyFont="1" applyFill="1" applyBorder="1" applyAlignment="1">
      <alignment horizontal="left" vertical="top" wrapText="1"/>
    </xf>
    <xf numFmtId="169" fontId="14" fillId="4" borderId="9" xfId="0" applyNumberFormat="1" applyFont="1" applyFill="1" applyBorder="1" applyAlignment="1">
      <alignment horizontal="left" vertical="top" wrapText="1"/>
    </xf>
    <xf numFmtId="169" fontId="14" fillId="4" borderId="11" xfId="0" applyNumberFormat="1" applyFont="1" applyFill="1" applyBorder="1" applyAlignment="1">
      <alignment horizontal="left" vertical="top" wrapText="1"/>
    </xf>
    <xf numFmtId="0" fontId="12" fillId="5" borderId="13" xfId="0" applyFont="1" applyFill="1" applyBorder="1" applyAlignment="1">
      <alignment horizontal="left" vertical="center" wrapText="1"/>
    </xf>
    <xf numFmtId="166" fontId="14" fillId="5" borderId="13" xfId="0" applyNumberFormat="1" applyFont="1" applyFill="1" applyBorder="1" applyAlignment="1">
      <alignment horizontal="right" vertical="top" wrapText="1"/>
    </xf>
    <xf numFmtId="166" fontId="14" fillId="5" borderId="7" xfId="0" applyNumberFormat="1" applyFont="1" applyFill="1" applyBorder="1" applyAlignment="1">
      <alignment horizontal="left" vertical="top" wrapText="1"/>
    </xf>
    <xf numFmtId="166" fontId="14" fillId="5" borderId="16" xfId="0" applyNumberFormat="1" applyFont="1" applyFill="1" applyBorder="1" applyAlignment="1">
      <alignment horizontal="right" vertical="top" wrapText="1"/>
    </xf>
    <xf numFmtId="0" fontId="0" fillId="5" borderId="14" xfId="0" applyFill="1" applyBorder="1" applyAlignment="1">
      <alignment horizontal="left" vertical="top" wrapText="1"/>
    </xf>
    <xf numFmtId="166" fontId="14" fillId="5" borderId="14" xfId="0" applyNumberFormat="1" applyFont="1" applyFill="1" applyBorder="1" applyAlignment="1">
      <alignment horizontal="left" vertical="top" wrapText="1"/>
    </xf>
    <xf numFmtId="166" fontId="14" fillId="5" borderId="12" xfId="0" applyNumberFormat="1" applyFont="1" applyFill="1" applyBorder="1" applyAlignment="1">
      <alignment horizontal="left" vertical="top" wrapText="1"/>
    </xf>
    <xf numFmtId="166" fontId="14" fillId="5" borderId="17" xfId="0" applyNumberFormat="1" applyFont="1" applyFill="1" applyBorder="1" applyAlignment="1">
      <alignment horizontal="left" vertical="top" wrapText="1"/>
    </xf>
    <xf numFmtId="167" fontId="14" fillId="4" borderId="13" xfId="0" applyNumberFormat="1" applyFont="1" applyFill="1" applyBorder="1" applyAlignment="1">
      <alignment horizontal="left" vertical="top" wrapText="1"/>
    </xf>
    <xf numFmtId="167" fontId="14" fillId="4" borderId="7" xfId="0" applyNumberFormat="1" applyFont="1" applyFill="1" applyBorder="1" applyAlignment="1">
      <alignment horizontal="left" vertical="top" wrapText="1"/>
    </xf>
    <xf numFmtId="167" fontId="14" fillId="4" borderId="16" xfId="0" applyNumberFormat="1" applyFont="1" applyFill="1" applyBorder="1" applyAlignment="1">
      <alignment horizontal="left" vertical="top" wrapText="1"/>
    </xf>
    <xf numFmtId="167" fontId="14" fillId="4" borderId="14" xfId="0" applyNumberFormat="1" applyFont="1" applyFill="1" applyBorder="1" applyAlignment="1">
      <alignment horizontal="left" vertical="top" wrapText="1"/>
    </xf>
    <xf numFmtId="167" fontId="14" fillId="4" borderId="12" xfId="0" applyNumberFormat="1" applyFont="1" applyFill="1" applyBorder="1" applyAlignment="1">
      <alignment horizontal="left" vertical="top" wrapText="1"/>
    </xf>
    <xf numFmtId="167" fontId="14" fillId="4" borderId="17" xfId="0" applyNumberFormat="1" applyFont="1" applyFill="1" applyBorder="1" applyAlignment="1">
      <alignment horizontal="left" vertical="top" wrapText="1"/>
    </xf>
    <xf numFmtId="167" fontId="14" fillId="5" borderId="13" xfId="0" applyNumberFormat="1" applyFont="1" applyFill="1" applyBorder="1" applyAlignment="1">
      <alignment horizontal="left" vertical="top" wrapText="1"/>
    </xf>
    <xf numFmtId="167" fontId="14" fillId="5" borderId="7" xfId="0" applyNumberFormat="1" applyFont="1" applyFill="1" applyBorder="1" applyAlignment="1">
      <alignment horizontal="left" vertical="top" wrapText="1"/>
    </xf>
    <xf numFmtId="167" fontId="14" fillId="5" borderId="16" xfId="0" applyNumberFormat="1" applyFont="1" applyFill="1" applyBorder="1" applyAlignment="1">
      <alignment horizontal="left" vertical="top" wrapText="1"/>
    </xf>
    <xf numFmtId="167" fontId="14" fillId="5" borderId="14" xfId="0" applyNumberFormat="1" applyFont="1" applyFill="1" applyBorder="1" applyAlignment="1">
      <alignment horizontal="left" vertical="top" wrapText="1"/>
    </xf>
    <xf numFmtId="167" fontId="14" fillId="5" borderId="12" xfId="0" applyNumberFormat="1" applyFont="1" applyFill="1" applyBorder="1" applyAlignment="1">
      <alignment horizontal="left" vertical="top" wrapText="1"/>
    </xf>
    <xf numFmtId="167" fontId="14" fillId="5" borderId="17" xfId="0" applyNumberFormat="1" applyFont="1" applyFill="1" applyBorder="1" applyAlignment="1">
      <alignment horizontal="left" vertical="top" wrapText="1"/>
    </xf>
    <xf numFmtId="0" fontId="0" fillId="3" borderId="15" xfId="0" applyFill="1" applyBorder="1" applyAlignment="1">
      <alignment horizontal="left" vertical="top" wrapText="1"/>
    </xf>
    <xf numFmtId="166" fontId="14" fillId="5" borderId="10" xfId="0" applyNumberFormat="1" applyFont="1" applyFill="1" applyBorder="1" applyAlignment="1">
      <alignment horizontal="left" vertical="top" wrapText="1"/>
    </xf>
    <xf numFmtId="166" fontId="14" fillId="5" borderId="16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2" fillId="4" borderId="18" xfId="0" applyFont="1" applyFill="1" applyBorder="1" applyAlignment="1">
      <alignment horizontal="left" vertical="top" wrapText="1"/>
    </xf>
    <xf numFmtId="0" fontId="12" fillId="4" borderId="13" xfId="0" applyFont="1" applyFill="1" applyBorder="1" applyAlignment="1">
      <alignment horizontal="left" vertical="top" wrapText="1"/>
    </xf>
    <xf numFmtId="0" fontId="12" fillId="5" borderId="13" xfId="0" applyFont="1" applyFill="1" applyBorder="1" applyAlignment="1">
      <alignment horizontal="left" vertical="top" wrapText="1"/>
    </xf>
    <xf numFmtId="43" fontId="0" fillId="0" borderId="0" xfId="1" applyFont="1"/>
    <xf numFmtId="43" fontId="0" fillId="0" borderId="0" xfId="0" applyNumberFormat="1"/>
    <xf numFmtId="166" fontId="14" fillId="5" borderId="9" xfId="0" applyNumberFormat="1" applyFont="1" applyFill="1" applyBorder="1" applyAlignment="1">
      <alignment horizontal="center" vertical="top" wrapText="1"/>
    </xf>
    <xf numFmtId="166" fontId="14" fillId="4" borderId="9" xfId="0" applyNumberFormat="1" applyFont="1" applyFill="1" applyBorder="1" applyAlignment="1">
      <alignment horizontal="center" vertical="top" wrapText="1"/>
    </xf>
    <xf numFmtId="166" fontId="14" fillId="4" borderId="10" xfId="0" applyNumberFormat="1" applyFont="1" applyFill="1" applyBorder="1" applyAlignment="1">
      <alignment horizontal="left" vertical="top" wrapText="1"/>
    </xf>
    <xf numFmtId="167" fontId="14" fillId="4" borderId="10" xfId="0" applyNumberFormat="1" applyFont="1" applyFill="1" applyBorder="1" applyAlignment="1">
      <alignment horizontal="left" vertical="top" wrapText="1"/>
    </xf>
    <xf numFmtId="167" fontId="14" fillId="5" borderId="10" xfId="0" applyNumberFormat="1" applyFont="1" applyFill="1" applyBorder="1" applyAlignment="1">
      <alignment horizontal="left" vertical="top" wrapText="1"/>
    </xf>
    <xf numFmtId="0" fontId="12" fillId="3" borderId="8" xfId="0" applyFont="1" applyFill="1" applyBorder="1" applyAlignment="1">
      <alignment horizontal="left" vertical="top" wrapText="1"/>
    </xf>
    <xf numFmtId="166" fontId="13" fillId="3" borderId="9" xfId="0" applyNumberFormat="1" applyFont="1" applyFill="1" applyBorder="1" applyAlignment="1">
      <alignment horizontal="left" vertical="top" wrapText="1"/>
    </xf>
    <xf numFmtId="0" fontId="12" fillId="4" borderId="8" xfId="0" applyFont="1" applyFill="1" applyBorder="1" applyAlignment="1">
      <alignment horizontal="center" vertical="top" wrapText="1"/>
    </xf>
    <xf numFmtId="166" fontId="14" fillId="5" borderId="8" xfId="0" applyNumberFormat="1" applyFont="1" applyFill="1" applyBorder="1" applyAlignment="1">
      <alignment horizontal="right" vertical="top" wrapText="1"/>
    </xf>
    <xf numFmtId="0" fontId="18" fillId="0" borderId="0" xfId="0" applyFont="1" applyAlignment="1">
      <alignment horizontal="left" vertical="top"/>
    </xf>
    <xf numFmtId="0" fontId="12" fillId="4" borderId="11" xfId="0" applyFont="1" applyFill="1" applyBorder="1" applyAlignment="1">
      <alignment horizontal="left" vertical="top" wrapText="1"/>
    </xf>
    <xf numFmtId="0" fontId="17" fillId="5" borderId="8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/>
    <xf numFmtId="170" fontId="0" fillId="0" borderId="0" xfId="0" applyNumberFormat="1"/>
    <xf numFmtId="0" fontId="0" fillId="3" borderId="12" xfId="0" applyFill="1" applyBorder="1" applyAlignment="1">
      <alignment horizontal="left" vertical="top" wrapText="1"/>
    </xf>
    <xf numFmtId="0" fontId="0" fillId="4" borderId="18" xfId="0" applyFill="1" applyBorder="1" applyAlignment="1">
      <alignment horizontal="center" vertical="top" wrapText="1"/>
    </xf>
    <xf numFmtId="0" fontId="0" fillId="4" borderId="17" xfId="0" applyFill="1" applyBorder="1" applyAlignment="1">
      <alignment horizontal="left" vertical="top" wrapText="1"/>
    </xf>
    <xf numFmtId="166" fontId="14" fillId="5" borderId="9" xfId="0" applyNumberFormat="1" applyFont="1" applyFill="1" applyBorder="1" applyAlignment="1">
      <alignment horizontal="right" vertical="top" wrapText="1"/>
    </xf>
    <xf numFmtId="166" fontId="14" fillId="4" borderId="9" xfId="0" applyNumberFormat="1" applyFont="1" applyFill="1" applyBorder="1" applyAlignment="1">
      <alignment horizontal="right" vertical="top" wrapText="1"/>
    </xf>
    <xf numFmtId="166" fontId="14" fillId="5" borderId="13" xfId="0" applyNumberFormat="1" applyFont="1" applyFill="1" applyBorder="1" applyAlignment="1">
      <alignment horizontal="left" vertical="top" wrapText="1"/>
    </xf>
    <xf numFmtId="167" fontId="0" fillId="4" borderId="14" xfId="0" applyNumberFormat="1" applyFill="1" applyBorder="1" applyAlignment="1">
      <alignment horizontal="center" vertical="top" wrapText="1"/>
    </xf>
    <xf numFmtId="0" fontId="0" fillId="4" borderId="12" xfId="0" applyFill="1" applyBorder="1" applyAlignment="1">
      <alignment vertical="top" wrapText="1"/>
    </xf>
    <xf numFmtId="0" fontId="12" fillId="4" borderId="12" xfId="0" applyFont="1" applyFill="1" applyBorder="1" applyAlignment="1">
      <alignment vertical="top" wrapText="1"/>
    </xf>
    <xf numFmtId="167" fontId="14" fillId="5" borderId="7" xfId="0" applyNumberFormat="1" applyFont="1" applyFill="1" applyBorder="1" applyAlignment="1">
      <alignment vertical="top" wrapText="1"/>
    </xf>
    <xf numFmtId="167" fontId="14" fillId="5" borderId="12" xfId="0" applyNumberFormat="1" applyFont="1" applyFill="1" applyBorder="1" applyAlignment="1">
      <alignment vertical="top" wrapText="1"/>
    </xf>
    <xf numFmtId="167" fontId="14" fillId="4" borderId="7" xfId="0" applyNumberFormat="1" applyFont="1" applyFill="1" applyBorder="1" applyAlignment="1">
      <alignment vertical="top" wrapText="1"/>
    </xf>
    <xf numFmtId="167" fontId="14" fillId="4" borderId="12" xfId="0" applyNumberFormat="1" applyFont="1" applyFill="1" applyBorder="1" applyAlignment="1">
      <alignment vertical="top" wrapText="1"/>
    </xf>
    <xf numFmtId="4" fontId="0" fillId="0" borderId="0" xfId="0" applyNumberFormat="1"/>
    <xf numFmtId="170" fontId="0" fillId="2" borderId="0" xfId="0" applyNumberFormat="1" applyFill="1"/>
    <xf numFmtId="170" fontId="0" fillId="7" borderId="0" xfId="0" applyNumberFormat="1" applyFill="1"/>
    <xf numFmtId="0" fontId="19" fillId="0" borderId="0" xfId="0" applyFont="1"/>
    <xf numFmtId="10" fontId="0" fillId="0" borderId="0" xfId="0" applyNumberFormat="1"/>
    <xf numFmtId="0" fontId="0" fillId="8" borderId="0" xfId="0" applyFill="1"/>
    <xf numFmtId="10" fontId="0" fillId="8" borderId="0" xfId="0" applyNumberFormat="1" applyFill="1"/>
    <xf numFmtId="0" fontId="0" fillId="9" borderId="0" xfId="0" applyFill="1"/>
    <xf numFmtId="10" fontId="0" fillId="9" borderId="0" xfId="0" applyNumberFormat="1" applyFill="1"/>
    <xf numFmtId="0" fontId="0" fillId="10" borderId="0" xfId="0" applyFill="1"/>
    <xf numFmtId="10" fontId="0" fillId="10" borderId="0" xfId="0" applyNumberFormat="1" applyFill="1"/>
    <xf numFmtId="0" fontId="0" fillId="11" borderId="3" xfId="7" applyFont="1" applyFill="1">
      <alignment wrapText="1"/>
    </xf>
    <xf numFmtId="0" fontId="0" fillId="12" borderId="0" xfId="0" applyFill="1"/>
    <xf numFmtId="10" fontId="0" fillId="12" borderId="0" xfId="0" applyNumberFormat="1" applyFill="1"/>
    <xf numFmtId="10" fontId="0" fillId="6" borderId="0" xfId="0" applyNumberFormat="1" applyFill="1"/>
    <xf numFmtId="0" fontId="8" fillId="0" borderId="0" xfId="11"/>
    <xf numFmtId="0" fontId="11" fillId="0" borderId="0" xfId="11" applyFont="1"/>
    <xf numFmtId="0" fontId="11" fillId="0" borderId="6" xfId="12" applyFont="1">
      <alignment wrapText="1"/>
    </xf>
    <xf numFmtId="3" fontId="9" fillId="0" borderId="19" xfId="13" applyNumberFormat="1" applyAlignment="1">
      <alignment horizontal="right" wrapText="1"/>
    </xf>
    <xf numFmtId="0" fontId="10" fillId="0" borderId="0" xfId="11" applyFont="1"/>
    <xf numFmtId="164" fontId="0" fillId="0" borderId="20" xfId="14" applyNumberFormat="1" applyFont="1" applyAlignment="1">
      <alignment horizontal="right" wrapText="1"/>
    </xf>
    <xf numFmtId="3" fontId="0" fillId="0" borderId="20" xfId="14" applyNumberFormat="1" applyFont="1" applyAlignment="1">
      <alignment horizontal="right" wrapText="1"/>
    </xf>
    <xf numFmtId="0" fontId="0" fillId="0" borderId="20" xfId="14" applyFont="1">
      <alignment wrapText="1"/>
    </xf>
    <xf numFmtId="4" fontId="0" fillId="0" borderId="20" xfId="14" applyNumberFormat="1" applyFont="1" applyAlignment="1">
      <alignment horizontal="right" wrapText="1"/>
    </xf>
    <xf numFmtId="165" fontId="0" fillId="0" borderId="20" xfId="14" applyNumberFormat="1" applyFont="1" applyAlignment="1">
      <alignment horizontal="right" wrapText="1"/>
    </xf>
    <xf numFmtId="0" fontId="9" fillId="0" borderId="21" xfId="15" applyAlignment="1">
      <alignment horizontal="right"/>
    </xf>
    <xf numFmtId="0" fontId="9" fillId="0" borderId="21" xfId="15">
      <alignment wrapText="1"/>
    </xf>
    <xf numFmtId="0" fontId="20" fillId="0" borderId="0" xfId="11" applyFont="1" applyAlignment="1">
      <alignment horizontal="right"/>
    </xf>
    <xf numFmtId="0" fontId="8" fillId="0" borderId="0" xfId="11" applyAlignment="1">
      <alignment horizontal="left"/>
    </xf>
    <xf numFmtId="0" fontId="8" fillId="0" borderId="0" xfId="16"/>
    <xf numFmtId="0" fontId="21" fillId="0" borderId="0" xfId="17">
      <alignment horizontal="left"/>
    </xf>
    <xf numFmtId="0" fontId="22" fillId="0" borderId="0" xfId="11" applyFont="1"/>
    <xf numFmtId="0" fontId="9" fillId="0" borderId="19" xfId="13">
      <alignment wrapText="1"/>
    </xf>
    <xf numFmtId="4" fontId="9" fillId="0" borderId="19" xfId="13" applyNumberFormat="1" applyAlignment="1">
      <alignment horizontal="right" wrapText="1"/>
    </xf>
    <xf numFmtId="164" fontId="9" fillId="0" borderId="19" xfId="13" applyNumberFormat="1" applyAlignment="1">
      <alignment horizontal="right" wrapText="1"/>
    </xf>
    <xf numFmtId="0" fontId="10" fillId="8" borderId="0" xfId="11" applyFont="1" applyFill="1"/>
    <xf numFmtId="0" fontId="0" fillId="8" borderId="20" xfId="14" applyFont="1" applyFill="1">
      <alignment wrapText="1"/>
    </xf>
    <xf numFmtId="4" fontId="0" fillId="8" borderId="20" xfId="14" applyNumberFormat="1" applyFont="1" applyFill="1" applyAlignment="1">
      <alignment horizontal="right" wrapText="1"/>
    </xf>
    <xf numFmtId="164" fontId="0" fillId="8" borderId="20" xfId="14" applyNumberFormat="1" applyFont="1" applyFill="1" applyAlignment="1">
      <alignment horizontal="right" wrapText="1"/>
    </xf>
    <xf numFmtId="0" fontId="8" fillId="8" borderId="0" xfId="11" applyFill="1"/>
    <xf numFmtId="4" fontId="0" fillId="11" borderId="20" xfId="14" applyNumberFormat="1" applyFont="1" applyFill="1" applyAlignment="1">
      <alignment horizontal="right" wrapText="1"/>
    </xf>
    <xf numFmtId="0" fontId="10" fillId="11" borderId="0" xfId="11" applyFont="1" applyFill="1"/>
    <xf numFmtId="164" fontId="0" fillId="11" borderId="20" xfId="14" applyNumberFormat="1" applyFont="1" applyFill="1" applyAlignment="1">
      <alignment horizontal="right" wrapText="1"/>
    </xf>
    <xf numFmtId="0" fontId="8" fillId="11" borderId="0" xfId="11" applyFill="1"/>
    <xf numFmtId="0" fontId="10" fillId="9" borderId="0" xfId="11" applyFont="1" applyFill="1"/>
    <xf numFmtId="0" fontId="0" fillId="9" borderId="20" xfId="14" applyFont="1" applyFill="1">
      <alignment wrapText="1"/>
    </xf>
    <xf numFmtId="4" fontId="0" fillId="9" borderId="20" xfId="14" applyNumberFormat="1" applyFont="1" applyFill="1" applyAlignment="1">
      <alignment horizontal="right" wrapText="1"/>
    </xf>
    <xf numFmtId="164" fontId="0" fillId="9" borderId="20" xfId="14" applyNumberFormat="1" applyFont="1" applyFill="1" applyAlignment="1">
      <alignment horizontal="right" wrapText="1"/>
    </xf>
    <xf numFmtId="0" fontId="8" fillId="9" borderId="0" xfId="11" applyFill="1"/>
    <xf numFmtId="0" fontId="10" fillId="10" borderId="0" xfId="11" applyFont="1" applyFill="1"/>
    <xf numFmtId="0" fontId="0" fillId="10" borderId="20" xfId="14" applyFont="1" applyFill="1">
      <alignment wrapText="1"/>
    </xf>
    <xf numFmtId="4" fontId="0" fillId="10" borderId="20" xfId="14" applyNumberFormat="1" applyFont="1" applyFill="1" applyAlignment="1">
      <alignment horizontal="right" wrapText="1"/>
    </xf>
    <xf numFmtId="164" fontId="0" fillId="10" borderId="20" xfId="14" applyNumberFormat="1" applyFont="1" applyFill="1" applyAlignment="1">
      <alignment horizontal="right" wrapText="1"/>
    </xf>
    <xf numFmtId="0" fontId="8" fillId="10" borderId="0" xfId="11" applyFill="1"/>
    <xf numFmtId="4" fontId="9" fillId="0" borderId="19" xfId="13" applyNumberFormat="1">
      <alignment wrapText="1"/>
    </xf>
    <xf numFmtId="164" fontId="9" fillId="0" borderId="19" xfId="13" applyNumberFormat="1">
      <alignment wrapText="1"/>
    </xf>
    <xf numFmtId="10" fontId="0" fillId="13" borderId="0" xfId="0" applyNumberFormat="1" applyFill="1"/>
    <xf numFmtId="10" fontId="0" fillId="15" borderId="0" xfId="0" applyNumberFormat="1" applyFill="1"/>
    <xf numFmtId="10" fontId="0" fillId="14" borderId="0" xfId="0" applyNumberFormat="1" applyFill="1"/>
    <xf numFmtId="0" fontId="0" fillId="13" borderId="0" xfId="0" applyFill="1"/>
    <xf numFmtId="0" fontId="0" fillId="15" borderId="0" xfId="0" applyFill="1"/>
    <xf numFmtId="0" fontId="0" fillId="14" borderId="0" xfId="0" applyFill="1"/>
    <xf numFmtId="0" fontId="23" fillId="0" borderId="0" xfId="17" applyFont="1">
      <alignment horizontal="left"/>
    </xf>
    <xf numFmtId="0" fontId="11" fillId="0" borderId="0" xfId="16" applyFont="1"/>
    <xf numFmtId="0" fontId="11" fillId="0" borderId="0" xfId="11" applyFont="1" applyAlignment="1">
      <alignment horizontal="left"/>
    </xf>
    <xf numFmtId="0" fontId="20" fillId="0" borderId="21" xfId="15" applyFont="1">
      <alignment wrapText="1"/>
    </xf>
    <xf numFmtId="0" fontId="20" fillId="0" borderId="21" xfId="15" applyFont="1" applyAlignment="1">
      <alignment horizontal="right"/>
    </xf>
    <xf numFmtId="0" fontId="20" fillId="0" borderId="19" xfId="13" applyFont="1">
      <alignment wrapText="1"/>
    </xf>
    <xf numFmtId="0" fontId="11" fillId="0" borderId="20" xfId="14" applyFont="1">
      <alignment wrapText="1"/>
    </xf>
    <xf numFmtId="4" fontId="11" fillId="0" borderId="20" xfId="14" applyNumberFormat="1" applyFont="1" applyAlignment="1">
      <alignment horizontal="right" wrapText="1"/>
    </xf>
    <xf numFmtId="164" fontId="11" fillId="0" borderId="20" xfId="14" applyNumberFormat="1" applyFont="1" applyAlignment="1">
      <alignment horizontal="right" wrapText="1"/>
    </xf>
    <xf numFmtId="4" fontId="20" fillId="0" borderId="19" xfId="13" applyNumberFormat="1" applyFont="1" applyAlignment="1">
      <alignment horizontal="right" wrapText="1"/>
    </xf>
    <xf numFmtId="164" fontId="20" fillId="0" borderId="19" xfId="13" applyNumberFormat="1" applyFont="1" applyAlignment="1">
      <alignment horizontal="right" wrapText="1"/>
    </xf>
    <xf numFmtId="3" fontId="11" fillId="0" borderId="20" xfId="14" applyNumberFormat="1" applyFont="1" applyAlignment="1">
      <alignment horizontal="right" wrapText="1"/>
    </xf>
    <xf numFmtId="165" fontId="11" fillId="0" borderId="20" xfId="14" applyNumberFormat="1" applyFont="1" applyAlignment="1">
      <alignment horizontal="right" wrapText="1"/>
    </xf>
    <xf numFmtId="3" fontId="20" fillId="0" borderId="19" xfId="13" applyNumberFormat="1" applyFont="1" applyAlignment="1">
      <alignment horizontal="right" wrapText="1"/>
    </xf>
    <xf numFmtId="0" fontId="24" fillId="0" borderId="0" xfId="11" applyFont="1"/>
    <xf numFmtId="0" fontId="8" fillId="0" borderId="6" xfId="11" applyBorder="1"/>
    <xf numFmtId="0" fontId="11" fillId="0" borderId="6" xfId="12" applyFont="1" applyAlignment="1"/>
    <xf numFmtId="4" fontId="20" fillId="0" borderId="19" xfId="13" applyNumberFormat="1" applyFont="1">
      <alignment wrapText="1"/>
    </xf>
    <xf numFmtId="164" fontId="20" fillId="0" borderId="19" xfId="13" applyNumberFormat="1" applyFont="1">
      <alignment wrapText="1"/>
    </xf>
    <xf numFmtId="0" fontId="12" fillId="3" borderId="7" xfId="0" applyFont="1" applyFill="1" applyBorder="1" applyAlignment="1">
      <alignment horizontal="center" wrapText="1"/>
    </xf>
    <xf numFmtId="0" fontId="12" fillId="3" borderId="12" xfId="0" applyFont="1" applyFill="1" applyBorder="1" applyAlignment="1">
      <alignment horizontal="center" wrapText="1"/>
    </xf>
    <xf numFmtId="166" fontId="13" fillId="3" borderId="9" xfId="0" applyNumberFormat="1" applyFont="1" applyFill="1" applyBorder="1" applyAlignment="1">
      <alignment horizontal="center" vertical="top" wrapText="1"/>
    </xf>
    <xf numFmtId="166" fontId="13" fillId="3" borderId="10" xfId="0" applyNumberFormat="1" applyFont="1" applyFill="1" applyBorder="1" applyAlignment="1">
      <alignment horizontal="center" vertical="top" wrapText="1"/>
    </xf>
    <xf numFmtId="166" fontId="13" fillId="3" borderId="11" xfId="0" applyNumberFormat="1" applyFont="1" applyFill="1" applyBorder="1" applyAlignment="1">
      <alignment horizontal="center" vertical="top" wrapText="1"/>
    </xf>
    <xf numFmtId="166" fontId="13" fillId="3" borderId="15" xfId="0" applyNumberFormat="1" applyFont="1" applyFill="1" applyBorder="1" applyAlignment="1">
      <alignment horizontal="center" vertical="top" wrapText="1"/>
    </xf>
    <xf numFmtId="166" fontId="13" fillId="3" borderId="7" xfId="0" applyNumberFormat="1" applyFont="1" applyFill="1" applyBorder="1" applyAlignment="1">
      <alignment horizontal="left" vertical="top" wrapText="1"/>
    </xf>
    <xf numFmtId="166" fontId="13" fillId="3" borderId="15" xfId="0" applyNumberFormat="1" applyFont="1" applyFill="1" applyBorder="1" applyAlignment="1">
      <alignment horizontal="left" vertical="top" wrapText="1"/>
    </xf>
    <xf numFmtId="166" fontId="13" fillId="3" borderId="7" xfId="0" applyNumberFormat="1" applyFont="1" applyFill="1" applyBorder="1" applyAlignment="1">
      <alignment horizontal="center" vertical="top" wrapText="1"/>
    </xf>
    <xf numFmtId="0" fontId="12" fillId="3" borderId="9" xfId="0" applyFont="1" applyFill="1" applyBorder="1" applyAlignment="1">
      <alignment horizontal="left" vertical="top" wrapText="1"/>
    </xf>
    <xf numFmtId="0" fontId="12" fillId="3" borderId="11" xfId="0" applyFont="1" applyFill="1" applyBorder="1" applyAlignment="1">
      <alignment horizontal="left" vertical="top" wrapText="1"/>
    </xf>
    <xf numFmtId="0" fontId="12" fillId="3" borderId="13" xfId="0" applyFont="1" applyFill="1" applyBorder="1" applyAlignment="1">
      <alignment horizontal="center" wrapText="1"/>
    </xf>
    <xf numFmtId="0" fontId="12" fillId="3" borderId="14" xfId="0" applyFont="1" applyFill="1" applyBorder="1" applyAlignment="1">
      <alignment horizontal="center" wrapText="1"/>
    </xf>
    <xf numFmtId="0" fontId="15" fillId="3" borderId="9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center" vertical="top" wrapText="1"/>
    </xf>
    <xf numFmtId="0" fontId="12" fillId="4" borderId="13" xfId="0" applyFont="1" applyFill="1" applyBorder="1" applyAlignment="1">
      <alignment horizontal="left" vertical="center" wrapText="1"/>
    </xf>
    <xf numFmtId="0" fontId="12" fillId="4" borderId="14" xfId="0" applyFont="1" applyFill="1" applyBorder="1" applyAlignment="1">
      <alignment horizontal="left" vertical="center" wrapText="1"/>
    </xf>
    <xf numFmtId="0" fontId="12" fillId="5" borderId="13" xfId="0" applyFont="1" applyFill="1" applyBorder="1" applyAlignment="1">
      <alignment horizontal="left" vertical="center" wrapText="1"/>
    </xf>
    <xf numFmtId="0" fontId="12" fillId="5" borderId="14" xfId="0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center" vertical="top" wrapText="1"/>
    </xf>
    <xf numFmtId="0" fontId="12" fillId="3" borderId="11" xfId="0" applyFont="1" applyFill="1" applyBorder="1" applyAlignment="1">
      <alignment horizontal="center" vertical="top" wrapText="1"/>
    </xf>
    <xf numFmtId="0" fontId="12" fillId="4" borderId="7" xfId="0" applyFont="1" applyFill="1" applyBorder="1" applyAlignment="1">
      <alignment horizontal="left" wrapText="1"/>
    </xf>
    <xf numFmtId="0" fontId="12" fillId="4" borderId="12" xfId="0" applyFont="1" applyFill="1" applyBorder="1" applyAlignment="1">
      <alignment horizontal="left" wrapText="1"/>
    </xf>
    <xf numFmtId="0" fontId="12" fillId="5" borderId="7" xfId="0" applyFont="1" applyFill="1" applyBorder="1" applyAlignment="1">
      <alignment horizontal="left" vertical="top" wrapText="1"/>
    </xf>
    <xf numFmtId="0" fontId="12" fillId="5" borderId="12" xfId="0" applyFont="1" applyFill="1" applyBorder="1" applyAlignment="1">
      <alignment horizontal="left" vertical="top" wrapText="1"/>
    </xf>
    <xf numFmtId="0" fontId="12" fillId="4" borderId="9" xfId="0" applyFont="1" applyFill="1" applyBorder="1" applyAlignment="1">
      <alignment horizontal="left" vertical="top" wrapText="1"/>
    </xf>
    <xf numFmtId="0" fontId="12" fillId="4" borderId="11" xfId="0" applyFont="1" applyFill="1" applyBorder="1" applyAlignment="1">
      <alignment horizontal="left" vertical="top" wrapText="1"/>
    </xf>
    <xf numFmtId="0" fontId="8" fillId="0" borderId="0" xfId="11"/>
    <xf numFmtId="3" fontId="0" fillId="0" borderId="0" xfId="0" applyNumberFormat="1" applyAlignment="1">
      <alignment horizontal="left"/>
    </xf>
  </cellXfs>
  <cellStyles count="30">
    <cellStyle name="Body: normal cell" xfId="7" xr:uid="{00000000-0005-0000-0000-000000000000}"/>
    <cellStyle name="Body: normal cell 2" xfId="14" xr:uid="{3C016EEE-BC16-4BDD-9180-22DB21FAF461}"/>
    <cellStyle name="Body: normal cell 3" xfId="20" xr:uid="{B562DBAF-DECB-454A-968D-D884DE696157}"/>
    <cellStyle name="Comma" xfId="1" builtinId="3"/>
    <cellStyle name="Font: Calibri, 9pt regular" xfId="10" xr:uid="{00000000-0005-0000-0000-000002000000}"/>
    <cellStyle name="Font: Calibri, 9pt regular 2" xfId="16" xr:uid="{C04C520F-3D0B-4B06-AC0B-5C21FB84F810}"/>
    <cellStyle name="Font: Calibri, 9pt regular 3" xfId="21" xr:uid="{B97457BE-B921-40C7-8253-BE0A36546BDC}"/>
    <cellStyle name="Footnotes: top row" xfId="9" xr:uid="{00000000-0005-0000-0000-000003000000}"/>
    <cellStyle name="Footnotes: top row 2" xfId="12" xr:uid="{AD69FF84-0683-4CF1-8883-AAE65747F5C8}"/>
    <cellStyle name="Footnotes: top row 3" xfId="22" xr:uid="{FE8AFB7B-F585-4E26-ACAF-6364F40A7601}"/>
    <cellStyle name="Header: bottom row" xfId="6" xr:uid="{00000000-0005-0000-0000-000004000000}"/>
    <cellStyle name="Header: bottom row 2" xfId="15" xr:uid="{53F4C789-D978-4E59-8AA0-891FA5C96579}"/>
    <cellStyle name="Header: bottom row 3" xfId="23" xr:uid="{A7BCAAE6-1033-44C2-AC81-BB73EDAD4528}"/>
    <cellStyle name="Header: top rows" xfId="5" xr:uid="{00000000-0005-0000-0000-000005000000}"/>
    <cellStyle name="Hyperlink" xfId="3" builtinId="8"/>
    <cellStyle name="Normal" xfId="0" builtinId="0"/>
    <cellStyle name="Normal 2" xfId="11" xr:uid="{024B6A21-D54A-49EE-AE91-3CB5D8FB634E}"/>
    <cellStyle name="Normal 3" xfId="26" xr:uid="{431440E1-213D-4FF7-A2F4-7601B803477E}"/>
    <cellStyle name="Normal 3 2" xfId="28" xr:uid="{841A9F1C-F171-4E03-A4F4-700F02E977BA}"/>
    <cellStyle name="Normal 4" xfId="19" xr:uid="{188AE159-3026-41DC-AB3B-792AC7E08E24}"/>
    <cellStyle name="Normal 5" xfId="18" xr:uid="{A6F66E74-ABB7-48D7-9F9F-A163B03BDA5A}"/>
    <cellStyle name="Normal 5 2" xfId="29" xr:uid="{4F281ADC-82A7-47AA-A109-A8E67439AF9A}"/>
    <cellStyle name="Normal 6" xfId="27" xr:uid="{7251735F-F713-49C6-AE60-607E4E5DAC8A}"/>
    <cellStyle name="Parent row" xfId="8" xr:uid="{00000000-0005-0000-0000-000008000000}"/>
    <cellStyle name="Parent row 2" xfId="13" xr:uid="{25FEC9E5-71A8-49B7-9829-999CAA2457CF}"/>
    <cellStyle name="Parent row 3" xfId="24" xr:uid="{1BE2E8A9-F147-4BC0-87E1-E3A6245073C0}"/>
    <cellStyle name="Percent" xfId="2" builtinId="5"/>
    <cellStyle name="Table title" xfId="4" xr:uid="{00000000-0005-0000-0000-00000A000000}"/>
    <cellStyle name="Table title 2" xfId="17" xr:uid="{DBD42574-1D61-49B9-B50D-F8D6C4793F96}"/>
    <cellStyle name="Table title 3" xfId="25" xr:uid="{F9266FFF-9DB7-48DB-A13F-D8DC3FF070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rvis/Dropbox%20(Energy%20InNovation)/My%20Documents/Energy%20Policy%20Solutions/US/Models/eps-us/InputData/bldgs/BCEU/BAU%20Components%20Energy%20U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AEO Table 4"/>
      <sheetName val="AEO Table 5"/>
      <sheetName val="District Heat"/>
      <sheetName val="RECS HC2.1"/>
      <sheetName val="Calculations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lighting"/>
      <sheetName val="BCEU-commercial-appl"/>
      <sheetName val="BCEU-commercial-other"/>
      <sheetName val="BCEU-all-envelope"/>
    </sheetNames>
    <sheetDataSet>
      <sheetData sheetId="0">
        <row r="50">
          <cell r="C50">
            <v>0.04</v>
          </cell>
        </row>
        <row r="76">
          <cell r="A76">
            <v>0.80118443316412857</v>
          </cell>
        </row>
        <row r="77">
          <cell r="A77">
            <v>0.1988155668358714</v>
          </cell>
        </row>
        <row r="79">
          <cell r="B79">
            <v>1000000000000000</v>
          </cell>
        </row>
      </sheetData>
      <sheetData sheetId="1">
        <row r="34">
          <cell r="C34">
            <v>0.71245800000000004</v>
          </cell>
        </row>
      </sheetData>
      <sheetData sheetId="2">
        <row r="31">
          <cell r="C31">
            <v>0.123686</v>
          </cell>
        </row>
      </sheetData>
      <sheetData sheetId="3" refreshError="1"/>
      <sheetData sheetId="4" refreshError="1"/>
      <sheetData sheetId="5">
        <row r="4">
          <cell r="J4">
            <v>570810258883248.75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8osti/70485.pdf" TargetMode="External"/><Relationship Id="rId2" Type="http://schemas.openxmlformats.org/officeDocument/2006/relationships/hyperlink" Target="https://data.nrel.gov/system/files/93/EFS_70485_figure_data.xlsx" TargetMode="External"/><Relationship Id="rId1" Type="http://schemas.openxmlformats.org/officeDocument/2006/relationships/hyperlink" Target="https://www.eia.gov/analysis/studies/buildings/equipcosts/pdf/full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ia.gov/outlooks/aeo/tables_side.php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"/>
  <sheetViews>
    <sheetView tabSelected="1" topLeftCell="A19" workbookViewId="0">
      <selection activeCell="C15" sqref="C15"/>
    </sheetView>
  </sheetViews>
  <sheetFormatPr defaultRowHeight="15"/>
  <cols>
    <col min="1" max="1" width="13.28515625" customWidth="1"/>
    <col min="2" max="2" width="69.42578125" customWidth="1"/>
    <col min="4" max="4" width="61.85546875" customWidth="1"/>
  </cols>
  <sheetData>
    <row r="1" spans="1:4">
      <c r="A1" s="1" t="s">
        <v>313</v>
      </c>
    </row>
    <row r="3" spans="1:4">
      <c r="A3" s="1" t="s">
        <v>274</v>
      </c>
      <c r="B3" s="5" t="s">
        <v>276</v>
      </c>
      <c r="D3" s="5" t="s">
        <v>282</v>
      </c>
    </row>
    <row r="4" spans="1:4">
      <c r="B4" t="s">
        <v>275</v>
      </c>
      <c r="D4" t="s">
        <v>283</v>
      </c>
    </row>
    <row r="5" spans="1:4">
      <c r="B5" s="2">
        <v>2018</v>
      </c>
      <c r="D5" s="2">
        <v>2018</v>
      </c>
    </row>
    <row r="6" spans="1:4">
      <c r="B6" t="s">
        <v>277</v>
      </c>
      <c r="D6" t="s">
        <v>284</v>
      </c>
    </row>
    <row r="7" spans="1:4">
      <c r="B7" s="3" t="s">
        <v>278</v>
      </c>
      <c r="D7" s="3" t="s">
        <v>285</v>
      </c>
    </row>
    <row r="8" spans="1:4">
      <c r="B8" t="s">
        <v>279</v>
      </c>
      <c r="D8" t="s">
        <v>286</v>
      </c>
    </row>
    <row r="10" spans="1:4">
      <c r="B10" s="5" t="s">
        <v>280</v>
      </c>
      <c r="D10" s="5" t="s">
        <v>293</v>
      </c>
    </row>
    <row r="11" spans="1:4">
      <c r="B11" t="s">
        <v>275</v>
      </c>
      <c r="D11" t="s">
        <v>283</v>
      </c>
    </row>
    <row r="12" spans="1:4">
      <c r="B12" s="227">
        <v>20222023</v>
      </c>
      <c r="D12" s="2">
        <v>2018</v>
      </c>
    </row>
    <row r="13" spans="1:4">
      <c r="B13" t="s">
        <v>710</v>
      </c>
      <c r="D13" t="s">
        <v>296</v>
      </c>
    </row>
    <row r="14" spans="1:4">
      <c r="B14" s="3" t="s">
        <v>451</v>
      </c>
      <c r="D14" s="3" t="s">
        <v>294</v>
      </c>
    </row>
    <row r="15" spans="1:4">
      <c r="B15" t="s">
        <v>281</v>
      </c>
      <c r="D15" t="s">
        <v>295</v>
      </c>
    </row>
    <row r="17" spans="1:1">
      <c r="A17" s="1" t="s">
        <v>287</v>
      </c>
    </row>
    <row r="18" spans="1:1">
      <c r="A18" t="s">
        <v>310</v>
      </c>
    </row>
    <row r="19" spans="1:1">
      <c r="A19" t="s">
        <v>311</v>
      </c>
    </row>
    <row r="21" spans="1:1">
      <c r="A21" s="1" t="s">
        <v>312</v>
      </c>
    </row>
    <row r="22" spans="1:1">
      <c r="A22" t="s">
        <v>288</v>
      </c>
    </row>
    <row r="23" spans="1:1">
      <c r="A23" t="s">
        <v>289</v>
      </c>
    </row>
    <row r="24" spans="1:1">
      <c r="A24" t="s">
        <v>290</v>
      </c>
    </row>
    <row r="25" spans="1:1">
      <c r="A25" t="s">
        <v>291</v>
      </c>
    </row>
    <row r="27" spans="1:1">
      <c r="A27" t="s">
        <v>292</v>
      </c>
    </row>
    <row r="28" spans="1:1">
      <c r="A28" t="s">
        <v>297</v>
      </c>
    </row>
    <row r="29" spans="1:1">
      <c r="A29" t="s">
        <v>298</v>
      </c>
    </row>
    <row r="30" spans="1:1">
      <c r="A30" t="s">
        <v>299</v>
      </c>
    </row>
    <row r="32" spans="1:1">
      <c r="A32" t="s">
        <v>323</v>
      </c>
    </row>
    <row r="33" spans="1:1">
      <c r="A33" t="s">
        <v>324</v>
      </c>
    </row>
    <row r="34" spans="1:1">
      <c r="A34" t="s">
        <v>325</v>
      </c>
    </row>
    <row r="35" spans="1:1">
      <c r="A35" t="s">
        <v>326</v>
      </c>
    </row>
    <row r="36" spans="1:1">
      <c r="A36" t="s">
        <v>322</v>
      </c>
    </row>
    <row r="38" spans="1:1">
      <c r="A38" t="s">
        <v>300</v>
      </c>
    </row>
    <row r="39" spans="1:1">
      <c r="A39" t="s">
        <v>301</v>
      </c>
    </row>
    <row r="40" spans="1:1">
      <c r="A40" t="s">
        <v>302</v>
      </c>
    </row>
    <row r="42" spans="1:1">
      <c r="A42" t="s">
        <v>303</v>
      </c>
    </row>
    <row r="43" spans="1:1">
      <c r="A43" t="s">
        <v>304</v>
      </c>
    </row>
    <row r="44" spans="1:1">
      <c r="A44" t="s">
        <v>305</v>
      </c>
    </row>
    <row r="45" spans="1:1">
      <c r="A45" t="s">
        <v>306</v>
      </c>
    </row>
    <row r="47" spans="1:1">
      <c r="A47" t="s">
        <v>307</v>
      </c>
    </row>
    <row r="49" spans="1:1">
      <c r="A49" t="s">
        <v>308</v>
      </c>
    </row>
    <row r="50" spans="1:1">
      <c r="A50" t="s">
        <v>309</v>
      </c>
    </row>
    <row r="52" spans="1:1">
      <c r="A52" s="1" t="s">
        <v>261</v>
      </c>
    </row>
    <row r="53" spans="1:1">
      <c r="A53">
        <v>0.93665959530026111</v>
      </c>
    </row>
    <row r="54" spans="1:1">
      <c r="A54" s="1" t="s">
        <v>262</v>
      </c>
    </row>
    <row r="55" spans="1:1">
      <c r="A55">
        <v>0.95661376543184151</v>
      </c>
    </row>
  </sheetData>
  <hyperlinks>
    <hyperlink ref="B7" r:id="rId1" xr:uid="{00000000-0004-0000-0000-000000000000}"/>
    <hyperlink ref="D7" r:id="rId2" xr:uid="{00000000-0004-0000-0000-000002000000}"/>
    <hyperlink ref="D14" r:id="rId3" xr:uid="{00000000-0004-0000-0000-000003000000}"/>
    <hyperlink ref="B14" r:id="rId4" xr:uid="{C46C2C2B-4784-4796-817E-285780C3313C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-0.249977111117893"/>
  </sheetPr>
  <dimension ref="A1:AH11"/>
  <sheetViews>
    <sheetView zoomScaleNormal="100" workbookViewId="0">
      <selection activeCell="M20" sqref="M20"/>
    </sheetView>
  </sheetViews>
  <sheetFormatPr defaultRowHeight="15"/>
  <cols>
    <col min="1" max="1" width="29.85546875" customWidth="1"/>
    <col min="2" max="32" width="10" customWidth="1"/>
  </cols>
  <sheetData>
    <row r="1" spans="1:34">
      <c r="A1" s="6" t="s">
        <v>327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>
      <c r="A2" s="1" t="s">
        <v>314</v>
      </c>
      <c r="B2" s="120">
        <v>0</v>
      </c>
      <c r="C2" s="120">
        <v>0</v>
      </c>
      <c r="D2" s="120">
        <v>0</v>
      </c>
      <c r="E2" s="120">
        <v>0</v>
      </c>
      <c r="F2" s="120">
        <v>0</v>
      </c>
      <c r="G2" s="120">
        <v>0</v>
      </c>
      <c r="H2" s="120">
        <v>0</v>
      </c>
      <c r="I2" s="120">
        <v>0</v>
      </c>
      <c r="J2" s="120">
        <v>0</v>
      </c>
      <c r="K2" s="120">
        <v>0</v>
      </c>
      <c r="L2" s="120">
        <v>0</v>
      </c>
      <c r="M2" s="120">
        <v>0</v>
      </c>
      <c r="N2" s="120">
        <v>0</v>
      </c>
      <c r="O2" s="120">
        <v>0</v>
      </c>
      <c r="P2" s="120">
        <v>0</v>
      </c>
      <c r="Q2" s="120">
        <v>0</v>
      </c>
      <c r="R2" s="120">
        <v>0</v>
      </c>
      <c r="S2" s="120">
        <v>0</v>
      </c>
      <c r="T2" s="120">
        <v>0</v>
      </c>
      <c r="U2" s="120">
        <v>0</v>
      </c>
      <c r="V2" s="120">
        <v>0</v>
      </c>
      <c r="W2" s="120">
        <v>0</v>
      </c>
      <c r="X2" s="120">
        <v>0</v>
      </c>
      <c r="Y2" s="120">
        <v>0</v>
      </c>
      <c r="Z2" s="120">
        <v>0</v>
      </c>
      <c r="AA2" s="120">
        <v>0</v>
      </c>
      <c r="AB2" s="120">
        <v>0</v>
      </c>
      <c r="AC2" s="120">
        <v>0</v>
      </c>
      <c r="AD2" s="120">
        <v>0</v>
      </c>
      <c r="AE2" s="120">
        <v>0</v>
      </c>
      <c r="AF2" s="120">
        <v>0</v>
      </c>
      <c r="AH2" s="118"/>
    </row>
    <row r="3" spans="1:34">
      <c r="A3" s="1" t="s">
        <v>315</v>
      </c>
      <c r="B3" s="119">
        <f t="shared" ref="B3:AF3" si="0">B4</f>
        <v>0</v>
      </c>
      <c r="C3" s="119">
        <f t="shared" si="0"/>
        <v>4.6522607665057026E-5</v>
      </c>
      <c r="D3" s="119">
        <f t="shared" si="0"/>
        <v>4.4976231804388528E-5</v>
      </c>
      <c r="E3" s="119">
        <f t="shared" si="0"/>
        <v>4.8890109184643438E-5</v>
      </c>
      <c r="F3" s="119">
        <f t="shared" si="0"/>
        <v>4.9319905330297227E-5</v>
      </c>
      <c r="G3" s="119">
        <f t="shared" si="0"/>
        <v>4.9806990675263128E-5</v>
      </c>
      <c r="H3" s="119">
        <f t="shared" si="0"/>
        <v>5.039843899808919E-5</v>
      </c>
      <c r="I3" s="119">
        <f t="shared" si="0"/>
        <v>5.1077579035595688E-5</v>
      </c>
      <c r="J3" s="119">
        <f t="shared" si="0"/>
        <v>5.190634054729141E-5</v>
      </c>
      <c r="K3" s="119">
        <f t="shared" si="0"/>
        <v>5.2814429636115597E-5</v>
      </c>
      <c r="L3" s="119">
        <f t="shared" si="0"/>
        <v>5.3765902350897512E-5</v>
      </c>
      <c r="M3" s="119">
        <f t="shared" si="0"/>
        <v>5.4626097984398117E-5</v>
      </c>
      <c r="N3" s="119">
        <f t="shared" si="0"/>
        <v>5.5380259304602484E-5</v>
      </c>
      <c r="O3" s="119">
        <f t="shared" si="0"/>
        <v>5.6181689138403342E-5</v>
      </c>
      <c r="P3" s="119">
        <f t="shared" si="0"/>
        <v>5.6958403146470863E-5</v>
      </c>
      <c r="Q3" s="119">
        <f t="shared" si="0"/>
        <v>5.7692712597082168E-5</v>
      </c>
      <c r="R3" s="119">
        <f t="shared" si="0"/>
        <v>5.8399696408052625E-5</v>
      </c>
      <c r="S3" s="119">
        <f t="shared" si="0"/>
        <v>5.9124482573636486E-5</v>
      </c>
      <c r="T3" s="119">
        <f t="shared" si="0"/>
        <v>5.9821316243480203E-5</v>
      </c>
      <c r="U3" s="119">
        <f t="shared" si="0"/>
        <v>6.0501320571501679E-5</v>
      </c>
      <c r="V3" s="119">
        <f t="shared" si="0"/>
        <v>6.1179749815953296E-5</v>
      </c>
      <c r="W3" s="119">
        <f t="shared" si="0"/>
        <v>6.1844179415164487E-5</v>
      </c>
      <c r="X3" s="119">
        <f t="shared" si="0"/>
        <v>6.247147283096891E-5</v>
      </c>
      <c r="Y3" s="119">
        <f t="shared" si="0"/>
        <v>6.3067581719555905E-5</v>
      </c>
      <c r="Z3" s="119">
        <f t="shared" si="0"/>
        <v>6.3683648485439209E-5</v>
      </c>
      <c r="AA3" s="119">
        <f t="shared" si="0"/>
        <v>6.4365389626845772E-5</v>
      </c>
      <c r="AB3" s="119">
        <f t="shared" si="0"/>
        <v>6.5019994449466576E-5</v>
      </c>
      <c r="AC3" s="119">
        <f t="shared" si="0"/>
        <v>6.5639261870897999E-5</v>
      </c>
      <c r="AD3" s="119">
        <f t="shared" si="0"/>
        <v>6.6252898939222202E-5</v>
      </c>
      <c r="AE3" s="119">
        <f t="shared" si="0"/>
        <v>6.6891836552240424E-5</v>
      </c>
      <c r="AF3" s="119">
        <f t="shared" si="0"/>
        <v>-3.8184764316855233E-2</v>
      </c>
    </row>
    <row r="4" spans="1:34">
      <c r="A4" s="1" t="s">
        <v>13</v>
      </c>
      <c r="B4" s="104">
        <f>Calculations!B19</f>
        <v>0</v>
      </c>
      <c r="C4" s="104">
        <f>Calculations!C19</f>
        <v>4.6522607665057026E-5</v>
      </c>
      <c r="D4" s="104">
        <f>Calculations!D19</f>
        <v>4.4976231804388528E-5</v>
      </c>
      <c r="E4" s="104">
        <f>Calculations!E19</f>
        <v>4.8890109184643438E-5</v>
      </c>
      <c r="F4" s="104">
        <f>Calculations!F19</f>
        <v>4.9319905330297227E-5</v>
      </c>
      <c r="G4" s="104">
        <f>Calculations!G19</f>
        <v>4.9806990675263128E-5</v>
      </c>
      <c r="H4" s="104">
        <f>Calculations!H19</f>
        <v>5.039843899808919E-5</v>
      </c>
      <c r="I4" s="104">
        <f>Calculations!I19</f>
        <v>5.1077579035595688E-5</v>
      </c>
      <c r="J4" s="104">
        <f>Calculations!J19</f>
        <v>5.190634054729141E-5</v>
      </c>
      <c r="K4" s="104">
        <f>Calculations!K19</f>
        <v>5.2814429636115597E-5</v>
      </c>
      <c r="L4" s="104">
        <f>Calculations!L19</f>
        <v>5.3765902350897512E-5</v>
      </c>
      <c r="M4" s="104">
        <f>Calculations!M19</f>
        <v>5.4626097984398117E-5</v>
      </c>
      <c r="N4" s="104">
        <f>Calculations!N19</f>
        <v>5.5380259304602484E-5</v>
      </c>
      <c r="O4" s="104">
        <f>Calculations!O19</f>
        <v>5.6181689138403342E-5</v>
      </c>
      <c r="P4" s="104">
        <f>Calculations!P19</f>
        <v>5.6958403146470863E-5</v>
      </c>
      <c r="Q4" s="104">
        <f>Calculations!Q19</f>
        <v>5.7692712597082168E-5</v>
      </c>
      <c r="R4" s="104">
        <f>Calculations!R19</f>
        <v>5.8399696408052625E-5</v>
      </c>
      <c r="S4" s="104">
        <f>Calculations!S19</f>
        <v>5.9124482573636486E-5</v>
      </c>
      <c r="T4" s="104">
        <f>Calculations!T19</f>
        <v>5.9821316243480203E-5</v>
      </c>
      <c r="U4" s="104">
        <f>Calculations!U19</f>
        <v>6.0501320571501679E-5</v>
      </c>
      <c r="V4" s="104">
        <f>Calculations!V19</f>
        <v>6.1179749815953296E-5</v>
      </c>
      <c r="W4" s="104">
        <f>Calculations!W19</f>
        <v>6.1844179415164487E-5</v>
      </c>
      <c r="X4" s="104">
        <f>Calculations!X19</f>
        <v>6.247147283096891E-5</v>
      </c>
      <c r="Y4" s="104">
        <f>Calculations!Y19</f>
        <v>6.3067581719555905E-5</v>
      </c>
      <c r="Z4" s="104">
        <f>Calculations!Z19</f>
        <v>6.3683648485439209E-5</v>
      </c>
      <c r="AA4" s="104">
        <f>Calculations!AA19</f>
        <v>6.4365389626845772E-5</v>
      </c>
      <c r="AB4" s="104">
        <f>Calculations!AB19</f>
        <v>6.5019994449466576E-5</v>
      </c>
      <c r="AC4" s="104">
        <f>Calculations!AC19</f>
        <v>6.5639261870897999E-5</v>
      </c>
      <c r="AD4" s="104">
        <f>Calculations!AD19</f>
        <v>6.6252898939222202E-5</v>
      </c>
      <c r="AE4" s="104">
        <f>Calculations!AE19</f>
        <v>6.6891836552240424E-5</v>
      </c>
      <c r="AF4" s="104">
        <f>Calculations!AF19</f>
        <v>-3.8184764316855233E-2</v>
      </c>
    </row>
    <row r="5" spans="1:34">
      <c r="A5" s="1" t="s">
        <v>316</v>
      </c>
      <c r="B5" s="104">
        <f>Calculations!B20</f>
        <v>0</v>
      </c>
      <c r="C5" s="104">
        <f>Calculations!C20</f>
        <v>1.2730869182396592E-5</v>
      </c>
      <c r="D5" s="104">
        <f>Calculations!D20</f>
        <v>1.2850303191905871E-5</v>
      </c>
      <c r="E5" s="104">
        <f>Calculations!E20</f>
        <v>1.4835696787536692E-5</v>
      </c>
      <c r="F5" s="104">
        <f>Calculations!F20</f>
        <v>1.4816870029104023E-5</v>
      </c>
      <c r="G5" s="104">
        <f>Calculations!G20</f>
        <v>1.4840997910238005E-5</v>
      </c>
      <c r="H5" s="104">
        <f>Calculations!H20</f>
        <v>1.4886908410856794E-5</v>
      </c>
      <c r="I5" s="104">
        <f>Calculations!I20</f>
        <v>1.4953807752253555E-5</v>
      </c>
      <c r="J5" s="104">
        <f>Calculations!J20</f>
        <v>1.5042487700094432E-5</v>
      </c>
      <c r="K5" s="104">
        <f>Calculations!K20</f>
        <v>1.5138643237560067E-5</v>
      </c>
      <c r="L5" s="104">
        <f>Calculations!L20</f>
        <v>1.5243805143726946E-5</v>
      </c>
      <c r="M5" s="104">
        <f>Calculations!M20</f>
        <v>1.5434587945924753E-5</v>
      </c>
      <c r="N5" s="104">
        <f>Calculations!N20</f>
        <v>1.5607203541598166E-5</v>
      </c>
      <c r="O5" s="104">
        <f>Calculations!O20</f>
        <v>1.579456871287385E-5</v>
      </c>
      <c r="P5" s="104">
        <f>Calculations!P20</f>
        <v>1.5989042721385436E-5</v>
      </c>
      <c r="Q5" s="104">
        <f>Calculations!Q20</f>
        <v>1.6181277447918447E-5</v>
      </c>
      <c r="R5" s="104">
        <f>Calculations!R20</f>
        <v>1.6372359708454878E-5</v>
      </c>
      <c r="S5" s="104">
        <f>Calculations!S20</f>
        <v>1.656484620650297E-5</v>
      </c>
      <c r="T5" s="104">
        <f>Calculations!T20</f>
        <v>1.6759879751337775E-5</v>
      </c>
      <c r="U5" s="104">
        <f>Calculations!U20</f>
        <v>1.695191607959346E-5</v>
      </c>
      <c r="V5" s="104">
        <f>Calculations!V20</f>
        <v>1.7150753699947817E-5</v>
      </c>
      <c r="W5" s="104">
        <f>Calculations!W20</f>
        <v>1.7352233705743372E-5</v>
      </c>
      <c r="X5" s="104">
        <f>Calculations!X20</f>
        <v>1.755892804932638E-5</v>
      </c>
      <c r="Y5" s="104">
        <f>Calculations!Y20</f>
        <v>1.7756237701491558E-5</v>
      </c>
      <c r="Z5" s="104">
        <f>Calculations!Z20</f>
        <v>1.7955494297911372E-5</v>
      </c>
      <c r="AA5" s="104">
        <f>Calculations!AA20</f>
        <v>1.8164218511130794E-5</v>
      </c>
      <c r="AB5" s="104">
        <f>Calculations!AB20</f>
        <v>1.8376374723596711E-5</v>
      </c>
      <c r="AC5" s="104">
        <f>Calculations!AC20</f>
        <v>1.8583283980153247E-5</v>
      </c>
      <c r="AD5" s="104">
        <f>Calculations!AD20</f>
        <v>1.8791972804841371E-5</v>
      </c>
      <c r="AE5" s="104">
        <f>Calculations!AE20</f>
        <v>1.8996678022394742E-5</v>
      </c>
      <c r="AF5" s="104">
        <f>Calculations!AF20</f>
        <v>-1.7238058610118259E-4</v>
      </c>
    </row>
    <row r="6" spans="1:34">
      <c r="A6" s="1" t="s">
        <v>317</v>
      </c>
      <c r="B6" s="119">
        <f t="shared" ref="B6:AF6" si="1">B4</f>
        <v>0</v>
      </c>
      <c r="C6" s="119">
        <f t="shared" si="1"/>
        <v>4.6522607665057026E-5</v>
      </c>
      <c r="D6" s="119">
        <f t="shared" si="1"/>
        <v>4.4976231804388528E-5</v>
      </c>
      <c r="E6" s="119">
        <f t="shared" si="1"/>
        <v>4.8890109184643438E-5</v>
      </c>
      <c r="F6" s="119">
        <f t="shared" si="1"/>
        <v>4.9319905330297227E-5</v>
      </c>
      <c r="G6" s="119">
        <f t="shared" si="1"/>
        <v>4.9806990675263128E-5</v>
      </c>
      <c r="H6" s="119">
        <f t="shared" si="1"/>
        <v>5.039843899808919E-5</v>
      </c>
      <c r="I6" s="119">
        <f t="shared" si="1"/>
        <v>5.1077579035595688E-5</v>
      </c>
      <c r="J6" s="119">
        <f t="shared" si="1"/>
        <v>5.190634054729141E-5</v>
      </c>
      <c r="K6" s="119">
        <f t="shared" si="1"/>
        <v>5.2814429636115597E-5</v>
      </c>
      <c r="L6" s="119">
        <f t="shared" si="1"/>
        <v>5.3765902350897512E-5</v>
      </c>
      <c r="M6" s="119">
        <f t="shared" si="1"/>
        <v>5.4626097984398117E-5</v>
      </c>
      <c r="N6" s="119">
        <f t="shared" si="1"/>
        <v>5.5380259304602484E-5</v>
      </c>
      <c r="O6" s="119">
        <f t="shared" si="1"/>
        <v>5.6181689138403342E-5</v>
      </c>
      <c r="P6" s="119">
        <f t="shared" si="1"/>
        <v>5.6958403146470863E-5</v>
      </c>
      <c r="Q6" s="119">
        <f t="shared" si="1"/>
        <v>5.7692712597082168E-5</v>
      </c>
      <c r="R6" s="119">
        <f t="shared" si="1"/>
        <v>5.8399696408052625E-5</v>
      </c>
      <c r="S6" s="119">
        <f t="shared" si="1"/>
        <v>5.9124482573636486E-5</v>
      </c>
      <c r="T6" s="119">
        <f t="shared" si="1"/>
        <v>5.9821316243480203E-5</v>
      </c>
      <c r="U6" s="119">
        <f t="shared" si="1"/>
        <v>6.0501320571501679E-5</v>
      </c>
      <c r="V6" s="119">
        <f t="shared" si="1"/>
        <v>6.1179749815953296E-5</v>
      </c>
      <c r="W6" s="119">
        <f t="shared" si="1"/>
        <v>6.1844179415164487E-5</v>
      </c>
      <c r="X6" s="119">
        <f t="shared" si="1"/>
        <v>6.247147283096891E-5</v>
      </c>
      <c r="Y6" s="119">
        <f t="shared" si="1"/>
        <v>6.3067581719555905E-5</v>
      </c>
      <c r="Z6" s="119">
        <f t="shared" si="1"/>
        <v>6.3683648485439209E-5</v>
      </c>
      <c r="AA6" s="119">
        <f t="shared" si="1"/>
        <v>6.4365389626845772E-5</v>
      </c>
      <c r="AB6" s="119">
        <f t="shared" si="1"/>
        <v>6.5019994449466576E-5</v>
      </c>
      <c r="AC6" s="119">
        <f t="shared" si="1"/>
        <v>6.5639261870897999E-5</v>
      </c>
      <c r="AD6" s="119">
        <f t="shared" si="1"/>
        <v>6.6252898939222202E-5</v>
      </c>
      <c r="AE6" s="119">
        <f t="shared" si="1"/>
        <v>6.6891836552240424E-5</v>
      </c>
      <c r="AF6" s="119">
        <f t="shared" si="1"/>
        <v>-3.8184764316855233E-2</v>
      </c>
    </row>
    <row r="7" spans="1:34">
      <c r="A7" s="1" t="s">
        <v>206</v>
      </c>
      <c r="B7" s="104">
        <f>Calculations!B21</f>
        <v>0</v>
      </c>
      <c r="C7" s="104">
        <f>Calculations!C21</f>
        <v>2.5226295155990202E-6</v>
      </c>
      <c r="D7" s="104">
        <f>Calculations!D21</f>
        <v>2.0963728322824877E-6</v>
      </c>
      <c r="E7" s="104">
        <f>Calculations!E21</f>
        <v>2.2982844848833276E-6</v>
      </c>
      <c r="F7" s="104">
        <f>Calculations!F21</f>
        <v>2.3574149365413464E-6</v>
      </c>
      <c r="G7" s="104">
        <f>Calculations!G21</f>
        <v>2.3953488490614715E-6</v>
      </c>
      <c r="H7" s="104">
        <f>Calculations!H21</f>
        <v>2.4204709071647568E-6</v>
      </c>
      <c r="I7" s="104">
        <f>Calculations!I21</f>
        <v>2.4365323633052131E-6</v>
      </c>
      <c r="J7" s="104">
        <f>Calculations!J21</f>
        <v>2.4403417839718388E-6</v>
      </c>
      <c r="K7" s="104">
        <f>Calculations!K21</f>
        <v>2.4391133356387665E-6</v>
      </c>
      <c r="L7" s="104">
        <f>Calculations!L21</f>
        <v>2.4323333459017345E-6</v>
      </c>
      <c r="M7" s="104">
        <f>Calculations!M21</f>
        <v>2.3902289193921288E-6</v>
      </c>
      <c r="N7" s="104">
        <f>Calculations!N21</f>
        <v>2.3414364531487192E-6</v>
      </c>
      <c r="O7" s="104">
        <f>Calculations!O21</f>
        <v>2.2938422869138404E-6</v>
      </c>
      <c r="P7" s="104">
        <f>Calculations!P21</f>
        <v>2.2447787292829347E-6</v>
      </c>
      <c r="Q7" s="104">
        <f>Calculations!Q21</f>
        <v>2.1949282092892521E-6</v>
      </c>
      <c r="R7" s="104">
        <f>Calculations!R21</f>
        <v>2.1411013104263786E-6</v>
      </c>
      <c r="S7" s="104">
        <f>Calculations!S21</f>
        <v>2.0855889552975507E-6</v>
      </c>
      <c r="T7" s="104">
        <f>Calculations!T21</f>
        <v>2.0284800598543051E-6</v>
      </c>
      <c r="U7" s="104">
        <f>Calculations!U21</f>
        <v>1.9702403273392601E-6</v>
      </c>
      <c r="V7" s="104">
        <f>Calculations!V21</f>
        <v>1.9075033507534346E-6</v>
      </c>
      <c r="W7" s="104">
        <f>Calculations!W21</f>
        <v>1.8444381662463564E-6</v>
      </c>
      <c r="X7" s="104">
        <f>Calculations!X21</f>
        <v>1.7788324652244537E-6</v>
      </c>
      <c r="Y7" s="104">
        <f>Calculations!Y21</f>
        <v>1.7135763429276226E-6</v>
      </c>
      <c r="Z7" s="104">
        <f>Calculations!Z21</f>
        <v>1.6455618157544078E-6</v>
      </c>
      <c r="AA7" s="104">
        <f>Calculations!AA21</f>
        <v>1.5738051408287723E-6</v>
      </c>
      <c r="AB7" s="104">
        <f>Calculations!AB21</f>
        <v>1.5028204462272855E-6</v>
      </c>
      <c r="AC7" s="104">
        <f>Calculations!AC21</f>
        <v>1.4320648052205639E-6</v>
      </c>
      <c r="AD7" s="104">
        <f>Calculations!AD21</f>
        <v>1.3604475020442781E-6</v>
      </c>
      <c r="AE7" s="104">
        <f>Calculations!AE21</f>
        <v>1.2884575834864246E-6</v>
      </c>
      <c r="AF7" s="104">
        <f>Calculations!AF21</f>
        <v>-1.8677139593385202E-5</v>
      </c>
    </row>
    <row r="8" spans="1:34">
      <c r="A8" s="1" t="s">
        <v>318</v>
      </c>
      <c r="B8" s="119">
        <f t="shared" ref="B8:AF8" si="2">B5</f>
        <v>0</v>
      </c>
      <c r="C8" s="119">
        <f t="shared" si="2"/>
        <v>1.2730869182396592E-5</v>
      </c>
      <c r="D8" s="119">
        <f t="shared" si="2"/>
        <v>1.2850303191905871E-5</v>
      </c>
      <c r="E8" s="119">
        <f t="shared" si="2"/>
        <v>1.4835696787536692E-5</v>
      </c>
      <c r="F8" s="119">
        <f t="shared" si="2"/>
        <v>1.4816870029104023E-5</v>
      </c>
      <c r="G8" s="119">
        <f t="shared" si="2"/>
        <v>1.4840997910238005E-5</v>
      </c>
      <c r="H8" s="119">
        <f t="shared" si="2"/>
        <v>1.4886908410856794E-5</v>
      </c>
      <c r="I8" s="119">
        <f t="shared" si="2"/>
        <v>1.4953807752253555E-5</v>
      </c>
      <c r="J8" s="119">
        <f t="shared" si="2"/>
        <v>1.5042487700094432E-5</v>
      </c>
      <c r="K8" s="119">
        <f t="shared" si="2"/>
        <v>1.5138643237560067E-5</v>
      </c>
      <c r="L8" s="119">
        <f t="shared" si="2"/>
        <v>1.5243805143726946E-5</v>
      </c>
      <c r="M8" s="119">
        <f t="shared" si="2"/>
        <v>1.5434587945924753E-5</v>
      </c>
      <c r="N8" s="119">
        <f t="shared" si="2"/>
        <v>1.5607203541598166E-5</v>
      </c>
      <c r="O8" s="119">
        <f t="shared" si="2"/>
        <v>1.579456871287385E-5</v>
      </c>
      <c r="P8" s="119">
        <f t="shared" si="2"/>
        <v>1.5989042721385436E-5</v>
      </c>
      <c r="Q8" s="119">
        <f t="shared" si="2"/>
        <v>1.6181277447918447E-5</v>
      </c>
      <c r="R8" s="119">
        <f t="shared" si="2"/>
        <v>1.6372359708454878E-5</v>
      </c>
      <c r="S8" s="119">
        <f t="shared" si="2"/>
        <v>1.656484620650297E-5</v>
      </c>
      <c r="T8" s="119">
        <f t="shared" si="2"/>
        <v>1.6759879751337775E-5</v>
      </c>
      <c r="U8" s="119">
        <f t="shared" si="2"/>
        <v>1.695191607959346E-5</v>
      </c>
      <c r="V8" s="119">
        <f t="shared" si="2"/>
        <v>1.7150753699947817E-5</v>
      </c>
      <c r="W8" s="119">
        <f t="shared" si="2"/>
        <v>1.7352233705743372E-5</v>
      </c>
      <c r="X8" s="119">
        <f t="shared" si="2"/>
        <v>1.755892804932638E-5</v>
      </c>
      <c r="Y8" s="119">
        <f t="shared" si="2"/>
        <v>1.7756237701491558E-5</v>
      </c>
      <c r="Z8" s="119">
        <f t="shared" si="2"/>
        <v>1.7955494297911372E-5</v>
      </c>
      <c r="AA8" s="119">
        <f t="shared" si="2"/>
        <v>1.8164218511130794E-5</v>
      </c>
      <c r="AB8" s="119">
        <f t="shared" si="2"/>
        <v>1.8376374723596711E-5</v>
      </c>
      <c r="AC8" s="119">
        <f t="shared" si="2"/>
        <v>1.8583283980153247E-5</v>
      </c>
      <c r="AD8" s="119">
        <f t="shared" si="2"/>
        <v>1.8791972804841371E-5</v>
      </c>
      <c r="AE8" s="119">
        <f t="shared" si="2"/>
        <v>1.8996678022394742E-5</v>
      </c>
      <c r="AF8" s="119">
        <f t="shared" si="2"/>
        <v>-1.7238058610118259E-4</v>
      </c>
    </row>
    <row r="9" spans="1:34">
      <c r="A9" s="1" t="s">
        <v>319</v>
      </c>
      <c r="B9" s="119">
        <f t="shared" ref="B9:AF9" si="3">B5</f>
        <v>0</v>
      </c>
      <c r="C9" s="119">
        <f t="shared" si="3"/>
        <v>1.2730869182396592E-5</v>
      </c>
      <c r="D9" s="119">
        <f t="shared" si="3"/>
        <v>1.2850303191905871E-5</v>
      </c>
      <c r="E9" s="119">
        <f t="shared" si="3"/>
        <v>1.4835696787536692E-5</v>
      </c>
      <c r="F9" s="119">
        <f t="shared" si="3"/>
        <v>1.4816870029104023E-5</v>
      </c>
      <c r="G9" s="119">
        <f t="shared" si="3"/>
        <v>1.4840997910238005E-5</v>
      </c>
      <c r="H9" s="119">
        <f t="shared" si="3"/>
        <v>1.4886908410856794E-5</v>
      </c>
      <c r="I9" s="119">
        <f t="shared" si="3"/>
        <v>1.4953807752253555E-5</v>
      </c>
      <c r="J9" s="119">
        <f t="shared" si="3"/>
        <v>1.5042487700094432E-5</v>
      </c>
      <c r="K9" s="119">
        <f t="shared" si="3"/>
        <v>1.5138643237560067E-5</v>
      </c>
      <c r="L9" s="119">
        <f t="shared" si="3"/>
        <v>1.5243805143726946E-5</v>
      </c>
      <c r="M9" s="119">
        <f t="shared" si="3"/>
        <v>1.5434587945924753E-5</v>
      </c>
      <c r="N9" s="119">
        <f t="shared" si="3"/>
        <v>1.5607203541598166E-5</v>
      </c>
      <c r="O9" s="119">
        <f t="shared" si="3"/>
        <v>1.579456871287385E-5</v>
      </c>
      <c r="P9" s="119">
        <f t="shared" si="3"/>
        <v>1.5989042721385436E-5</v>
      </c>
      <c r="Q9" s="119">
        <f t="shared" si="3"/>
        <v>1.6181277447918447E-5</v>
      </c>
      <c r="R9" s="119">
        <f t="shared" si="3"/>
        <v>1.6372359708454878E-5</v>
      </c>
      <c r="S9" s="119">
        <f t="shared" si="3"/>
        <v>1.656484620650297E-5</v>
      </c>
      <c r="T9" s="119">
        <f t="shared" si="3"/>
        <v>1.6759879751337775E-5</v>
      </c>
      <c r="U9" s="119">
        <f t="shared" si="3"/>
        <v>1.695191607959346E-5</v>
      </c>
      <c r="V9" s="119">
        <f t="shared" si="3"/>
        <v>1.7150753699947817E-5</v>
      </c>
      <c r="W9" s="119">
        <f t="shared" si="3"/>
        <v>1.7352233705743372E-5</v>
      </c>
      <c r="X9" s="119">
        <f t="shared" si="3"/>
        <v>1.755892804932638E-5</v>
      </c>
      <c r="Y9" s="119">
        <f t="shared" si="3"/>
        <v>1.7756237701491558E-5</v>
      </c>
      <c r="Z9" s="119">
        <f t="shared" si="3"/>
        <v>1.7955494297911372E-5</v>
      </c>
      <c r="AA9" s="119">
        <f t="shared" si="3"/>
        <v>1.8164218511130794E-5</v>
      </c>
      <c r="AB9" s="119">
        <f t="shared" si="3"/>
        <v>1.8376374723596711E-5</v>
      </c>
      <c r="AC9" s="119">
        <f t="shared" si="3"/>
        <v>1.8583283980153247E-5</v>
      </c>
      <c r="AD9" s="119">
        <f t="shared" si="3"/>
        <v>1.8791972804841371E-5</v>
      </c>
      <c r="AE9" s="119">
        <f t="shared" si="3"/>
        <v>1.8996678022394742E-5</v>
      </c>
      <c r="AF9" s="119">
        <f t="shared" si="3"/>
        <v>-1.7238058610118259E-4</v>
      </c>
    </row>
    <row r="10" spans="1:34">
      <c r="A10" s="1" t="s">
        <v>320</v>
      </c>
      <c r="B10" s="119">
        <f t="shared" ref="B10:AF10" si="4">B4</f>
        <v>0</v>
      </c>
      <c r="C10" s="119">
        <f t="shared" si="4"/>
        <v>4.6522607665057026E-5</v>
      </c>
      <c r="D10" s="119">
        <f t="shared" si="4"/>
        <v>4.4976231804388528E-5</v>
      </c>
      <c r="E10" s="119">
        <f t="shared" si="4"/>
        <v>4.8890109184643438E-5</v>
      </c>
      <c r="F10" s="119">
        <f t="shared" si="4"/>
        <v>4.9319905330297227E-5</v>
      </c>
      <c r="G10" s="119">
        <f t="shared" si="4"/>
        <v>4.9806990675263128E-5</v>
      </c>
      <c r="H10" s="119">
        <f t="shared" si="4"/>
        <v>5.039843899808919E-5</v>
      </c>
      <c r="I10" s="119">
        <f t="shared" si="4"/>
        <v>5.1077579035595688E-5</v>
      </c>
      <c r="J10" s="119">
        <f t="shared" si="4"/>
        <v>5.190634054729141E-5</v>
      </c>
      <c r="K10" s="119">
        <f t="shared" si="4"/>
        <v>5.2814429636115597E-5</v>
      </c>
      <c r="L10" s="119">
        <f t="shared" si="4"/>
        <v>5.3765902350897512E-5</v>
      </c>
      <c r="M10" s="119">
        <f t="shared" si="4"/>
        <v>5.4626097984398117E-5</v>
      </c>
      <c r="N10" s="119">
        <f t="shared" si="4"/>
        <v>5.5380259304602484E-5</v>
      </c>
      <c r="O10" s="119">
        <f t="shared" si="4"/>
        <v>5.6181689138403342E-5</v>
      </c>
      <c r="P10" s="119">
        <f t="shared" si="4"/>
        <v>5.6958403146470863E-5</v>
      </c>
      <c r="Q10" s="119">
        <f t="shared" si="4"/>
        <v>5.7692712597082168E-5</v>
      </c>
      <c r="R10" s="119">
        <f t="shared" si="4"/>
        <v>5.8399696408052625E-5</v>
      </c>
      <c r="S10" s="119">
        <f t="shared" si="4"/>
        <v>5.9124482573636486E-5</v>
      </c>
      <c r="T10" s="119">
        <f t="shared" si="4"/>
        <v>5.9821316243480203E-5</v>
      </c>
      <c r="U10" s="119">
        <f t="shared" si="4"/>
        <v>6.0501320571501679E-5</v>
      </c>
      <c r="V10" s="119">
        <f t="shared" si="4"/>
        <v>6.1179749815953296E-5</v>
      </c>
      <c r="W10" s="119">
        <f t="shared" si="4"/>
        <v>6.1844179415164487E-5</v>
      </c>
      <c r="X10" s="119">
        <f t="shared" si="4"/>
        <v>6.247147283096891E-5</v>
      </c>
      <c r="Y10" s="119">
        <f t="shared" si="4"/>
        <v>6.3067581719555905E-5</v>
      </c>
      <c r="Z10" s="119">
        <f t="shared" si="4"/>
        <v>6.3683648485439209E-5</v>
      </c>
      <c r="AA10" s="119">
        <f t="shared" si="4"/>
        <v>6.4365389626845772E-5</v>
      </c>
      <c r="AB10" s="119">
        <f t="shared" si="4"/>
        <v>6.5019994449466576E-5</v>
      </c>
      <c r="AC10" s="119">
        <f t="shared" si="4"/>
        <v>6.5639261870897999E-5</v>
      </c>
      <c r="AD10" s="119">
        <f t="shared" si="4"/>
        <v>6.6252898939222202E-5</v>
      </c>
      <c r="AE10" s="119">
        <f t="shared" si="4"/>
        <v>6.6891836552240424E-5</v>
      </c>
      <c r="AF10" s="119">
        <f t="shared" si="4"/>
        <v>-3.8184764316855233E-2</v>
      </c>
    </row>
    <row r="11" spans="1:34">
      <c r="A11" s="1" t="s">
        <v>321</v>
      </c>
      <c r="B11" s="119">
        <f t="shared" ref="B11:AF11" si="5">B4</f>
        <v>0</v>
      </c>
      <c r="C11" s="119">
        <f t="shared" si="5"/>
        <v>4.6522607665057026E-5</v>
      </c>
      <c r="D11" s="119">
        <f t="shared" si="5"/>
        <v>4.4976231804388528E-5</v>
      </c>
      <c r="E11" s="119">
        <f t="shared" si="5"/>
        <v>4.8890109184643438E-5</v>
      </c>
      <c r="F11" s="119">
        <f t="shared" si="5"/>
        <v>4.9319905330297227E-5</v>
      </c>
      <c r="G11" s="119">
        <f t="shared" si="5"/>
        <v>4.9806990675263128E-5</v>
      </c>
      <c r="H11" s="119">
        <f t="shared" si="5"/>
        <v>5.039843899808919E-5</v>
      </c>
      <c r="I11" s="119">
        <f t="shared" si="5"/>
        <v>5.1077579035595688E-5</v>
      </c>
      <c r="J11" s="119">
        <f t="shared" si="5"/>
        <v>5.190634054729141E-5</v>
      </c>
      <c r="K11" s="119">
        <f t="shared" si="5"/>
        <v>5.2814429636115597E-5</v>
      </c>
      <c r="L11" s="119">
        <f t="shared" si="5"/>
        <v>5.3765902350897512E-5</v>
      </c>
      <c r="M11" s="119">
        <f t="shared" si="5"/>
        <v>5.4626097984398117E-5</v>
      </c>
      <c r="N11" s="119">
        <f t="shared" si="5"/>
        <v>5.5380259304602484E-5</v>
      </c>
      <c r="O11" s="119">
        <f t="shared" si="5"/>
        <v>5.6181689138403342E-5</v>
      </c>
      <c r="P11" s="119">
        <f t="shared" si="5"/>
        <v>5.6958403146470863E-5</v>
      </c>
      <c r="Q11" s="119">
        <f t="shared" si="5"/>
        <v>5.7692712597082168E-5</v>
      </c>
      <c r="R11" s="119">
        <f t="shared" si="5"/>
        <v>5.8399696408052625E-5</v>
      </c>
      <c r="S11" s="119">
        <f t="shared" si="5"/>
        <v>5.9124482573636486E-5</v>
      </c>
      <c r="T11" s="119">
        <f t="shared" si="5"/>
        <v>5.9821316243480203E-5</v>
      </c>
      <c r="U11" s="119">
        <f t="shared" si="5"/>
        <v>6.0501320571501679E-5</v>
      </c>
      <c r="V11" s="119">
        <f t="shared" si="5"/>
        <v>6.1179749815953296E-5</v>
      </c>
      <c r="W11" s="119">
        <f t="shared" si="5"/>
        <v>6.1844179415164487E-5</v>
      </c>
      <c r="X11" s="119">
        <f t="shared" si="5"/>
        <v>6.247147283096891E-5</v>
      </c>
      <c r="Y11" s="119">
        <f t="shared" si="5"/>
        <v>6.3067581719555905E-5</v>
      </c>
      <c r="Z11" s="119">
        <f t="shared" si="5"/>
        <v>6.3683648485439209E-5</v>
      </c>
      <c r="AA11" s="119">
        <f t="shared" si="5"/>
        <v>6.4365389626845772E-5</v>
      </c>
      <c r="AB11" s="119">
        <f t="shared" si="5"/>
        <v>6.5019994449466576E-5</v>
      </c>
      <c r="AC11" s="119">
        <f t="shared" si="5"/>
        <v>6.5639261870897999E-5</v>
      </c>
      <c r="AD11" s="119">
        <f t="shared" si="5"/>
        <v>6.6252898939222202E-5</v>
      </c>
      <c r="AE11" s="119">
        <f t="shared" si="5"/>
        <v>6.6891836552240424E-5</v>
      </c>
      <c r="AF11" s="119">
        <f t="shared" si="5"/>
        <v>-3.8184764316855233E-2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-0.249977111117893"/>
  </sheetPr>
  <dimension ref="A1:AH11"/>
  <sheetViews>
    <sheetView zoomScaleNormal="100" workbookViewId="0">
      <selection activeCell="B1" sqref="B1:B1048576"/>
    </sheetView>
  </sheetViews>
  <sheetFormatPr defaultRowHeight="15"/>
  <cols>
    <col min="1" max="1" width="29.85546875" customWidth="1"/>
    <col min="2" max="32" width="10" customWidth="1"/>
  </cols>
  <sheetData>
    <row r="1" spans="1:34">
      <c r="A1" s="121" t="s">
        <v>327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>
      <c r="A2" s="1" t="s">
        <v>314</v>
      </c>
      <c r="B2" s="120">
        <v>0</v>
      </c>
      <c r="C2" s="120">
        <v>0</v>
      </c>
      <c r="D2" s="120">
        <v>0</v>
      </c>
      <c r="E2" s="120">
        <v>0</v>
      </c>
      <c r="F2" s="120">
        <v>0</v>
      </c>
      <c r="G2" s="120">
        <v>0</v>
      </c>
      <c r="H2" s="120">
        <v>0</v>
      </c>
      <c r="I2" s="120">
        <v>0</v>
      </c>
      <c r="J2" s="120">
        <v>0</v>
      </c>
      <c r="K2" s="120">
        <v>0</v>
      </c>
      <c r="L2" s="120">
        <v>0</v>
      </c>
      <c r="M2" s="120">
        <v>0</v>
      </c>
      <c r="N2" s="120">
        <v>0</v>
      </c>
      <c r="O2" s="120">
        <v>0</v>
      </c>
      <c r="P2" s="120">
        <v>0</v>
      </c>
      <c r="Q2" s="120">
        <v>0</v>
      </c>
      <c r="R2" s="120">
        <v>0</v>
      </c>
      <c r="S2" s="120">
        <v>0</v>
      </c>
      <c r="T2" s="120">
        <v>0</v>
      </c>
      <c r="U2" s="120">
        <v>0</v>
      </c>
      <c r="V2" s="120">
        <v>0</v>
      </c>
      <c r="W2" s="120">
        <v>0</v>
      </c>
      <c r="X2" s="120">
        <v>0</v>
      </c>
      <c r="Y2" s="120">
        <v>0</v>
      </c>
      <c r="Z2" s="120">
        <v>0</v>
      </c>
      <c r="AA2" s="120">
        <v>0</v>
      </c>
      <c r="AB2" s="120">
        <v>0</v>
      </c>
      <c r="AC2" s="120">
        <v>0</v>
      </c>
      <c r="AD2" s="120">
        <v>0</v>
      </c>
      <c r="AE2" s="120">
        <v>0</v>
      </c>
      <c r="AF2" s="120">
        <v>0</v>
      </c>
      <c r="AH2" s="118"/>
    </row>
    <row r="3" spans="1:34">
      <c r="A3" s="1" t="s">
        <v>315</v>
      </c>
      <c r="B3" s="119">
        <f t="shared" ref="B3:AF3" si="0">B4</f>
        <v>0</v>
      </c>
      <c r="C3" s="119">
        <f t="shared" si="0"/>
        <v>9.2655580139594299E-6</v>
      </c>
      <c r="D3" s="119">
        <f t="shared" si="0"/>
        <v>9.3690549158393756E-6</v>
      </c>
      <c r="E3" s="119">
        <f t="shared" si="0"/>
        <v>9.3547617580228159E-6</v>
      </c>
      <c r="F3" s="119">
        <f t="shared" si="0"/>
        <v>9.2913235506183395E-6</v>
      </c>
      <c r="G3" s="119">
        <f t="shared" si="0"/>
        <v>9.2232731288866895E-6</v>
      </c>
      <c r="H3" s="119">
        <f t="shared" si="0"/>
        <v>9.1643599330792494E-6</v>
      </c>
      <c r="I3" s="119">
        <f t="shared" si="0"/>
        <v>9.111787509572945E-6</v>
      </c>
      <c r="J3" s="119">
        <f t="shared" si="0"/>
        <v>9.084854013058906E-6</v>
      </c>
      <c r="K3" s="119">
        <f t="shared" si="0"/>
        <v>9.0716573207740357E-6</v>
      </c>
      <c r="L3" s="119">
        <f t="shared" si="0"/>
        <v>9.0751852944989526E-6</v>
      </c>
      <c r="M3" s="119">
        <f t="shared" si="0"/>
        <v>9.080960331953539E-6</v>
      </c>
      <c r="N3" s="119">
        <f t="shared" si="0"/>
        <v>9.0883665469895044E-6</v>
      </c>
      <c r="O3" s="119">
        <f t="shared" si="0"/>
        <v>9.0970413286844605E-6</v>
      </c>
      <c r="P3" s="119">
        <f t="shared" si="0"/>
        <v>9.1013689522224552E-6</v>
      </c>
      <c r="Q3" s="119">
        <f t="shared" si="0"/>
        <v>9.1014286498455496E-6</v>
      </c>
      <c r="R3" s="119">
        <f t="shared" si="0"/>
        <v>9.1026843229839861E-6</v>
      </c>
      <c r="S3" s="119">
        <f t="shared" si="0"/>
        <v>9.1109566698017225E-6</v>
      </c>
      <c r="T3" s="119">
        <f t="shared" si="0"/>
        <v>9.1158394605713987E-6</v>
      </c>
      <c r="U3" s="119">
        <f t="shared" si="0"/>
        <v>9.1228453691574209E-6</v>
      </c>
      <c r="V3" s="119">
        <f t="shared" si="0"/>
        <v>9.1332615914084846E-6</v>
      </c>
      <c r="W3" s="119">
        <f t="shared" si="0"/>
        <v>9.1420128747486744E-6</v>
      </c>
      <c r="X3" s="119">
        <f t="shared" si="0"/>
        <v>9.1445213580075141E-6</v>
      </c>
      <c r="Y3" s="119">
        <f t="shared" si="0"/>
        <v>9.1403406543961766E-6</v>
      </c>
      <c r="Z3" s="119">
        <f t="shared" si="0"/>
        <v>9.1383824968544678E-6</v>
      </c>
      <c r="AA3" s="119">
        <f t="shared" si="0"/>
        <v>9.1576081800211578E-6</v>
      </c>
      <c r="AB3" s="119">
        <f t="shared" si="0"/>
        <v>9.1668711862550905E-6</v>
      </c>
      <c r="AC3" s="119">
        <f t="shared" si="0"/>
        <v>9.1636110376072971E-6</v>
      </c>
      <c r="AD3" s="119">
        <f t="shared" si="0"/>
        <v>9.1544581306401652E-6</v>
      </c>
      <c r="AE3" s="119">
        <f t="shared" si="0"/>
        <v>9.1477316315246892E-6</v>
      </c>
      <c r="AF3" s="119">
        <f t="shared" si="0"/>
        <v>1.4113790709290707E-3</v>
      </c>
    </row>
    <row r="4" spans="1:34">
      <c r="A4" s="1" t="s">
        <v>13</v>
      </c>
      <c r="B4" s="104">
        <f>Calculations!B37</f>
        <v>0</v>
      </c>
      <c r="C4" s="104">
        <f>Calculations!C37</f>
        <v>9.2655580139594299E-6</v>
      </c>
      <c r="D4" s="104">
        <f>Calculations!D37</f>
        <v>9.3690549158393756E-6</v>
      </c>
      <c r="E4" s="104">
        <f>Calculations!E37</f>
        <v>9.3547617580228159E-6</v>
      </c>
      <c r="F4" s="104">
        <f>Calculations!F37</f>
        <v>9.2913235506183395E-6</v>
      </c>
      <c r="G4" s="104">
        <f>Calculations!G37</f>
        <v>9.2232731288866895E-6</v>
      </c>
      <c r="H4" s="104">
        <f>Calculations!H37</f>
        <v>9.1643599330792494E-6</v>
      </c>
      <c r="I4" s="104">
        <f>Calculations!I37</f>
        <v>9.111787509572945E-6</v>
      </c>
      <c r="J4" s="104">
        <f>Calculations!J37</f>
        <v>9.084854013058906E-6</v>
      </c>
      <c r="K4" s="104">
        <f>Calculations!K37</f>
        <v>9.0716573207740357E-6</v>
      </c>
      <c r="L4" s="104">
        <f>Calculations!L37</f>
        <v>9.0751852944989526E-6</v>
      </c>
      <c r="M4" s="104">
        <f>Calculations!M37</f>
        <v>9.080960331953539E-6</v>
      </c>
      <c r="N4" s="104">
        <f>Calculations!N37</f>
        <v>9.0883665469895044E-6</v>
      </c>
      <c r="O4" s="104">
        <f>Calculations!O37</f>
        <v>9.0970413286844605E-6</v>
      </c>
      <c r="P4" s="104">
        <f>Calculations!P37</f>
        <v>9.1013689522224552E-6</v>
      </c>
      <c r="Q4" s="104">
        <f>Calculations!Q37</f>
        <v>9.1014286498455496E-6</v>
      </c>
      <c r="R4" s="104">
        <f>Calculations!R37</f>
        <v>9.1026843229839861E-6</v>
      </c>
      <c r="S4" s="104">
        <f>Calculations!S37</f>
        <v>9.1109566698017225E-6</v>
      </c>
      <c r="T4" s="104">
        <f>Calculations!T37</f>
        <v>9.1158394605713987E-6</v>
      </c>
      <c r="U4" s="104">
        <f>Calculations!U37</f>
        <v>9.1228453691574209E-6</v>
      </c>
      <c r="V4" s="104">
        <f>Calculations!V37</f>
        <v>9.1332615914084846E-6</v>
      </c>
      <c r="W4" s="104">
        <f>Calculations!W37</f>
        <v>9.1420128747486744E-6</v>
      </c>
      <c r="X4" s="104">
        <f>Calculations!X37</f>
        <v>9.1445213580075141E-6</v>
      </c>
      <c r="Y4" s="104">
        <f>Calculations!Y37</f>
        <v>9.1403406543961766E-6</v>
      </c>
      <c r="Z4" s="104">
        <f>Calculations!Z37</f>
        <v>9.1383824968544678E-6</v>
      </c>
      <c r="AA4" s="104">
        <f>Calculations!AA37</f>
        <v>9.1576081800211578E-6</v>
      </c>
      <c r="AB4" s="104">
        <f>Calculations!AB37</f>
        <v>9.1668711862550905E-6</v>
      </c>
      <c r="AC4" s="104">
        <f>Calculations!AC37</f>
        <v>9.1636110376072971E-6</v>
      </c>
      <c r="AD4" s="104">
        <f>Calculations!AD37</f>
        <v>9.1544581306401652E-6</v>
      </c>
      <c r="AE4" s="104">
        <f>Calculations!AE37</f>
        <v>9.1477316315246892E-6</v>
      </c>
      <c r="AF4" s="104">
        <f>Calculations!AF37</f>
        <v>1.4113790709290707E-3</v>
      </c>
    </row>
    <row r="5" spans="1:34">
      <c r="A5" s="1" t="s">
        <v>316</v>
      </c>
      <c r="B5" s="104">
        <f>Calculations!B38</f>
        <v>0</v>
      </c>
      <c r="C5" s="104">
        <f>Calculations!C38</f>
        <v>-2.7280017761989341E-5</v>
      </c>
      <c r="D5" s="104">
        <f>Calculations!D38</f>
        <v>-3.0096325189135559E-5</v>
      </c>
      <c r="E5" s="104">
        <f>Calculations!E38</f>
        <v>-3.0920661473051093E-5</v>
      </c>
      <c r="F5" s="104">
        <f>Calculations!F38</f>
        <v>-3.1300263572305557E-5</v>
      </c>
      <c r="G5" s="104">
        <f>Calculations!G38</f>
        <v>-3.1667805005213761E-5</v>
      </c>
      <c r="H5" s="104">
        <f>Calculations!H38</f>
        <v>-3.1972969875112512E-5</v>
      </c>
      <c r="I5" s="104">
        <f>Calculations!I38</f>
        <v>-3.2190522120080428E-5</v>
      </c>
      <c r="J5" s="104">
        <f>Calculations!J38</f>
        <v>-3.2323278734036647E-5</v>
      </c>
      <c r="K5" s="104">
        <f>Calculations!K38</f>
        <v>-3.2340849184983581E-5</v>
      </c>
      <c r="L5" s="104">
        <f>Calculations!L38</f>
        <v>-3.2471140859020921E-5</v>
      </c>
      <c r="M5" s="104">
        <f>Calculations!M38</f>
        <v>-3.2600999847584209E-5</v>
      </c>
      <c r="N5" s="104">
        <f>Calculations!N38</f>
        <v>-3.2741056709017667E-5</v>
      </c>
      <c r="O5" s="104">
        <f>Calculations!O38</f>
        <v>-3.2871751221049313E-5</v>
      </c>
      <c r="P5" s="104">
        <f>Calculations!P38</f>
        <v>-3.3016978545314606E-5</v>
      </c>
      <c r="Q5" s="104">
        <f>Calculations!Q38</f>
        <v>-3.3144913013676273E-5</v>
      </c>
      <c r="R5" s="104">
        <f>Calculations!R38</f>
        <v>-3.327460869998671E-5</v>
      </c>
      <c r="S5" s="104">
        <f>Calculations!S38</f>
        <v>-3.3406228007849511E-5</v>
      </c>
      <c r="T5" s="104">
        <f>Calculations!T38</f>
        <v>-3.3534633533099124E-5</v>
      </c>
      <c r="U5" s="104">
        <f>Calculations!U38</f>
        <v>-3.3657107181662051E-5</v>
      </c>
      <c r="V5" s="104">
        <f>Calculations!V38</f>
        <v>-3.3787310079178256E-5</v>
      </c>
      <c r="W5" s="104">
        <f>Calculations!W38</f>
        <v>-3.3900777906723728E-5</v>
      </c>
      <c r="X5" s="104">
        <f>Calculations!X38</f>
        <v>-3.4013354712669103E-5</v>
      </c>
      <c r="Y5" s="104">
        <f>Calculations!Y38</f>
        <v>-3.4098705783267826E-5</v>
      </c>
      <c r="Z5" s="104">
        <f>Calculations!Z38</f>
        <v>-3.4173092777630027E-5</v>
      </c>
      <c r="AA5" s="104">
        <f>Calculations!AA38</f>
        <v>-3.4256854201210808E-5</v>
      </c>
      <c r="AB5" s="104">
        <f>Calculations!AB38</f>
        <v>-3.4326428822908114E-5</v>
      </c>
      <c r="AC5" s="104">
        <f>Calculations!AC38</f>
        <v>-3.4380369253956296E-5</v>
      </c>
      <c r="AD5" s="104">
        <f>Calculations!AD38</f>
        <v>-3.4434167303284944E-5</v>
      </c>
      <c r="AE5" s="104">
        <f>Calculations!AE38</f>
        <v>-3.4478415573302906E-5</v>
      </c>
      <c r="AF5" s="104">
        <f>Calculations!AF38</f>
        <v>4.2091318028495202E-5</v>
      </c>
    </row>
    <row r="6" spans="1:34">
      <c r="A6" s="1" t="s">
        <v>317</v>
      </c>
      <c r="B6" s="119">
        <f t="shared" ref="B6:AF6" si="1">B4</f>
        <v>0</v>
      </c>
      <c r="C6" s="119">
        <f t="shared" si="1"/>
        <v>9.2655580139594299E-6</v>
      </c>
      <c r="D6" s="119">
        <f t="shared" si="1"/>
        <v>9.3690549158393756E-6</v>
      </c>
      <c r="E6" s="119">
        <f t="shared" si="1"/>
        <v>9.3547617580228159E-6</v>
      </c>
      <c r="F6" s="119">
        <f t="shared" si="1"/>
        <v>9.2913235506183395E-6</v>
      </c>
      <c r="G6" s="119">
        <f t="shared" si="1"/>
        <v>9.2232731288866895E-6</v>
      </c>
      <c r="H6" s="119">
        <f t="shared" si="1"/>
        <v>9.1643599330792494E-6</v>
      </c>
      <c r="I6" s="119">
        <f t="shared" si="1"/>
        <v>9.111787509572945E-6</v>
      </c>
      <c r="J6" s="119">
        <f t="shared" si="1"/>
        <v>9.084854013058906E-6</v>
      </c>
      <c r="K6" s="119">
        <f t="shared" si="1"/>
        <v>9.0716573207740357E-6</v>
      </c>
      <c r="L6" s="119">
        <f t="shared" si="1"/>
        <v>9.0751852944989526E-6</v>
      </c>
      <c r="M6" s="119">
        <f t="shared" si="1"/>
        <v>9.080960331953539E-6</v>
      </c>
      <c r="N6" s="119">
        <f t="shared" si="1"/>
        <v>9.0883665469895044E-6</v>
      </c>
      <c r="O6" s="119">
        <f t="shared" si="1"/>
        <v>9.0970413286844605E-6</v>
      </c>
      <c r="P6" s="119">
        <f t="shared" si="1"/>
        <v>9.1013689522224552E-6</v>
      </c>
      <c r="Q6" s="119">
        <f t="shared" si="1"/>
        <v>9.1014286498455496E-6</v>
      </c>
      <c r="R6" s="119">
        <f t="shared" si="1"/>
        <v>9.1026843229839861E-6</v>
      </c>
      <c r="S6" s="119">
        <f t="shared" si="1"/>
        <v>9.1109566698017225E-6</v>
      </c>
      <c r="T6" s="119">
        <f t="shared" si="1"/>
        <v>9.1158394605713987E-6</v>
      </c>
      <c r="U6" s="119">
        <f t="shared" si="1"/>
        <v>9.1228453691574209E-6</v>
      </c>
      <c r="V6" s="119">
        <f t="shared" si="1"/>
        <v>9.1332615914084846E-6</v>
      </c>
      <c r="W6" s="119">
        <f t="shared" si="1"/>
        <v>9.1420128747486744E-6</v>
      </c>
      <c r="X6" s="119">
        <f t="shared" si="1"/>
        <v>9.1445213580075141E-6</v>
      </c>
      <c r="Y6" s="119">
        <f t="shared" si="1"/>
        <v>9.1403406543961766E-6</v>
      </c>
      <c r="Z6" s="119">
        <f t="shared" si="1"/>
        <v>9.1383824968544678E-6</v>
      </c>
      <c r="AA6" s="119">
        <f t="shared" si="1"/>
        <v>9.1576081800211578E-6</v>
      </c>
      <c r="AB6" s="119">
        <f t="shared" si="1"/>
        <v>9.1668711862550905E-6</v>
      </c>
      <c r="AC6" s="119">
        <f t="shared" si="1"/>
        <v>9.1636110376072971E-6</v>
      </c>
      <c r="AD6" s="119">
        <f t="shared" si="1"/>
        <v>9.1544581306401652E-6</v>
      </c>
      <c r="AE6" s="119">
        <f t="shared" si="1"/>
        <v>9.1477316315246892E-6</v>
      </c>
      <c r="AF6" s="119">
        <f t="shared" si="1"/>
        <v>1.4113790709290707E-3</v>
      </c>
    </row>
    <row r="7" spans="1:34">
      <c r="A7" s="1" t="s">
        <v>206</v>
      </c>
      <c r="B7" s="119">
        <f t="shared" ref="B7:AF7" si="2">B5</f>
        <v>0</v>
      </c>
      <c r="C7" s="119">
        <f t="shared" si="2"/>
        <v>-2.7280017761989341E-5</v>
      </c>
      <c r="D7" s="119">
        <f t="shared" si="2"/>
        <v>-3.0096325189135559E-5</v>
      </c>
      <c r="E7" s="119">
        <f t="shared" si="2"/>
        <v>-3.0920661473051093E-5</v>
      </c>
      <c r="F7" s="119">
        <f t="shared" si="2"/>
        <v>-3.1300263572305557E-5</v>
      </c>
      <c r="G7" s="119">
        <f t="shared" si="2"/>
        <v>-3.1667805005213761E-5</v>
      </c>
      <c r="H7" s="119">
        <f t="shared" si="2"/>
        <v>-3.1972969875112512E-5</v>
      </c>
      <c r="I7" s="119">
        <f t="shared" si="2"/>
        <v>-3.2190522120080428E-5</v>
      </c>
      <c r="J7" s="119">
        <f t="shared" si="2"/>
        <v>-3.2323278734036647E-5</v>
      </c>
      <c r="K7" s="119">
        <f t="shared" si="2"/>
        <v>-3.2340849184983581E-5</v>
      </c>
      <c r="L7" s="119">
        <f t="shared" si="2"/>
        <v>-3.2471140859020921E-5</v>
      </c>
      <c r="M7" s="119">
        <f t="shared" si="2"/>
        <v>-3.2600999847584209E-5</v>
      </c>
      <c r="N7" s="119">
        <f t="shared" si="2"/>
        <v>-3.2741056709017667E-5</v>
      </c>
      <c r="O7" s="119">
        <f t="shared" si="2"/>
        <v>-3.2871751221049313E-5</v>
      </c>
      <c r="P7" s="119">
        <f t="shared" si="2"/>
        <v>-3.3016978545314606E-5</v>
      </c>
      <c r="Q7" s="119">
        <f t="shared" si="2"/>
        <v>-3.3144913013676273E-5</v>
      </c>
      <c r="R7" s="119">
        <f t="shared" si="2"/>
        <v>-3.327460869998671E-5</v>
      </c>
      <c r="S7" s="119">
        <f t="shared" si="2"/>
        <v>-3.3406228007849511E-5</v>
      </c>
      <c r="T7" s="119">
        <f t="shared" si="2"/>
        <v>-3.3534633533099124E-5</v>
      </c>
      <c r="U7" s="119">
        <f t="shared" si="2"/>
        <v>-3.3657107181662051E-5</v>
      </c>
      <c r="V7" s="119">
        <f t="shared" si="2"/>
        <v>-3.3787310079178256E-5</v>
      </c>
      <c r="W7" s="119">
        <f t="shared" si="2"/>
        <v>-3.3900777906723728E-5</v>
      </c>
      <c r="X7" s="119">
        <f t="shared" si="2"/>
        <v>-3.4013354712669103E-5</v>
      </c>
      <c r="Y7" s="119">
        <f t="shared" si="2"/>
        <v>-3.4098705783267826E-5</v>
      </c>
      <c r="Z7" s="119">
        <f t="shared" si="2"/>
        <v>-3.4173092777630027E-5</v>
      </c>
      <c r="AA7" s="119">
        <f t="shared" si="2"/>
        <v>-3.4256854201210808E-5</v>
      </c>
      <c r="AB7" s="119">
        <f t="shared" si="2"/>
        <v>-3.4326428822908114E-5</v>
      </c>
      <c r="AC7" s="119">
        <f t="shared" si="2"/>
        <v>-3.4380369253956296E-5</v>
      </c>
      <c r="AD7" s="119">
        <f t="shared" si="2"/>
        <v>-3.4434167303284944E-5</v>
      </c>
      <c r="AE7" s="119">
        <f t="shared" si="2"/>
        <v>-3.4478415573302906E-5</v>
      </c>
      <c r="AF7" s="119">
        <f t="shared" si="2"/>
        <v>4.2091318028495202E-5</v>
      </c>
    </row>
    <row r="8" spans="1:34">
      <c r="A8" s="1" t="s">
        <v>318</v>
      </c>
      <c r="B8" s="119">
        <f t="shared" ref="B8:AF8" si="3">B5</f>
        <v>0</v>
      </c>
      <c r="C8" s="119">
        <f t="shared" si="3"/>
        <v>-2.7280017761989341E-5</v>
      </c>
      <c r="D8" s="119">
        <f t="shared" si="3"/>
        <v>-3.0096325189135559E-5</v>
      </c>
      <c r="E8" s="119">
        <f t="shared" si="3"/>
        <v>-3.0920661473051093E-5</v>
      </c>
      <c r="F8" s="119">
        <f t="shared" si="3"/>
        <v>-3.1300263572305557E-5</v>
      </c>
      <c r="G8" s="119">
        <f t="shared" si="3"/>
        <v>-3.1667805005213761E-5</v>
      </c>
      <c r="H8" s="119">
        <f t="shared" si="3"/>
        <v>-3.1972969875112512E-5</v>
      </c>
      <c r="I8" s="119">
        <f t="shared" si="3"/>
        <v>-3.2190522120080428E-5</v>
      </c>
      <c r="J8" s="119">
        <f t="shared" si="3"/>
        <v>-3.2323278734036647E-5</v>
      </c>
      <c r="K8" s="119">
        <f t="shared" si="3"/>
        <v>-3.2340849184983581E-5</v>
      </c>
      <c r="L8" s="119">
        <f t="shared" si="3"/>
        <v>-3.2471140859020921E-5</v>
      </c>
      <c r="M8" s="119">
        <f t="shared" si="3"/>
        <v>-3.2600999847584209E-5</v>
      </c>
      <c r="N8" s="119">
        <f t="shared" si="3"/>
        <v>-3.2741056709017667E-5</v>
      </c>
      <c r="O8" s="119">
        <f t="shared" si="3"/>
        <v>-3.2871751221049313E-5</v>
      </c>
      <c r="P8" s="119">
        <f t="shared" si="3"/>
        <v>-3.3016978545314606E-5</v>
      </c>
      <c r="Q8" s="119">
        <f t="shared" si="3"/>
        <v>-3.3144913013676273E-5</v>
      </c>
      <c r="R8" s="119">
        <f t="shared" si="3"/>
        <v>-3.327460869998671E-5</v>
      </c>
      <c r="S8" s="119">
        <f t="shared" si="3"/>
        <v>-3.3406228007849511E-5</v>
      </c>
      <c r="T8" s="119">
        <f t="shared" si="3"/>
        <v>-3.3534633533099124E-5</v>
      </c>
      <c r="U8" s="119">
        <f t="shared" si="3"/>
        <v>-3.3657107181662051E-5</v>
      </c>
      <c r="V8" s="119">
        <f t="shared" si="3"/>
        <v>-3.3787310079178256E-5</v>
      </c>
      <c r="W8" s="119">
        <f t="shared" si="3"/>
        <v>-3.3900777906723728E-5</v>
      </c>
      <c r="X8" s="119">
        <f t="shared" si="3"/>
        <v>-3.4013354712669103E-5</v>
      </c>
      <c r="Y8" s="119">
        <f t="shared" si="3"/>
        <v>-3.4098705783267826E-5</v>
      </c>
      <c r="Z8" s="119">
        <f t="shared" si="3"/>
        <v>-3.4173092777630027E-5</v>
      </c>
      <c r="AA8" s="119">
        <f t="shared" si="3"/>
        <v>-3.4256854201210808E-5</v>
      </c>
      <c r="AB8" s="119">
        <f t="shared" si="3"/>
        <v>-3.4326428822908114E-5</v>
      </c>
      <c r="AC8" s="119">
        <f t="shared" si="3"/>
        <v>-3.4380369253956296E-5</v>
      </c>
      <c r="AD8" s="119">
        <f t="shared" si="3"/>
        <v>-3.4434167303284944E-5</v>
      </c>
      <c r="AE8" s="119">
        <f t="shared" si="3"/>
        <v>-3.4478415573302906E-5</v>
      </c>
      <c r="AF8" s="119">
        <f t="shared" si="3"/>
        <v>4.2091318028495202E-5</v>
      </c>
    </row>
    <row r="9" spans="1:34">
      <c r="A9" s="1" t="s">
        <v>319</v>
      </c>
      <c r="B9" s="119">
        <f t="shared" ref="B9:AF9" si="4">B5</f>
        <v>0</v>
      </c>
      <c r="C9" s="119">
        <f t="shared" si="4"/>
        <v>-2.7280017761989341E-5</v>
      </c>
      <c r="D9" s="119">
        <f t="shared" si="4"/>
        <v>-3.0096325189135559E-5</v>
      </c>
      <c r="E9" s="119">
        <f t="shared" si="4"/>
        <v>-3.0920661473051093E-5</v>
      </c>
      <c r="F9" s="119">
        <f t="shared" si="4"/>
        <v>-3.1300263572305557E-5</v>
      </c>
      <c r="G9" s="119">
        <f t="shared" si="4"/>
        <v>-3.1667805005213761E-5</v>
      </c>
      <c r="H9" s="119">
        <f t="shared" si="4"/>
        <v>-3.1972969875112512E-5</v>
      </c>
      <c r="I9" s="119">
        <f t="shared" si="4"/>
        <v>-3.2190522120080428E-5</v>
      </c>
      <c r="J9" s="119">
        <f t="shared" si="4"/>
        <v>-3.2323278734036647E-5</v>
      </c>
      <c r="K9" s="119">
        <f t="shared" si="4"/>
        <v>-3.2340849184983581E-5</v>
      </c>
      <c r="L9" s="119">
        <f t="shared" si="4"/>
        <v>-3.2471140859020921E-5</v>
      </c>
      <c r="M9" s="119">
        <f t="shared" si="4"/>
        <v>-3.2600999847584209E-5</v>
      </c>
      <c r="N9" s="119">
        <f t="shared" si="4"/>
        <v>-3.2741056709017667E-5</v>
      </c>
      <c r="O9" s="119">
        <f t="shared" si="4"/>
        <v>-3.2871751221049313E-5</v>
      </c>
      <c r="P9" s="119">
        <f t="shared" si="4"/>
        <v>-3.3016978545314606E-5</v>
      </c>
      <c r="Q9" s="119">
        <f t="shared" si="4"/>
        <v>-3.3144913013676273E-5</v>
      </c>
      <c r="R9" s="119">
        <f t="shared" si="4"/>
        <v>-3.327460869998671E-5</v>
      </c>
      <c r="S9" s="119">
        <f t="shared" si="4"/>
        <v>-3.3406228007849511E-5</v>
      </c>
      <c r="T9" s="119">
        <f t="shared" si="4"/>
        <v>-3.3534633533099124E-5</v>
      </c>
      <c r="U9" s="119">
        <f t="shared" si="4"/>
        <v>-3.3657107181662051E-5</v>
      </c>
      <c r="V9" s="119">
        <f t="shared" si="4"/>
        <v>-3.3787310079178256E-5</v>
      </c>
      <c r="W9" s="119">
        <f t="shared" si="4"/>
        <v>-3.3900777906723728E-5</v>
      </c>
      <c r="X9" s="119">
        <f t="shared" si="4"/>
        <v>-3.4013354712669103E-5</v>
      </c>
      <c r="Y9" s="119">
        <f t="shared" si="4"/>
        <v>-3.4098705783267826E-5</v>
      </c>
      <c r="Z9" s="119">
        <f t="shared" si="4"/>
        <v>-3.4173092777630027E-5</v>
      </c>
      <c r="AA9" s="119">
        <f t="shared" si="4"/>
        <v>-3.4256854201210808E-5</v>
      </c>
      <c r="AB9" s="119">
        <f t="shared" si="4"/>
        <v>-3.4326428822908114E-5</v>
      </c>
      <c r="AC9" s="119">
        <f t="shared" si="4"/>
        <v>-3.4380369253956296E-5</v>
      </c>
      <c r="AD9" s="119">
        <f t="shared" si="4"/>
        <v>-3.4434167303284944E-5</v>
      </c>
      <c r="AE9" s="119">
        <f t="shared" si="4"/>
        <v>-3.4478415573302906E-5</v>
      </c>
      <c r="AF9" s="119">
        <f t="shared" si="4"/>
        <v>4.2091318028495202E-5</v>
      </c>
    </row>
    <row r="10" spans="1:34">
      <c r="A10" s="1" t="s">
        <v>320</v>
      </c>
      <c r="B10" s="119">
        <f t="shared" ref="B10:AF10" si="5">B4</f>
        <v>0</v>
      </c>
      <c r="C10" s="119">
        <f t="shared" si="5"/>
        <v>9.2655580139594299E-6</v>
      </c>
      <c r="D10" s="119">
        <f t="shared" si="5"/>
        <v>9.3690549158393756E-6</v>
      </c>
      <c r="E10" s="119">
        <f t="shared" si="5"/>
        <v>9.3547617580228159E-6</v>
      </c>
      <c r="F10" s="119">
        <f t="shared" si="5"/>
        <v>9.2913235506183395E-6</v>
      </c>
      <c r="G10" s="119">
        <f t="shared" si="5"/>
        <v>9.2232731288866895E-6</v>
      </c>
      <c r="H10" s="119">
        <f t="shared" si="5"/>
        <v>9.1643599330792494E-6</v>
      </c>
      <c r="I10" s="119">
        <f t="shared" si="5"/>
        <v>9.111787509572945E-6</v>
      </c>
      <c r="J10" s="119">
        <f t="shared" si="5"/>
        <v>9.084854013058906E-6</v>
      </c>
      <c r="K10" s="119">
        <f t="shared" si="5"/>
        <v>9.0716573207740357E-6</v>
      </c>
      <c r="L10" s="119">
        <f t="shared" si="5"/>
        <v>9.0751852944989526E-6</v>
      </c>
      <c r="M10" s="119">
        <f t="shared" si="5"/>
        <v>9.080960331953539E-6</v>
      </c>
      <c r="N10" s="119">
        <f t="shared" si="5"/>
        <v>9.0883665469895044E-6</v>
      </c>
      <c r="O10" s="119">
        <f t="shared" si="5"/>
        <v>9.0970413286844605E-6</v>
      </c>
      <c r="P10" s="119">
        <f t="shared" si="5"/>
        <v>9.1013689522224552E-6</v>
      </c>
      <c r="Q10" s="119">
        <f t="shared" si="5"/>
        <v>9.1014286498455496E-6</v>
      </c>
      <c r="R10" s="119">
        <f t="shared" si="5"/>
        <v>9.1026843229839861E-6</v>
      </c>
      <c r="S10" s="119">
        <f t="shared" si="5"/>
        <v>9.1109566698017225E-6</v>
      </c>
      <c r="T10" s="119">
        <f t="shared" si="5"/>
        <v>9.1158394605713987E-6</v>
      </c>
      <c r="U10" s="119">
        <f t="shared" si="5"/>
        <v>9.1228453691574209E-6</v>
      </c>
      <c r="V10" s="119">
        <f t="shared" si="5"/>
        <v>9.1332615914084846E-6</v>
      </c>
      <c r="W10" s="119">
        <f t="shared" si="5"/>
        <v>9.1420128747486744E-6</v>
      </c>
      <c r="X10" s="119">
        <f t="shared" si="5"/>
        <v>9.1445213580075141E-6</v>
      </c>
      <c r="Y10" s="119">
        <f t="shared" si="5"/>
        <v>9.1403406543961766E-6</v>
      </c>
      <c r="Z10" s="119">
        <f t="shared" si="5"/>
        <v>9.1383824968544678E-6</v>
      </c>
      <c r="AA10" s="119">
        <f t="shared" si="5"/>
        <v>9.1576081800211578E-6</v>
      </c>
      <c r="AB10" s="119">
        <f t="shared" si="5"/>
        <v>9.1668711862550905E-6</v>
      </c>
      <c r="AC10" s="119">
        <f t="shared" si="5"/>
        <v>9.1636110376072971E-6</v>
      </c>
      <c r="AD10" s="119">
        <f t="shared" si="5"/>
        <v>9.1544581306401652E-6</v>
      </c>
      <c r="AE10" s="119">
        <f t="shared" si="5"/>
        <v>9.1477316315246892E-6</v>
      </c>
      <c r="AF10" s="119">
        <f t="shared" si="5"/>
        <v>1.4113790709290707E-3</v>
      </c>
    </row>
    <row r="11" spans="1:34">
      <c r="A11" s="1" t="s">
        <v>321</v>
      </c>
      <c r="B11" s="119">
        <f t="shared" ref="B11:AF11" si="6">B4</f>
        <v>0</v>
      </c>
      <c r="C11" s="119">
        <f t="shared" si="6"/>
        <v>9.2655580139594299E-6</v>
      </c>
      <c r="D11" s="119">
        <f t="shared" si="6"/>
        <v>9.3690549158393756E-6</v>
      </c>
      <c r="E11" s="119">
        <f t="shared" si="6"/>
        <v>9.3547617580228159E-6</v>
      </c>
      <c r="F11" s="119">
        <f t="shared" si="6"/>
        <v>9.2913235506183395E-6</v>
      </c>
      <c r="G11" s="119">
        <f t="shared" si="6"/>
        <v>9.2232731288866895E-6</v>
      </c>
      <c r="H11" s="119">
        <f t="shared" si="6"/>
        <v>9.1643599330792494E-6</v>
      </c>
      <c r="I11" s="119">
        <f t="shared" si="6"/>
        <v>9.111787509572945E-6</v>
      </c>
      <c r="J11" s="119">
        <f t="shared" si="6"/>
        <v>9.084854013058906E-6</v>
      </c>
      <c r="K11" s="119">
        <f t="shared" si="6"/>
        <v>9.0716573207740357E-6</v>
      </c>
      <c r="L11" s="119">
        <f t="shared" si="6"/>
        <v>9.0751852944989526E-6</v>
      </c>
      <c r="M11" s="119">
        <f t="shared" si="6"/>
        <v>9.080960331953539E-6</v>
      </c>
      <c r="N11" s="119">
        <f t="shared" si="6"/>
        <v>9.0883665469895044E-6</v>
      </c>
      <c r="O11" s="119">
        <f t="shared" si="6"/>
        <v>9.0970413286844605E-6</v>
      </c>
      <c r="P11" s="119">
        <f t="shared" si="6"/>
        <v>9.1013689522224552E-6</v>
      </c>
      <c r="Q11" s="119">
        <f t="shared" si="6"/>
        <v>9.1014286498455496E-6</v>
      </c>
      <c r="R11" s="119">
        <f t="shared" si="6"/>
        <v>9.1026843229839861E-6</v>
      </c>
      <c r="S11" s="119">
        <f t="shared" si="6"/>
        <v>9.1109566698017225E-6</v>
      </c>
      <c r="T11" s="119">
        <f t="shared" si="6"/>
        <v>9.1158394605713987E-6</v>
      </c>
      <c r="U11" s="119">
        <f t="shared" si="6"/>
        <v>9.1228453691574209E-6</v>
      </c>
      <c r="V11" s="119">
        <f t="shared" si="6"/>
        <v>9.1332615914084846E-6</v>
      </c>
      <c r="W11" s="119">
        <f t="shared" si="6"/>
        <v>9.1420128747486744E-6</v>
      </c>
      <c r="X11" s="119">
        <f t="shared" si="6"/>
        <v>9.1445213580075141E-6</v>
      </c>
      <c r="Y11" s="119">
        <f t="shared" si="6"/>
        <v>9.1403406543961766E-6</v>
      </c>
      <c r="Z11" s="119">
        <f t="shared" si="6"/>
        <v>9.1383824968544678E-6</v>
      </c>
      <c r="AA11" s="119">
        <f t="shared" si="6"/>
        <v>9.1576081800211578E-6</v>
      </c>
      <c r="AB11" s="119">
        <f t="shared" si="6"/>
        <v>9.1668711862550905E-6</v>
      </c>
      <c r="AC11" s="119">
        <f t="shared" si="6"/>
        <v>9.1636110376072971E-6</v>
      </c>
      <c r="AD11" s="119">
        <f t="shared" si="6"/>
        <v>9.1544581306401652E-6</v>
      </c>
      <c r="AE11" s="119">
        <f t="shared" si="6"/>
        <v>9.1477316315246892E-6</v>
      </c>
      <c r="AF11" s="119">
        <f t="shared" si="6"/>
        <v>1.4113790709290707E-3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-0.249977111117893"/>
  </sheetPr>
  <dimension ref="A1:AH11"/>
  <sheetViews>
    <sheetView zoomScaleNormal="100" workbookViewId="0">
      <selection activeCell="B1" sqref="B1:B1048576"/>
    </sheetView>
  </sheetViews>
  <sheetFormatPr defaultRowHeight="15"/>
  <cols>
    <col min="1" max="1" width="29.85546875" customWidth="1"/>
    <col min="2" max="32" width="10" customWidth="1"/>
  </cols>
  <sheetData>
    <row r="1" spans="1:34">
      <c r="A1" s="121" t="s">
        <v>327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>
      <c r="A2" s="1" t="s">
        <v>314</v>
      </c>
      <c r="B2" s="120">
        <v>0</v>
      </c>
      <c r="C2" s="120">
        <v>0</v>
      </c>
      <c r="D2" s="120">
        <v>0</v>
      </c>
      <c r="E2" s="120">
        <v>0</v>
      </c>
      <c r="F2" s="120">
        <v>0</v>
      </c>
      <c r="G2" s="120">
        <v>0</v>
      </c>
      <c r="H2" s="120">
        <v>0</v>
      </c>
      <c r="I2" s="120">
        <v>0</v>
      </c>
      <c r="J2" s="120">
        <v>0</v>
      </c>
      <c r="K2" s="120">
        <v>0</v>
      </c>
      <c r="L2" s="120">
        <v>0</v>
      </c>
      <c r="M2" s="120">
        <v>0</v>
      </c>
      <c r="N2" s="120">
        <v>0</v>
      </c>
      <c r="O2" s="120">
        <v>0</v>
      </c>
      <c r="P2" s="120">
        <v>0</v>
      </c>
      <c r="Q2" s="120">
        <v>0</v>
      </c>
      <c r="R2" s="120">
        <v>0</v>
      </c>
      <c r="S2" s="120">
        <v>0</v>
      </c>
      <c r="T2" s="120">
        <v>0</v>
      </c>
      <c r="U2" s="120">
        <v>0</v>
      </c>
      <c r="V2" s="120">
        <v>0</v>
      </c>
      <c r="W2" s="120">
        <v>0</v>
      </c>
      <c r="X2" s="120">
        <v>0</v>
      </c>
      <c r="Y2" s="120">
        <v>0</v>
      </c>
      <c r="Z2" s="120">
        <v>0</v>
      </c>
      <c r="AA2" s="120">
        <v>0</v>
      </c>
      <c r="AB2" s="120">
        <v>0</v>
      </c>
      <c r="AC2" s="120">
        <v>0</v>
      </c>
      <c r="AD2" s="120">
        <v>0</v>
      </c>
      <c r="AE2" s="120">
        <v>0</v>
      </c>
      <c r="AF2" s="120">
        <v>0</v>
      </c>
      <c r="AH2" s="118"/>
    </row>
    <row r="3" spans="1:34">
      <c r="A3" s="1" t="s">
        <v>315</v>
      </c>
      <c r="B3" s="119">
        <f t="shared" ref="B3:AF3" si="0">B4</f>
        <v>0</v>
      </c>
      <c r="C3" s="119">
        <f t="shared" si="0"/>
        <v>9.2655580139594299E-6</v>
      </c>
      <c r="D3" s="119">
        <f t="shared" si="0"/>
        <v>9.3690549158393756E-6</v>
      </c>
      <c r="E3" s="119">
        <f t="shared" si="0"/>
        <v>9.3547617580228159E-6</v>
      </c>
      <c r="F3" s="119">
        <f t="shared" si="0"/>
        <v>9.2913235506183395E-6</v>
      </c>
      <c r="G3" s="119">
        <f t="shared" si="0"/>
        <v>9.2232731288866895E-6</v>
      </c>
      <c r="H3" s="119">
        <f t="shared" si="0"/>
        <v>9.1643599330792494E-6</v>
      </c>
      <c r="I3" s="119">
        <f t="shared" si="0"/>
        <v>9.111787509572945E-6</v>
      </c>
      <c r="J3" s="119">
        <f t="shared" si="0"/>
        <v>9.084854013058906E-6</v>
      </c>
      <c r="K3" s="119">
        <f t="shared" si="0"/>
        <v>9.0716573207740357E-6</v>
      </c>
      <c r="L3" s="119">
        <f t="shared" si="0"/>
        <v>9.0751852944989526E-6</v>
      </c>
      <c r="M3" s="119">
        <f t="shared" si="0"/>
        <v>9.080960331953539E-6</v>
      </c>
      <c r="N3" s="119">
        <f t="shared" si="0"/>
        <v>9.0883665469895044E-6</v>
      </c>
      <c r="O3" s="119">
        <f t="shared" si="0"/>
        <v>9.0970413286844605E-6</v>
      </c>
      <c r="P3" s="119">
        <f t="shared" si="0"/>
        <v>9.1013689522224552E-6</v>
      </c>
      <c r="Q3" s="119">
        <f t="shared" si="0"/>
        <v>9.1014286498455496E-6</v>
      </c>
      <c r="R3" s="119">
        <f t="shared" si="0"/>
        <v>9.1026843229839861E-6</v>
      </c>
      <c r="S3" s="119">
        <f t="shared" si="0"/>
        <v>9.1109566698017225E-6</v>
      </c>
      <c r="T3" s="119">
        <f t="shared" si="0"/>
        <v>9.1158394605713987E-6</v>
      </c>
      <c r="U3" s="119">
        <f t="shared" si="0"/>
        <v>9.1228453691574209E-6</v>
      </c>
      <c r="V3" s="119">
        <f t="shared" si="0"/>
        <v>9.1332615914084846E-6</v>
      </c>
      <c r="W3" s="119">
        <f t="shared" si="0"/>
        <v>9.1420128747486744E-6</v>
      </c>
      <c r="X3" s="119">
        <f t="shared" si="0"/>
        <v>9.1445213580075141E-6</v>
      </c>
      <c r="Y3" s="119">
        <f t="shared" si="0"/>
        <v>9.1403406543961766E-6</v>
      </c>
      <c r="Z3" s="119">
        <f t="shared" si="0"/>
        <v>9.1383824968544678E-6</v>
      </c>
      <c r="AA3" s="119">
        <f t="shared" si="0"/>
        <v>9.1576081800211578E-6</v>
      </c>
      <c r="AB3" s="119">
        <f t="shared" si="0"/>
        <v>9.1668711862550905E-6</v>
      </c>
      <c r="AC3" s="119">
        <f t="shared" si="0"/>
        <v>9.1636110376072971E-6</v>
      </c>
      <c r="AD3" s="119">
        <f t="shared" si="0"/>
        <v>9.1544581306401652E-6</v>
      </c>
      <c r="AE3" s="119">
        <f t="shared" si="0"/>
        <v>9.1477316315246892E-6</v>
      </c>
      <c r="AF3" s="119">
        <f t="shared" si="0"/>
        <v>1.4113790709290707E-3</v>
      </c>
    </row>
    <row r="4" spans="1:34">
      <c r="A4" s="1" t="s">
        <v>13</v>
      </c>
      <c r="B4" s="104">
        <f>Calculations!B37</f>
        <v>0</v>
      </c>
      <c r="C4" s="104">
        <f>Calculations!C37</f>
        <v>9.2655580139594299E-6</v>
      </c>
      <c r="D4" s="104">
        <f>Calculations!D37</f>
        <v>9.3690549158393756E-6</v>
      </c>
      <c r="E4" s="104">
        <f>Calculations!E37</f>
        <v>9.3547617580228159E-6</v>
      </c>
      <c r="F4" s="104">
        <f>Calculations!F37</f>
        <v>9.2913235506183395E-6</v>
      </c>
      <c r="G4" s="104">
        <f>Calculations!G37</f>
        <v>9.2232731288866895E-6</v>
      </c>
      <c r="H4" s="104">
        <f>Calculations!H37</f>
        <v>9.1643599330792494E-6</v>
      </c>
      <c r="I4" s="104">
        <f>Calculations!I37</f>
        <v>9.111787509572945E-6</v>
      </c>
      <c r="J4" s="104">
        <f>Calculations!J37</f>
        <v>9.084854013058906E-6</v>
      </c>
      <c r="K4" s="104">
        <f>Calculations!K37</f>
        <v>9.0716573207740357E-6</v>
      </c>
      <c r="L4" s="104">
        <f>Calculations!L37</f>
        <v>9.0751852944989526E-6</v>
      </c>
      <c r="M4" s="104">
        <f>Calculations!M37</f>
        <v>9.080960331953539E-6</v>
      </c>
      <c r="N4" s="104">
        <f>Calculations!N37</f>
        <v>9.0883665469895044E-6</v>
      </c>
      <c r="O4" s="104">
        <f>Calculations!O37</f>
        <v>9.0970413286844605E-6</v>
      </c>
      <c r="P4" s="104">
        <f>Calculations!P37</f>
        <v>9.1013689522224552E-6</v>
      </c>
      <c r="Q4" s="104">
        <f>Calculations!Q37</f>
        <v>9.1014286498455496E-6</v>
      </c>
      <c r="R4" s="104">
        <f>Calculations!R37</f>
        <v>9.1026843229839861E-6</v>
      </c>
      <c r="S4" s="104">
        <f>Calculations!S37</f>
        <v>9.1109566698017225E-6</v>
      </c>
      <c r="T4" s="104">
        <f>Calculations!T37</f>
        <v>9.1158394605713987E-6</v>
      </c>
      <c r="U4" s="104">
        <f>Calculations!U37</f>
        <v>9.1228453691574209E-6</v>
      </c>
      <c r="V4" s="104">
        <f>Calculations!V37</f>
        <v>9.1332615914084846E-6</v>
      </c>
      <c r="W4" s="104">
        <f>Calculations!W37</f>
        <v>9.1420128747486744E-6</v>
      </c>
      <c r="X4" s="104">
        <f>Calculations!X37</f>
        <v>9.1445213580075141E-6</v>
      </c>
      <c r="Y4" s="104">
        <f>Calculations!Y37</f>
        <v>9.1403406543961766E-6</v>
      </c>
      <c r="Z4" s="104">
        <f>Calculations!Z37</f>
        <v>9.1383824968544678E-6</v>
      </c>
      <c r="AA4" s="104">
        <f>Calculations!AA37</f>
        <v>9.1576081800211578E-6</v>
      </c>
      <c r="AB4" s="104">
        <f>Calculations!AB37</f>
        <v>9.1668711862550905E-6</v>
      </c>
      <c r="AC4" s="104">
        <f>Calculations!AC37</f>
        <v>9.1636110376072971E-6</v>
      </c>
      <c r="AD4" s="104">
        <f>Calculations!AD37</f>
        <v>9.1544581306401652E-6</v>
      </c>
      <c r="AE4" s="104">
        <f>Calculations!AE37</f>
        <v>9.1477316315246892E-6</v>
      </c>
      <c r="AF4" s="104">
        <f>Calculations!AF37</f>
        <v>1.4113790709290707E-3</v>
      </c>
    </row>
    <row r="5" spans="1:34">
      <c r="A5" s="1" t="s">
        <v>316</v>
      </c>
      <c r="B5" s="104">
        <f>Calculations!B38</f>
        <v>0</v>
      </c>
      <c r="C5" s="104">
        <f>Calculations!C38</f>
        <v>-2.7280017761989341E-5</v>
      </c>
      <c r="D5" s="104">
        <f>Calculations!D38</f>
        <v>-3.0096325189135559E-5</v>
      </c>
      <c r="E5" s="104">
        <f>Calculations!E38</f>
        <v>-3.0920661473051093E-5</v>
      </c>
      <c r="F5" s="104">
        <f>Calculations!F38</f>
        <v>-3.1300263572305557E-5</v>
      </c>
      <c r="G5" s="104">
        <f>Calculations!G38</f>
        <v>-3.1667805005213761E-5</v>
      </c>
      <c r="H5" s="104">
        <f>Calculations!H38</f>
        <v>-3.1972969875112512E-5</v>
      </c>
      <c r="I5" s="104">
        <f>Calculations!I38</f>
        <v>-3.2190522120080428E-5</v>
      </c>
      <c r="J5" s="104">
        <f>Calculations!J38</f>
        <v>-3.2323278734036647E-5</v>
      </c>
      <c r="K5" s="104">
        <f>Calculations!K38</f>
        <v>-3.2340849184983581E-5</v>
      </c>
      <c r="L5" s="104">
        <f>Calculations!L38</f>
        <v>-3.2471140859020921E-5</v>
      </c>
      <c r="M5" s="104">
        <f>Calculations!M38</f>
        <v>-3.2600999847584209E-5</v>
      </c>
      <c r="N5" s="104">
        <f>Calculations!N38</f>
        <v>-3.2741056709017667E-5</v>
      </c>
      <c r="O5" s="104">
        <f>Calculations!O38</f>
        <v>-3.2871751221049313E-5</v>
      </c>
      <c r="P5" s="104">
        <f>Calculations!P38</f>
        <v>-3.3016978545314606E-5</v>
      </c>
      <c r="Q5" s="104">
        <f>Calculations!Q38</f>
        <v>-3.3144913013676273E-5</v>
      </c>
      <c r="R5" s="104">
        <f>Calculations!R38</f>
        <v>-3.327460869998671E-5</v>
      </c>
      <c r="S5" s="104">
        <f>Calculations!S38</f>
        <v>-3.3406228007849511E-5</v>
      </c>
      <c r="T5" s="104">
        <f>Calculations!T38</f>
        <v>-3.3534633533099124E-5</v>
      </c>
      <c r="U5" s="104">
        <f>Calculations!U38</f>
        <v>-3.3657107181662051E-5</v>
      </c>
      <c r="V5" s="104">
        <f>Calculations!V38</f>
        <v>-3.3787310079178256E-5</v>
      </c>
      <c r="W5" s="104">
        <f>Calculations!W38</f>
        <v>-3.3900777906723728E-5</v>
      </c>
      <c r="X5" s="104">
        <f>Calculations!X38</f>
        <v>-3.4013354712669103E-5</v>
      </c>
      <c r="Y5" s="104">
        <f>Calculations!Y38</f>
        <v>-3.4098705783267826E-5</v>
      </c>
      <c r="Z5" s="104">
        <f>Calculations!Z38</f>
        <v>-3.4173092777630027E-5</v>
      </c>
      <c r="AA5" s="104">
        <f>Calculations!AA38</f>
        <v>-3.4256854201210808E-5</v>
      </c>
      <c r="AB5" s="104">
        <f>Calculations!AB38</f>
        <v>-3.4326428822908114E-5</v>
      </c>
      <c r="AC5" s="104">
        <f>Calculations!AC38</f>
        <v>-3.4380369253956296E-5</v>
      </c>
      <c r="AD5" s="104">
        <f>Calculations!AD38</f>
        <v>-3.4434167303284944E-5</v>
      </c>
      <c r="AE5" s="104">
        <f>Calculations!AE38</f>
        <v>-3.4478415573302906E-5</v>
      </c>
      <c r="AF5" s="104">
        <f>Calculations!AF38</f>
        <v>4.2091318028495202E-5</v>
      </c>
    </row>
    <row r="6" spans="1:34">
      <c r="A6" s="1" t="s">
        <v>317</v>
      </c>
      <c r="B6" s="119">
        <f t="shared" ref="B6:AF7" si="1">B4</f>
        <v>0</v>
      </c>
      <c r="C6" s="119">
        <f t="shared" si="1"/>
        <v>9.2655580139594299E-6</v>
      </c>
      <c r="D6" s="119">
        <f t="shared" si="1"/>
        <v>9.3690549158393756E-6</v>
      </c>
      <c r="E6" s="119">
        <f t="shared" si="1"/>
        <v>9.3547617580228159E-6</v>
      </c>
      <c r="F6" s="119">
        <f t="shared" si="1"/>
        <v>9.2913235506183395E-6</v>
      </c>
      <c r="G6" s="119">
        <f t="shared" si="1"/>
        <v>9.2232731288866895E-6</v>
      </c>
      <c r="H6" s="119">
        <f t="shared" si="1"/>
        <v>9.1643599330792494E-6</v>
      </c>
      <c r="I6" s="119">
        <f t="shared" si="1"/>
        <v>9.111787509572945E-6</v>
      </c>
      <c r="J6" s="119">
        <f t="shared" si="1"/>
        <v>9.084854013058906E-6</v>
      </c>
      <c r="K6" s="119">
        <f t="shared" si="1"/>
        <v>9.0716573207740357E-6</v>
      </c>
      <c r="L6" s="119">
        <f t="shared" si="1"/>
        <v>9.0751852944989526E-6</v>
      </c>
      <c r="M6" s="119">
        <f t="shared" si="1"/>
        <v>9.080960331953539E-6</v>
      </c>
      <c r="N6" s="119">
        <f t="shared" si="1"/>
        <v>9.0883665469895044E-6</v>
      </c>
      <c r="O6" s="119">
        <f t="shared" si="1"/>
        <v>9.0970413286844605E-6</v>
      </c>
      <c r="P6" s="119">
        <f t="shared" si="1"/>
        <v>9.1013689522224552E-6</v>
      </c>
      <c r="Q6" s="119">
        <f t="shared" si="1"/>
        <v>9.1014286498455496E-6</v>
      </c>
      <c r="R6" s="119">
        <f t="shared" si="1"/>
        <v>9.1026843229839861E-6</v>
      </c>
      <c r="S6" s="119">
        <f t="shared" si="1"/>
        <v>9.1109566698017225E-6</v>
      </c>
      <c r="T6" s="119">
        <f t="shared" si="1"/>
        <v>9.1158394605713987E-6</v>
      </c>
      <c r="U6" s="119">
        <f t="shared" si="1"/>
        <v>9.1228453691574209E-6</v>
      </c>
      <c r="V6" s="119">
        <f t="shared" si="1"/>
        <v>9.1332615914084846E-6</v>
      </c>
      <c r="W6" s="119">
        <f t="shared" si="1"/>
        <v>9.1420128747486744E-6</v>
      </c>
      <c r="X6" s="119">
        <f t="shared" si="1"/>
        <v>9.1445213580075141E-6</v>
      </c>
      <c r="Y6" s="119">
        <f t="shared" si="1"/>
        <v>9.1403406543961766E-6</v>
      </c>
      <c r="Z6" s="119">
        <f t="shared" si="1"/>
        <v>9.1383824968544678E-6</v>
      </c>
      <c r="AA6" s="119">
        <f t="shared" si="1"/>
        <v>9.1576081800211578E-6</v>
      </c>
      <c r="AB6" s="119">
        <f t="shared" si="1"/>
        <v>9.1668711862550905E-6</v>
      </c>
      <c r="AC6" s="119">
        <f t="shared" si="1"/>
        <v>9.1636110376072971E-6</v>
      </c>
      <c r="AD6" s="119">
        <f t="shared" si="1"/>
        <v>9.1544581306401652E-6</v>
      </c>
      <c r="AE6" s="119">
        <f t="shared" si="1"/>
        <v>9.1477316315246892E-6</v>
      </c>
      <c r="AF6" s="119">
        <f t="shared" si="1"/>
        <v>1.4113790709290707E-3</v>
      </c>
    </row>
    <row r="7" spans="1:34">
      <c r="A7" s="1" t="s">
        <v>206</v>
      </c>
      <c r="B7" s="119">
        <f t="shared" si="1"/>
        <v>0</v>
      </c>
      <c r="C7" s="119">
        <f t="shared" si="1"/>
        <v>-2.7280017761989341E-5</v>
      </c>
      <c r="D7" s="119">
        <f t="shared" si="1"/>
        <v>-3.0096325189135559E-5</v>
      </c>
      <c r="E7" s="119">
        <f t="shared" si="1"/>
        <v>-3.0920661473051093E-5</v>
      </c>
      <c r="F7" s="119">
        <f t="shared" si="1"/>
        <v>-3.1300263572305557E-5</v>
      </c>
      <c r="G7" s="119">
        <f t="shared" si="1"/>
        <v>-3.1667805005213761E-5</v>
      </c>
      <c r="H7" s="119">
        <f t="shared" si="1"/>
        <v>-3.1972969875112512E-5</v>
      </c>
      <c r="I7" s="119">
        <f t="shared" si="1"/>
        <v>-3.2190522120080428E-5</v>
      </c>
      <c r="J7" s="119">
        <f t="shared" si="1"/>
        <v>-3.2323278734036647E-5</v>
      </c>
      <c r="K7" s="119">
        <f t="shared" si="1"/>
        <v>-3.2340849184983581E-5</v>
      </c>
      <c r="L7" s="119">
        <f t="shared" si="1"/>
        <v>-3.2471140859020921E-5</v>
      </c>
      <c r="M7" s="119">
        <f t="shared" si="1"/>
        <v>-3.2600999847584209E-5</v>
      </c>
      <c r="N7" s="119">
        <f t="shared" si="1"/>
        <v>-3.2741056709017667E-5</v>
      </c>
      <c r="O7" s="119">
        <f t="shared" si="1"/>
        <v>-3.2871751221049313E-5</v>
      </c>
      <c r="P7" s="119">
        <f t="shared" si="1"/>
        <v>-3.3016978545314606E-5</v>
      </c>
      <c r="Q7" s="119">
        <f t="shared" si="1"/>
        <v>-3.3144913013676273E-5</v>
      </c>
      <c r="R7" s="119">
        <f t="shared" si="1"/>
        <v>-3.327460869998671E-5</v>
      </c>
      <c r="S7" s="119">
        <f t="shared" si="1"/>
        <v>-3.3406228007849511E-5</v>
      </c>
      <c r="T7" s="119">
        <f t="shared" si="1"/>
        <v>-3.3534633533099124E-5</v>
      </c>
      <c r="U7" s="119">
        <f t="shared" si="1"/>
        <v>-3.3657107181662051E-5</v>
      </c>
      <c r="V7" s="119">
        <f t="shared" si="1"/>
        <v>-3.3787310079178256E-5</v>
      </c>
      <c r="W7" s="119">
        <f t="shared" si="1"/>
        <v>-3.3900777906723728E-5</v>
      </c>
      <c r="X7" s="119">
        <f t="shared" si="1"/>
        <v>-3.4013354712669103E-5</v>
      </c>
      <c r="Y7" s="119">
        <f t="shared" si="1"/>
        <v>-3.4098705783267826E-5</v>
      </c>
      <c r="Z7" s="119">
        <f t="shared" si="1"/>
        <v>-3.4173092777630027E-5</v>
      </c>
      <c r="AA7" s="119">
        <f t="shared" si="1"/>
        <v>-3.4256854201210808E-5</v>
      </c>
      <c r="AB7" s="119">
        <f t="shared" si="1"/>
        <v>-3.4326428822908114E-5</v>
      </c>
      <c r="AC7" s="119">
        <f t="shared" si="1"/>
        <v>-3.4380369253956296E-5</v>
      </c>
      <c r="AD7" s="119">
        <f t="shared" si="1"/>
        <v>-3.4434167303284944E-5</v>
      </c>
      <c r="AE7" s="119">
        <f t="shared" si="1"/>
        <v>-3.4478415573302906E-5</v>
      </c>
      <c r="AF7" s="119">
        <f t="shared" si="1"/>
        <v>4.2091318028495202E-5</v>
      </c>
    </row>
    <row r="8" spans="1:34">
      <c r="A8" s="1" t="s">
        <v>318</v>
      </c>
      <c r="B8" s="119">
        <f t="shared" ref="B8:AF8" si="2">B5</f>
        <v>0</v>
      </c>
      <c r="C8" s="119">
        <f t="shared" si="2"/>
        <v>-2.7280017761989341E-5</v>
      </c>
      <c r="D8" s="119">
        <f t="shared" si="2"/>
        <v>-3.0096325189135559E-5</v>
      </c>
      <c r="E8" s="119">
        <f t="shared" si="2"/>
        <v>-3.0920661473051093E-5</v>
      </c>
      <c r="F8" s="119">
        <f t="shared" si="2"/>
        <v>-3.1300263572305557E-5</v>
      </c>
      <c r="G8" s="119">
        <f t="shared" si="2"/>
        <v>-3.1667805005213761E-5</v>
      </c>
      <c r="H8" s="119">
        <f t="shared" si="2"/>
        <v>-3.1972969875112512E-5</v>
      </c>
      <c r="I8" s="119">
        <f t="shared" si="2"/>
        <v>-3.2190522120080428E-5</v>
      </c>
      <c r="J8" s="119">
        <f t="shared" si="2"/>
        <v>-3.2323278734036647E-5</v>
      </c>
      <c r="K8" s="119">
        <f t="shared" si="2"/>
        <v>-3.2340849184983581E-5</v>
      </c>
      <c r="L8" s="119">
        <f t="shared" si="2"/>
        <v>-3.2471140859020921E-5</v>
      </c>
      <c r="M8" s="119">
        <f t="shared" si="2"/>
        <v>-3.2600999847584209E-5</v>
      </c>
      <c r="N8" s="119">
        <f t="shared" si="2"/>
        <v>-3.2741056709017667E-5</v>
      </c>
      <c r="O8" s="119">
        <f t="shared" si="2"/>
        <v>-3.2871751221049313E-5</v>
      </c>
      <c r="P8" s="119">
        <f t="shared" si="2"/>
        <v>-3.3016978545314606E-5</v>
      </c>
      <c r="Q8" s="119">
        <f t="shared" si="2"/>
        <v>-3.3144913013676273E-5</v>
      </c>
      <c r="R8" s="119">
        <f t="shared" si="2"/>
        <v>-3.327460869998671E-5</v>
      </c>
      <c r="S8" s="119">
        <f t="shared" si="2"/>
        <v>-3.3406228007849511E-5</v>
      </c>
      <c r="T8" s="119">
        <f t="shared" si="2"/>
        <v>-3.3534633533099124E-5</v>
      </c>
      <c r="U8" s="119">
        <f t="shared" si="2"/>
        <v>-3.3657107181662051E-5</v>
      </c>
      <c r="V8" s="119">
        <f t="shared" si="2"/>
        <v>-3.3787310079178256E-5</v>
      </c>
      <c r="W8" s="119">
        <f t="shared" si="2"/>
        <v>-3.3900777906723728E-5</v>
      </c>
      <c r="X8" s="119">
        <f t="shared" si="2"/>
        <v>-3.4013354712669103E-5</v>
      </c>
      <c r="Y8" s="119">
        <f t="shared" si="2"/>
        <v>-3.4098705783267826E-5</v>
      </c>
      <c r="Z8" s="119">
        <f t="shared" si="2"/>
        <v>-3.4173092777630027E-5</v>
      </c>
      <c r="AA8" s="119">
        <f t="shared" si="2"/>
        <v>-3.4256854201210808E-5</v>
      </c>
      <c r="AB8" s="119">
        <f t="shared" si="2"/>
        <v>-3.4326428822908114E-5</v>
      </c>
      <c r="AC8" s="119">
        <f t="shared" si="2"/>
        <v>-3.4380369253956296E-5</v>
      </c>
      <c r="AD8" s="119">
        <f t="shared" si="2"/>
        <v>-3.4434167303284944E-5</v>
      </c>
      <c r="AE8" s="119">
        <f t="shared" si="2"/>
        <v>-3.4478415573302906E-5</v>
      </c>
      <c r="AF8" s="119">
        <f t="shared" si="2"/>
        <v>4.2091318028495202E-5</v>
      </c>
    </row>
    <row r="9" spans="1:34">
      <c r="A9" s="1" t="s">
        <v>319</v>
      </c>
      <c r="B9" s="119">
        <f t="shared" ref="B9:AF9" si="3">B5</f>
        <v>0</v>
      </c>
      <c r="C9" s="119">
        <f t="shared" si="3"/>
        <v>-2.7280017761989341E-5</v>
      </c>
      <c r="D9" s="119">
        <f t="shared" si="3"/>
        <v>-3.0096325189135559E-5</v>
      </c>
      <c r="E9" s="119">
        <f t="shared" si="3"/>
        <v>-3.0920661473051093E-5</v>
      </c>
      <c r="F9" s="119">
        <f t="shared" si="3"/>
        <v>-3.1300263572305557E-5</v>
      </c>
      <c r="G9" s="119">
        <f t="shared" si="3"/>
        <v>-3.1667805005213761E-5</v>
      </c>
      <c r="H9" s="119">
        <f t="shared" si="3"/>
        <v>-3.1972969875112512E-5</v>
      </c>
      <c r="I9" s="119">
        <f t="shared" si="3"/>
        <v>-3.2190522120080428E-5</v>
      </c>
      <c r="J9" s="119">
        <f t="shared" si="3"/>
        <v>-3.2323278734036647E-5</v>
      </c>
      <c r="K9" s="119">
        <f t="shared" si="3"/>
        <v>-3.2340849184983581E-5</v>
      </c>
      <c r="L9" s="119">
        <f t="shared" si="3"/>
        <v>-3.2471140859020921E-5</v>
      </c>
      <c r="M9" s="119">
        <f t="shared" si="3"/>
        <v>-3.2600999847584209E-5</v>
      </c>
      <c r="N9" s="119">
        <f t="shared" si="3"/>
        <v>-3.2741056709017667E-5</v>
      </c>
      <c r="O9" s="119">
        <f t="shared" si="3"/>
        <v>-3.2871751221049313E-5</v>
      </c>
      <c r="P9" s="119">
        <f t="shared" si="3"/>
        <v>-3.3016978545314606E-5</v>
      </c>
      <c r="Q9" s="119">
        <f t="shared" si="3"/>
        <v>-3.3144913013676273E-5</v>
      </c>
      <c r="R9" s="119">
        <f t="shared" si="3"/>
        <v>-3.327460869998671E-5</v>
      </c>
      <c r="S9" s="119">
        <f t="shared" si="3"/>
        <v>-3.3406228007849511E-5</v>
      </c>
      <c r="T9" s="119">
        <f t="shared" si="3"/>
        <v>-3.3534633533099124E-5</v>
      </c>
      <c r="U9" s="119">
        <f t="shared" si="3"/>
        <v>-3.3657107181662051E-5</v>
      </c>
      <c r="V9" s="119">
        <f t="shared" si="3"/>
        <v>-3.3787310079178256E-5</v>
      </c>
      <c r="W9" s="119">
        <f t="shared" si="3"/>
        <v>-3.3900777906723728E-5</v>
      </c>
      <c r="X9" s="119">
        <f t="shared" si="3"/>
        <v>-3.4013354712669103E-5</v>
      </c>
      <c r="Y9" s="119">
        <f t="shared" si="3"/>
        <v>-3.4098705783267826E-5</v>
      </c>
      <c r="Z9" s="119">
        <f t="shared" si="3"/>
        <v>-3.4173092777630027E-5</v>
      </c>
      <c r="AA9" s="119">
        <f t="shared" si="3"/>
        <v>-3.4256854201210808E-5</v>
      </c>
      <c r="AB9" s="119">
        <f t="shared" si="3"/>
        <v>-3.4326428822908114E-5</v>
      </c>
      <c r="AC9" s="119">
        <f t="shared" si="3"/>
        <v>-3.4380369253956296E-5</v>
      </c>
      <c r="AD9" s="119">
        <f t="shared" si="3"/>
        <v>-3.4434167303284944E-5</v>
      </c>
      <c r="AE9" s="119">
        <f t="shared" si="3"/>
        <v>-3.4478415573302906E-5</v>
      </c>
      <c r="AF9" s="119">
        <f t="shared" si="3"/>
        <v>4.2091318028495202E-5</v>
      </c>
    </row>
    <row r="10" spans="1:34">
      <c r="A10" s="1" t="s">
        <v>320</v>
      </c>
      <c r="B10" s="119">
        <f t="shared" ref="B10:AF10" si="4">B4</f>
        <v>0</v>
      </c>
      <c r="C10" s="119">
        <f t="shared" si="4"/>
        <v>9.2655580139594299E-6</v>
      </c>
      <c r="D10" s="119">
        <f t="shared" si="4"/>
        <v>9.3690549158393756E-6</v>
      </c>
      <c r="E10" s="119">
        <f t="shared" si="4"/>
        <v>9.3547617580228159E-6</v>
      </c>
      <c r="F10" s="119">
        <f t="shared" si="4"/>
        <v>9.2913235506183395E-6</v>
      </c>
      <c r="G10" s="119">
        <f t="shared" si="4"/>
        <v>9.2232731288866895E-6</v>
      </c>
      <c r="H10" s="119">
        <f t="shared" si="4"/>
        <v>9.1643599330792494E-6</v>
      </c>
      <c r="I10" s="119">
        <f t="shared" si="4"/>
        <v>9.111787509572945E-6</v>
      </c>
      <c r="J10" s="119">
        <f t="shared" si="4"/>
        <v>9.084854013058906E-6</v>
      </c>
      <c r="K10" s="119">
        <f t="shared" si="4"/>
        <v>9.0716573207740357E-6</v>
      </c>
      <c r="L10" s="119">
        <f t="shared" si="4"/>
        <v>9.0751852944989526E-6</v>
      </c>
      <c r="M10" s="119">
        <f t="shared" si="4"/>
        <v>9.080960331953539E-6</v>
      </c>
      <c r="N10" s="119">
        <f t="shared" si="4"/>
        <v>9.0883665469895044E-6</v>
      </c>
      <c r="O10" s="119">
        <f t="shared" si="4"/>
        <v>9.0970413286844605E-6</v>
      </c>
      <c r="P10" s="119">
        <f t="shared" si="4"/>
        <v>9.1013689522224552E-6</v>
      </c>
      <c r="Q10" s="119">
        <f t="shared" si="4"/>
        <v>9.1014286498455496E-6</v>
      </c>
      <c r="R10" s="119">
        <f t="shared" si="4"/>
        <v>9.1026843229839861E-6</v>
      </c>
      <c r="S10" s="119">
        <f t="shared" si="4"/>
        <v>9.1109566698017225E-6</v>
      </c>
      <c r="T10" s="119">
        <f t="shared" si="4"/>
        <v>9.1158394605713987E-6</v>
      </c>
      <c r="U10" s="119">
        <f t="shared" si="4"/>
        <v>9.1228453691574209E-6</v>
      </c>
      <c r="V10" s="119">
        <f t="shared" si="4"/>
        <v>9.1332615914084846E-6</v>
      </c>
      <c r="W10" s="119">
        <f t="shared" si="4"/>
        <v>9.1420128747486744E-6</v>
      </c>
      <c r="X10" s="119">
        <f t="shared" si="4"/>
        <v>9.1445213580075141E-6</v>
      </c>
      <c r="Y10" s="119">
        <f t="shared" si="4"/>
        <v>9.1403406543961766E-6</v>
      </c>
      <c r="Z10" s="119">
        <f t="shared" si="4"/>
        <v>9.1383824968544678E-6</v>
      </c>
      <c r="AA10" s="119">
        <f t="shared" si="4"/>
        <v>9.1576081800211578E-6</v>
      </c>
      <c r="AB10" s="119">
        <f t="shared" si="4"/>
        <v>9.1668711862550905E-6</v>
      </c>
      <c r="AC10" s="119">
        <f t="shared" si="4"/>
        <v>9.1636110376072971E-6</v>
      </c>
      <c r="AD10" s="119">
        <f t="shared" si="4"/>
        <v>9.1544581306401652E-6</v>
      </c>
      <c r="AE10" s="119">
        <f t="shared" si="4"/>
        <v>9.1477316315246892E-6</v>
      </c>
      <c r="AF10" s="119">
        <f t="shared" si="4"/>
        <v>1.4113790709290707E-3</v>
      </c>
    </row>
    <row r="11" spans="1:34">
      <c r="A11" s="1" t="s">
        <v>321</v>
      </c>
      <c r="B11" s="119">
        <f t="shared" ref="B11:AF11" si="5">B4</f>
        <v>0</v>
      </c>
      <c r="C11" s="119">
        <f t="shared" si="5"/>
        <v>9.2655580139594299E-6</v>
      </c>
      <c r="D11" s="119">
        <f t="shared" si="5"/>
        <v>9.3690549158393756E-6</v>
      </c>
      <c r="E11" s="119">
        <f t="shared" si="5"/>
        <v>9.3547617580228159E-6</v>
      </c>
      <c r="F11" s="119">
        <f t="shared" si="5"/>
        <v>9.2913235506183395E-6</v>
      </c>
      <c r="G11" s="119">
        <f t="shared" si="5"/>
        <v>9.2232731288866895E-6</v>
      </c>
      <c r="H11" s="119">
        <f t="shared" si="5"/>
        <v>9.1643599330792494E-6</v>
      </c>
      <c r="I11" s="119">
        <f t="shared" si="5"/>
        <v>9.111787509572945E-6</v>
      </c>
      <c r="J11" s="119">
        <f t="shared" si="5"/>
        <v>9.084854013058906E-6</v>
      </c>
      <c r="K11" s="119">
        <f t="shared" si="5"/>
        <v>9.0716573207740357E-6</v>
      </c>
      <c r="L11" s="119">
        <f t="shared" si="5"/>
        <v>9.0751852944989526E-6</v>
      </c>
      <c r="M11" s="119">
        <f t="shared" si="5"/>
        <v>9.080960331953539E-6</v>
      </c>
      <c r="N11" s="119">
        <f t="shared" si="5"/>
        <v>9.0883665469895044E-6</v>
      </c>
      <c r="O11" s="119">
        <f t="shared" si="5"/>
        <v>9.0970413286844605E-6</v>
      </c>
      <c r="P11" s="119">
        <f t="shared" si="5"/>
        <v>9.1013689522224552E-6</v>
      </c>
      <c r="Q11" s="119">
        <f t="shared" si="5"/>
        <v>9.1014286498455496E-6</v>
      </c>
      <c r="R11" s="119">
        <f t="shared" si="5"/>
        <v>9.1026843229839861E-6</v>
      </c>
      <c r="S11" s="119">
        <f t="shared" si="5"/>
        <v>9.1109566698017225E-6</v>
      </c>
      <c r="T11" s="119">
        <f t="shared" si="5"/>
        <v>9.1158394605713987E-6</v>
      </c>
      <c r="U11" s="119">
        <f t="shared" si="5"/>
        <v>9.1228453691574209E-6</v>
      </c>
      <c r="V11" s="119">
        <f t="shared" si="5"/>
        <v>9.1332615914084846E-6</v>
      </c>
      <c r="W11" s="119">
        <f t="shared" si="5"/>
        <v>9.1420128747486744E-6</v>
      </c>
      <c r="X11" s="119">
        <f t="shared" si="5"/>
        <v>9.1445213580075141E-6</v>
      </c>
      <c r="Y11" s="119">
        <f t="shared" si="5"/>
        <v>9.1403406543961766E-6</v>
      </c>
      <c r="Z11" s="119">
        <f t="shared" si="5"/>
        <v>9.1383824968544678E-6</v>
      </c>
      <c r="AA11" s="119">
        <f t="shared" si="5"/>
        <v>9.1576081800211578E-6</v>
      </c>
      <c r="AB11" s="119">
        <f t="shared" si="5"/>
        <v>9.1668711862550905E-6</v>
      </c>
      <c r="AC11" s="119">
        <f t="shared" si="5"/>
        <v>9.1636110376072971E-6</v>
      </c>
      <c r="AD11" s="119">
        <f t="shared" si="5"/>
        <v>9.1544581306401652E-6</v>
      </c>
      <c r="AE11" s="119">
        <f t="shared" si="5"/>
        <v>9.1477316315246892E-6</v>
      </c>
      <c r="AF11" s="119">
        <f t="shared" si="5"/>
        <v>1.4113790709290707E-3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-0.249977111117893"/>
  </sheetPr>
  <dimension ref="A1:AH11"/>
  <sheetViews>
    <sheetView zoomScaleNormal="100" workbookViewId="0">
      <selection activeCell="B1" sqref="B1:B1048576"/>
    </sheetView>
  </sheetViews>
  <sheetFormatPr defaultRowHeight="15"/>
  <cols>
    <col min="1" max="1" width="29.85546875" customWidth="1"/>
    <col min="2" max="32" width="10" customWidth="1"/>
  </cols>
  <sheetData>
    <row r="1" spans="1:34">
      <c r="A1" s="121" t="s">
        <v>327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>
      <c r="A2" s="1" t="s">
        <v>314</v>
      </c>
      <c r="B2" s="120">
        <v>0</v>
      </c>
      <c r="C2" s="120">
        <v>0</v>
      </c>
      <c r="D2" s="120">
        <v>0</v>
      </c>
      <c r="E2" s="120">
        <v>0</v>
      </c>
      <c r="F2" s="120">
        <v>0</v>
      </c>
      <c r="G2" s="120">
        <v>0</v>
      </c>
      <c r="H2" s="120">
        <v>0</v>
      </c>
      <c r="I2" s="120">
        <v>0</v>
      </c>
      <c r="J2" s="120">
        <v>0</v>
      </c>
      <c r="K2" s="120">
        <v>0</v>
      </c>
      <c r="L2" s="120">
        <v>0</v>
      </c>
      <c r="M2" s="120">
        <v>0</v>
      </c>
      <c r="N2" s="120">
        <v>0</v>
      </c>
      <c r="O2" s="120">
        <v>0</v>
      </c>
      <c r="P2" s="120">
        <v>0</v>
      </c>
      <c r="Q2" s="120">
        <v>0</v>
      </c>
      <c r="R2" s="120">
        <v>0</v>
      </c>
      <c r="S2" s="120">
        <v>0</v>
      </c>
      <c r="T2" s="120">
        <v>0</v>
      </c>
      <c r="U2" s="120">
        <v>0</v>
      </c>
      <c r="V2" s="120">
        <v>0</v>
      </c>
      <c r="W2" s="120">
        <v>0</v>
      </c>
      <c r="X2" s="120">
        <v>0</v>
      </c>
      <c r="Y2" s="120">
        <v>0</v>
      </c>
      <c r="Z2" s="120">
        <v>0</v>
      </c>
      <c r="AA2" s="120">
        <v>0</v>
      </c>
      <c r="AB2" s="120">
        <v>0</v>
      </c>
      <c r="AC2" s="120">
        <v>0</v>
      </c>
      <c r="AD2" s="120">
        <v>0</v>
      </c>
      <c r="AE2" s="120">
        <v>0</v>
      </c>
      <c r="AF2" s="120">
        <v>0</v>
      </c>
      <c r="AH2" s="118"/>
    </row>
    <row r="3" spans="1:34">
      <c r="A3" s="1" t="s">
        <v>315</v>
      </c>
      <c r="B3" s="119">
        <f t="shared" ref="B3:AF3" si="0">B4</f>
        <v>0</v>
      </c>
      <c r="C3" s="119">
        <f t="shared" si="0"/>
        <v>4.6522607665057026E-5</v>
      </c>
      <c r="D3" s="119">
        <f t="shared" si="0"/>
        <v>4.4976231804388528E-5</v>
      </c>
      <c r="E3" s="119">
        <f t="shared" si="0"/>
        <v>4.8890109184643438E-5</v>
      </c>
      <c r="F3" s="119">
        <f t="shared" si="0"/>
        <v>4.9319905330297227E-5</v>
      </c>
      <c r="G3" s="119">
        <f t="shared" si="0"/>
        <v>4.9806990675263128E-5</v>
      </c>
      <c r="H3" s="119">
        <f t="shared" si="0"/>
        <v>5.039843899808919E-5</v>
      </c>
      <c r="I3" s="119">
        <f t="shared" si="0"/>
        <v>5.1077579035595688E-5</v>
      </c>
      <c r="J3" s="119">
        <f t="shared" si="0"/>
        <v>5.190634054729141E-5</v>
      </c>
      <c r="K3" s="119">
        <f t="shared" si="0"/>
        <v>5.2814429636115597E-5</v>
      </c>
      <c r="L3" s="119">
        <f t="shared" si="0"/>
        <v>5.3765902350897512E-5</v>
      </c>
      <c r="M3" s="119">
        <f t="shared" si="0"/>
        <v>5.4626097984398117E-5</v>
      </c>
      <c r="N3" s="119">
        <f t="shared" si="0"/>
        <v>5.5380259304602484E-5</v>
      </c>
      <c r="O3" s="119">
        <f t="shared" si="0"/>
        <v>5.6181689138403342E-5</v>
      </c>
      <c r="P3" s="119">
        <f t="shared" si="0"/>
        <v>5.6958403146470863E-5</v>
      </c>
      <c r="Q3" s="119">
        <f t="shared" si="0"/>
        <v>5.7692712597082168E-5</v>
      </c>
      <c r="R3" s="119">
        <f t="shared" si="0"/>
        <v>5.8399696408052625E-5</v>
      </c>
      <c r="S3" s="119">
        <f t="shared" si="0"/>
        <v>5.9124482573636486E-5</v>
      </c>
      <c r="T3" s="119">
        <f t="shared" si="0"/>
        <v>5.9821316243480203E-5</v>
      </c>
      <c r="U3" s="119">
        <f t="shared" si="0"/>
        <v>6.0501320571501679E-5</v>
      </c>
      <c r="V3" s="119">
        <f t="shared" si="0"/>
        <v>6.1179749815953296E-5</v>
      </c>
      <c r="W3" s="119">
        <f t="shared" si="0"/>
        <v>6.1844179415164487E-5</v>
      </c>
      <c r="X3" s="119">
        <f t="shared" si="0"/>
        <v>6.247147283096891E-5</v>
      </c>
      <c r="Y3" s="119">
        <f t="shared" si="0"/>
        <v>6.3067581719555905E-5</v>
      </c>
      <c r="Z3" s="119">
        <f t="shared" si="0"/>
        <v>6.3683648485439209E-5</v>
      </c>
      <c r="AA3" s="119">
        <f t="shared" si="0"/>
        <v>6.4365389626845772E-5</v>
      </c>
      <c r="AB3" s="119">
        <f t="shared" si="0"/>
        <v>6.5019994449466576E-5</v>
      </c>
      <c r="AC3" s="119">
        <f t="shared" si="0"/>
        <v>6.5639261870897999E-5</v>
      </c>
      <c r="AD3" s="119">
        <f t="shared" si="0"/>
        <v>6.6252898939222202E-5</v>
      </c>
      <c r="AE3" s="119">
        <f t="shared" si="0"/>
        <v>6.6891836552240424E-5</v>
      </c>
      <c r="AF3" s="119">
        <f t="shared" si="0"/>
        <v>-3.8184764316855233E-2</v>
      </c>
    </row>
    <row r="4" spans="1:34">
      <c r="A4" s="1" t="s">
        <v>13</v>
      </c>
      <c r="B4" s="104">
        <f>Calculations!B19</f>
        <v>0</v>
      </c>
      <c r="C4" s="104">
        <f>Calculations!C19</f>
        <v>4.6522607665057026E-5</v>
      </c>
      <c r="D4" s="104">
        <f>Calculations!D19</f>
        <v>4.4976231804388528E-5</v>
      </c>
      <c r="E4" s="104">
        <f>Calculations!E19</f>
        <v>4.8890109184643438E-5</v>
      </c>
      <c r="F4" s="104">
        <f>Calculations!F19</f>
        <v>4.9319905330297227E-5</v>
      </c>
      <c r="G4" s="104">
        <f>Calculations!G19</f>
        <v>4.9806990675263128E-5</v>
      </c>
      <c r="H4" s="104">
        <f>Calculations!H19</f>
        <v>5.039843899808919E-5</v>
      </c>
      <c r="I4" s="104">
        <f>Calculations!I19</f>
        <v>5.1077579035595688E-5</v>
      </c>
      <c r="J4" s="104">
        <f>Calculations!J19</f>
        <v>5.190634054729141E-5</v>
      </c>
      <c r="K4" s="104">
        <f>Calculations!K19</f>
        <v>5.2814429636115597E-5</v>
      </c>
      <c r="L4" s="104">
        <f>Calculations!L19</f>
        <v>5.3765902350897512E-5</v>
      </c>
      <c r="M4" s="104">
        <f>Calculations!M19</f>
        <v>5.4626097984398117E-5</v>
      </c>
      <c r="N4" s="104">
        <f>Calculations!N19</f>
        <v>5.5380259304602484E-5</v>
      </c>
      <c r="O4" s="104">
        <f>Calculations!O19</f>
        <v>5.6181689138403342E-5</v>
      </c>
      <c r="P4" s="104">
        <f>Calculations!P19</f>
        <v>5.6958403146470863E-5</v>
      </c>
      <c r="Q4" s="104">
        <f>Calculations!Q19</f>
        <v>5.7692712597082168E-5</v>
      </c>
      <c r="R4" s="104">
        <f>Calculations!R19</f>
        <v>5.8399696408052625E-5</v>
      </c>
      <c r="S4" s="104">
        <f>Calculations!S19</f>
        <v>5.9124482573636486E-5</v>
      </c>
      <c r="T4" s="104">
        <f>Calculations!T19</f>
        <v>5.9821316243480203E-5</v>
      </c>
      <c r="U4" s="104">
        <f>Calculations!U19</f>
        <v>6.0501320571501679E-5</v>
      </c>
      <c r="V4" s="104">
        <f>Calculations!V19</f>
        <v>6.1179749815953296E-5</v>
      </c>
      <c r="W4" s="104">
        <f>Calculations!W19</f>
        <v>6.1844179415164487E-5</v>
      </c>
      <c r="X4" s="104">
        <f>Calculations!X19</f>
        <v>6.247147283096891E-5</v>
      </c>
      <c r="Y4" s="104">
        <f>Calculations!Y19</f>
        <v>6.3067581719555905E-5</v>
      </c>
      <c r="Z4" s="104">
        <f>Calculations!Z19</f>
        <v>6.3683648485439209E-5</v>
      </c>
      <c r="AA4" s="104">
        <f>Calculations!AA19</f>
        <v>6.4365389626845772E-5</v>
      </c>
      <c r="AB4" s="104">
        <f>Calculations!AB19</f>
        <v>6.5019994449466576E-5</v>
      </c>
      <c r="AC4" s="104">
        <f>Calculations!AC19</f>
        <v>6.5639261870897999E-5</v>
      </c>
      <c r="AD4" s="104">
        <f>Calculations!AD19</f>
        <v>6.6252898939222202E-5</v>
      </c>
      <c r="AE4" s="104">
        <f>Calculations!AE19</f>
        <v>6.6891836552240424E-5</v>
      </c>
      <c r="AF4" s="104">
        <f>Calculations!AF19</f>
        <v>-3.8184764316855233E-2</v>
      </c>
    </row>
    <row r="5" spans="1:34">
      <c r="A5" s="1" t="s">
        <v>316</v>
      </c>
      <c r="B5" s="104">
        <f>Calculations!B20</f>
        <v>0</v>
      </c>
      <c r="C5" s="104">
        <f>Calculations!C20</f>
        <v>1.2730869182396592E-5</v>
      </c>
      <c r="D5" s="104">
        <f>Calculations!D20</f>
        <v>1.2850303191905871E-5</v>
      </c>
      <c r="E5" s="104">
        <f>Calculations!E20</f>
        <v>1.4835696787536692E-5</v>
      </c>
      <c r="F5" s="104">
        <f>Calculations!F20</f>
        <v>1.4816870029104023E-5</v>
      </c>
      <c r="G5" s="104">
        <f>Calculations!G20</f>
        <v>1.4840997910238005E-5</v>
      </c>
      <c r="H5" s="104">
        <f>Calculations!H20</f>
        <v>1.4886908410856794E-5</v>
      </c>
      <c r="I5" s="104">
        <f>Calculations!I20</f>
        <v>1.4953807752253555E-5</v>
      </c>
      <c r="J5" s="104">
        <f>Calculations!J20</f>
        <v>1.5042487700094432E-5</v>
      </c>
      <c r="K5" s="104">
        <f>Calculations!K20</f>
        <v>1.5138643237560067E-5</v>
      </c>
      <c r="L5" s="104">
        <f>Calculations!L20</f>
        <v>1.5243805143726946E-5</v>
      </c>
      <c r="M5" s="104">
        <f>Calculations!M20</f>
        <v>1.5434587945924753E-5</v>
      </c>
      <c r="N5" s="104">
        <f>Calculations!N20</f>
        <v>1.5607203541598166E-5</v>
      </c>
      <c r="O5" s="104">
        <f>Calculations!O20</f>
        <v>1.579456871287385E-5</v>
      </c>
      <c r="P5" s="104">
        <f>Calculations!P20</f>
        <v>1.5989042721385436E-5</v>
      </c>
      <c r="Q5" s="104">
        <f>Calculations!Q20</f>
        <v>1.6181277447918447E-5</v>
      </c>
      <c r="R5" s="104">
        <f>Calculations!R20</f>
        <v>1.6372359708454878E-5</v>
      </c>
      <c r="S5" s="104">
        <f>Calculations!S20</f>
        <v>1.656484620650297E-5</v>
      </c>
      <c r="T5" s="104">
        <f>Calculations!T20</f>
        <v>1.6759879751337775E-5</v>
      </c>
      <c r="U5" s="104">
        <f>Calculations!U20</f>
        <v>1.695191607959346E-5</v>
      </c>
      <c r="V5" s="104">
        <f>Calculations!V20</f>
        <v>1.7150753699947817E-5</v>
      </c>
      <c r="W5" s="104">
        <f>Calculations!W20</f>
        <v>1.7352233705743372E-5</v>
      </c>
      <c r="X5" s="104">
        <f>Calculations!X20</f>
        <v>1.755892804932638E-5</v>
      </c>
      <c r="Y5" s="104">
        <f>Calculations!Y20</f>
        <v>1.7756237701491558E-5</v>
      </c>
      <c r="Z5" s="104">
        <f>Calculations!Z20</f>
        <v>1.7955494297911372E-5</v>
      </c>
      <c r="AA5" s="104">
        <f>Calculations!AA20</f>
        <v>1.8164218511130794E-5</v>
      </c>
      <c r="AB5" s="104">
        <f>Calculations!AB20</f>
        <v>1.8376374723596711E-5</v>
      </c>
      <c r="AC5" s="104">
        <f>Calculations!AC20</f>
        <v>1.8583283980153247E-5</v>
      </c>
      <c r="AD5" s="104">
        <f>Calculations!AD20</f>
        <v>1.8791972804841371E-5</v>
      </c>
      <c r="AE5" s="104">
        <f>Calculations!AE20</f>
        <v>1.8996678022394742E-5</v>
      </c>
      <c r="AF5" s="104">
        <f>Calculations!AF20</f>
        <v>-1.7238058610118259E-4</v>
      </c>
    </row>
    <row r="6" spans="1:34">
      <c r="A6" s="1" t="s">
        <v>317</v>
      </c>
      <c r="B6" s="119">
        <f t="shared" ref="B6:AF6" si="1">B4</f>
        <v>0</v>
      </c>
      <c r="C6" s="119">
        <f t="shared" si="1"/>
        <v>4.6522607665057026E-5</v>
      </c>
      <c r="D6" s="119">
        <f t="shared" si="1"/>
        <v>4.4976231804388528E-5</v>
      </c>
      <c r="E6" s="119">
        <f t="shared" si="1"/>
        <v>4.8890109184643438E-5</v>
      </c>
      <c r="F6" s="119">
        <f t="shared" si="1"/>
        <v>4.9319905330297227E-5</v>
      </c>
      <c r="G6" s="119">
        <f t="shared" si="1"/>
        <v>4.9806990675263128E-5</v>
      </c>
      <c r="H6" s="119">
        <f t="shared" si="1"/>
        <v>5.039843899808919E-5</v>
      </c>
      <c r="I6" s="119">
        <f t="shared" si="1"/>
        <v>5.1077579035595688E-5</v>
      </c>
      <c r="J6" s="119">
        <f t="shared" si="1"/>
        <v>5.190634054729141E-5</v>
      </c>
      <c r="K6" s="119">
        <f t="shared" si="1"/>
        <v>5.2814429636115597E-5</v>
      </c>
      <c r="L6" s="119">
        <f t="shared" si="1"/>
        <v>5.3765902350897512E-5</v>
      </c>
      <c r="M6" s="119">
        <f t="shared" si="1"/>
        <v>5.4626097984398117E-5</v>
      </c>
      <c r="N6" s="119">
        <f t="shared" si="1"/>
        <v>5.5380259304602484E-5</v>
      </c>
      <c r="O6" s="119">
        <f t="shared" si="1"/>
        <v>5.6181689138403342E-5</v>
      </c>
      <c r="P6" s="119">
        <f t="shared" si="1"/>
        <v>5.6958403146470863E-5</v>
      </c>
      <c r="Q6" s="119">
        <f t="shared" si="1"/>
        <v>5.7692712597082168E-5</v>
      </c>
      <c r="R6" s="119">
        <f t="shared" si="1"/>
        <v>5.8399696408052625E-5</v>
      </c>
      <c r="S6" s="119">
        <f t="shared" si="1"/>
        <v>5.9124482573636486E-5</v>
      </c>
      <c r="T6" s="119">
        <f t="shared" si="1"/>
        <v>5.9821316243480203E-5</v>
      </c>
      <c r="U6" s="119">
        <f t="shared" si="1"/>
        <v>6.0501320571501679E-5</v>
      </c>
      <c r="V6" s="119">
        <f t="shared" si="1"/>
        <v>6.1179749815953296E-5</v>
      </c>
      <c r="W6" s="119">
        <f t="shared" si="1"/>
        <v>6.1844179415164487E-5</v>
      </c>
      <c r="X6" s="119">
        <f t="shared" si="1"/>
        <v>6.247147283096891E-5</v>
      </c>
      <c r="Y6" s="119">
        <f t="shared" si="1"/>
        <v>6.3067581719555905E-5</v>
      </c>
      <c r="Z6" s="119">
        <f t="shared" si="1"/>
        <v>6.3683648485439209E-5</v>
      </c>
      <c r="AA6" s="119">
        <f t="shared" si="1"/>
        <v>6.4365389626845772E-5</v>
      </c>
      <c r="AB6" s="119">
        <f t="shared" si="1"/>
        <v>6.5019994449466576E-5</v>
      </c>
      <c r="AC6" s="119">
        <f t="shared" si="1"/>
        <v>6.5639261870897999E-5</v>
      </c>
      <c r="AD6" s="119">
        <f t="shared" si="1"/>
        <v>6.6252898939222202E-5</v>
      </c>
      <c r="AE6" s="119">
        <f t="shared" si="1"/>
        <v>6.6891836552240424E-5</v>
      </c>
      <c r="AF6" s="119">
        <f t="shared" si="1"/>
        <v>-3.8184764316855233E-2</v>
      </c>
    </row>
    <row r="7" spans="1:34">
      <c r="A7" s="1" t="s">
        <v>206</v>
      </c>
      <c r="B7" s="104">
        <f>Calculations!B21</f>
        <v>0</v>
      </c>
      <c r="C7" s="104">
        <f>Calculations!C21</f>
        <v>2.5226295155990202E-6</v>
      </c>
      <c r="D7" s="104">
        <f>Calculations!D21</f>
        <v>2.0963728322824877E-6</v>
      </c>
      <c r="E7" s="104">
        <f>Calculations!E21</f>
        <v>2.2982844848833276E-6</v>
      </c>
      <c r="F7" s="104">
        <f>Calculations!F21</f>
        <v>2.3574149365413464E-6</v>
      </c>
      <c r="G7" s="104">
        <f>Calculations!G21</f>
        <v>2.3953488490614715E-6</v>
      </c>
      <c r="H7" s="104">
        <f>Calculations!H21</f>
        <v>2.4204709071647568E-6</v>
      </c>
      <c r="I7" s="104">
        <f>Calculations!I21</f>
        <v>2.4365323633052131E-6</v>
      </c>
      <c r="J7" s="104">
        <f>Calculations!J21</f>
        <v>2.4403417839718388E-6</v>
      </c>
      <c r="K7" s="104">
        <f>Calculations!K21</f>
        <v>2.4391133356387665E-6</v>
      </c>
      <c r="L7" s="104">
        <f>Calculations!L21</f>
        <v>2.4323333459017345E-6</v>
      </c>
      <c r="M7" s="104">
        <f>Calculations!M21</f>
        <v>2.3902289193921288E-6</v>
      </c>
      <c r="N7" s="104">
        <f>Calculations!N21</f>
        <v>2.3414364531487192E-6</v>
      </c>
      <c r="O7" s="104">
        <f>Calculations!O21</f>
        <v>2.2938422869138404E-6</v>
      </c>
      <c r="P7" s="104">
        <f>Calculations!P21</f>
        <v>2.2447787292829347E-6</v>
      </c>
      <c r="Q7" s="104">
        <f>Calculations!Q21</f>
        <v>2.1949282092892521E-6</v>
      </c>
      <c r="R7" s="104">
        <f>Calculations!R21</f>
        <v>2.1411013104263786E-6</v>
      </c>
      <c r="S7" s="104">
        <f>Calculations!S21</f>
        <v>2.0855889552975507E-6</v>
      </c>
      <c r="T7" s="104">
        <f>Calculations!T21</f>
        <v>2.0284800598543051E-6</v>
      </c>
      <c r="U7" s="104">
        <f>Calculations!U21</f>
        <v>1.9702403273392601E-6</v>
      </c>
      <c r="V7" s="104">
        <f>Calculations!V21</f>
        <v>1.9075033507534346E-6</v>
      </c>
      <c r="W7" s="104">
        <f>Calculations!W21</f>
        <v>1.8444381662463564E-6</v>
      </c>
      <c r="X7" s="104">
        <f>Calculations!X21</f>
        <v>1.7788324652244537E-6</v>
      </c>
      <c r="Y7" s="104">
        <f>Calculations!Y21</f>
        <v>1.7135763429276226E-6</v>
      </c>
      <c r="Z7" s="104">
        <f>Calculations!Z21</f>
        <v>1.6455618157544078E-6</v>
      </c>
      <c r="AA7" s="104">
        <f>Calculations!AA21</f>
        <v>1.5738051408287723E-6</v>
      </c>
      <c r="AB7" s="104">
        <f>Calculations!AB21</f>
        <v>1.5028204462272855E-6</v>
      </c>
      <c r="AC7" s="104">
        <f>Calculations!AC21</f>
        <v>1.4320648052205639E-6</v>
      </c>
      <c r="AD7" s="104">
        <f>Calculations!AD21</f>
        <v>1.3604475020442781E-6</v>
      </c>
      <c r="AE7" s="104">
        <f>Calculations!AE21</f>
        <v>1.2884575834864246E-6</v>
      </c>
      <c r="AF7" s="104">
        <f>Calculations!AF21</f>
        <v>-1.8677139593385202E-5</v>
      </c>
    </row>
    <row r="8" spans="1:34">
      <c r="A8" s="1" t="s">
        <v>318</v>
      </c>
      <c r="B8" s="119">
        <f t="shared" ref="B8:AF8" si="2">B5</f>
        <v>0</v>
      </c>
      <c r="C8" s="119">
        <f t="shared" si="2"/>
        <v>1.2730869182396592E-5</v>
      </c>
      <c r="D8" s="119">
        <f t="shared" si="2"/>
        <v>1.2850303191905871E-5</v>
      </c>
      <c r="E8" s="119">
        <f t="shared" si="2"/>
        <v>1.4835696787536692E-5</v>
      </c>
      <c r="F8" s="119">
        <f t="shared" si="2"/>
        <v>1.4816870029104023E-5</v>
      </c>
      <c r="G8" s="119">
        <f t="shared" si="2"/>
        <v>1.4840997910238005E-5</v>
      </c>
      <c r="H8" s="119">
        <f t="shared" si="2"/>
        <v>1.4886908410856794E-5</v>
      </c>
      <c r="I8" s="119">
        <f t="shared" si="2"/>
        <v>1.4953807752253555E-5</v>
      </c>
      <c r="J8" s="119">
        <f t="shared" si="2"/>
        <v>1.5042487700094432E-5</v>
      </c>
      <c r="K8" s="119">
        <f t="shared" si="2"/>
        <v>1.5138643237560067E-5</v>
      </c>
      <c r="L8" s="119">
        <f t="shared" si="2"/>
        <v>1.5243805143726946E-5</v>
      </c>
      <c r="M8" s="119">
        <f t="shared" si="2"/>
        <v>1.5434587945924753E-5</v>
      </c>
      <c r="N8" s="119">
        <f t="shared" si="2"/>
        <v>1.5607203541598166E-5</v>
      </c>
      <c r="O8" s="119">
        <f t="shared" si="2"/>
        <v>1.579456871287385E-5</v>
      </c>
      <c r="P8" s="119">
        <f t="shared" si="2"/>
        <v>1.5989042721385436E-5</v>
      </c>
      <c r="Q8" s="119">
        <f t="shared" si="2"/>
        <v>1.6181277447918447E-5</v>
      </c>
      <c r="R8" s="119">
        <f t="shared" si="2"/>
        <v>1.6372359708454878E-5</v>
      </c>
      <c r="S8" s="119">
        <f t="shared" si="2"/>
        <v>1.656484620650297E-5</v>
      </c>
      <c r="T8" s="119">
        <f t="shared" si="2"/>
        <v>1.6759879751337775E-5</v>
      </c>
      <c r="U8" s="119">
        <f t="shared" si="2"/>
        <v>1.695191607959346E-5</v>
      </c>
      <c r="V8" s="119">
        <f t="shared" si="2"/>
        <v>1.7150753699947817E-5</v>
      </c>
      <c r="W8" s="119">
        <f t="shared" si="2"/>
        <v>1.7352233705743372E-5</v>
      </c>
      <c r="X8" s="119">
        <f t="shared" si="2"/>
        <v>1.755892804932638E-5</v>
      </c>
      <c r="Y8" s="119">
        <f t="shared" si="2"/>
        <v>1.7756237701491558E-5</v>
      </c>
      <c r="Z8" s="119">
        <f t="shared" si="2"/>
        <v>1.7955494297911372E-5</v>
      </c>
      <c r="AA8" s="119">
        <f t="shared" si="2"/>
        <v>1.8164218511130794E-5</v>
      </c>
      <c r="AB8" s="119">
        <f t="shared" si="2"/>
        <v>1.8376374723596711E-5</v>
      </c>
      <c r="AC8" s="119">
        <f t="shared" si="2"/>
        <v>1.8583283980153247E-5</v>
      </c>
      <c r="AD8" s="119">
        <f t="shared" si="2"/>
        <v>1.8791972804841371E-5</v>
      </c>
      <c r="AE8" s="119">
        <f t="shared" si="2"/>
        <v>1.8996678022394742E-5</v>
      </c>
      <c r="AF8" s="119">
        <f t="shared" si="2"/>
        <v>-1.7238058610118259E-4</v>
      </c>
    </row>
    <row r="9" spans="1:34">
      <c r="A9" s="1" t="s">
        <v>319</v>
      </c>
      <c r="B9" s="119">
        <f t="shared" ref="B9:AF9" si="3">B5</f>
        <v>0</v>
      </c>
      <c r="C9" s="119">
        <f t="shared" si="3"/>
        <v>1.2730869182396592E-5</v>
      </c>
      <c r="D9" s="119">
        <f t="shared" si="3"/>
        <v>1.2850303191905871E-5</v>
      </c>
      <c r="E9" s="119">
        <f t="shared" si="3"/>
        <v>1.4835696787536692E-5</v>
      </c>
      <c r="F9" s="119">
        <f t="shared" si="3"/>
        <v>1.4816870029104023E-5</v>
      </c>
      <c r="G9" s="119">
        <f t="shared" si="3"/>
        <v>1.4840997910238005E-5</v>
      </c>
      <c r="H9" s="119">
        <f t="shared" si="3"/>
        <v>1.4886908410856794E-5</v>
      </c>
      <c r="I9" s="119">
        <f t="shared" si="3"/>
        <v>1.4953807752253555E-5</v>
      </c>
      <c r="J9" s="119">
        <f t="shared" si="3"/>
        <v>1.5042487700094432E-5</v>
      </c>
      <c r="K9" s="119">
        <f t="shared" si="3"/>
        <v>1.5138643237560067E-5</v>
      </c>
      <c r="L9" s="119">
        <f t="shared" si="3"/>
        <v>1.5243805143726946E-5</v>
      </c>
      <c r="M9" s="119">
        <f t="shared" si="3"/>
        <v>1.5434587945924753E-5</v>
      </c>
      <c r="N9" s="119">
        <f t="shared" si="3"/>
        <v>1.5607203541598166E-5</v>
      </c>
      <c r="O9" s="119">
        <f t="shared" si="3"/>
        <v>1.579456871287385E-5</v>
      </c>
      <c r="P9" s="119">
        <f t="shared" si="3"/>
        <v>1.5989042721385436E-5</v>
      </c>
      <c r="Q9" s="119">
        <f t="shared" si="3"/>
        <v>1.6181277447918447E-5</v>
      </c>
      <c r="R9" s="119">
        <f t="shared" si="3"/>
        <v>1.6372359708454878E-5</v>
      </c>
      <c r="S9" s="119">
        <f t="shared" si="3"/>
        <v>1.656484620650297E-5</v>
      </c>
      <c r="T9" s="119">
        <f t="shared" si="3"/>
        <v>1.6759879751337775E-5</v>
      </c>
      <c r="U9" s="119">
        <f t="shared" si="3"/>
        <v>1.695191607959346E-5</v>
      </c>
      <c r="V9" s="119">
        <f t="shared" si="3"/>
        <v>1.7150753699947817E-5</v>
      </c>
      <c r="W9" s="119">
        <f t="shared" si="3"/>
        <v>1.7352233705743372E-5</v>
      </c>
      <c r="X9" s="119">
        <f t="shared" si="3"/>
        <v>1.755892804932638E-5</v>
      </c>
      <c r="Y9" s="119">
        <f t="shared" si="3"/>
        <v>1.7756237701491558E-5</v>
      </c>
      <c r="Z9" s="119">
        <f t="shared" si="3"/>
        <v>1.7955494297911372E-5</v>
      </c>
      <c r="AA9" s="119">
        <f t="shared" si="3"/>
        <v>1.8164218511130794E-5</v>
      </c>
      <c r="AB9" s="119">
        <f t="shared" si="3"/>
        <v>1.8376374723596711E-5</v>
      </c>
      <c r="AC9" s="119">
        <f t="shared" si="3"/>
        <v>1.8583283980153247E-5</v>
      </c>
      <c r="AD9" s="119">
        <f t="shared" si="3"/>
        <v>1.8791972804841371E-5</v>
      </c>
      <c r="AE9" s="119">
        <f t="shared" si="3"/>
        <v>1.8996678022394742E-5</v>
      </c>
      <c r="AF9" s="119">
        <f t="shared" si="3"/>
        <v>-1.7238058610118259E-4</v>
      </c>
    </row>
    <row r="10" spans="1:34">
      <c r="A10" s="1" t="s">
        <v>320</v>
      </c>
      <c r="B10" s="119">
        <f t="shared" ref="B10:AF10" si="4">B4</f>
        <v>0</v>
      </c>
      <c r="C10" s="119">
        <f t="shared" si="4"/>
        <v>4.6522607665057026E-5</v>
      </c>
      <c r="D10" s="119">
        <f t="shared" si="4"/>
        <v>4.4976231804388528E-5</v>
      </c>
      <c r="E10" s="119">
        <f t="shared" si="4"/>
        <v>4.8890109184643438E-5</v>
      </c>
      <c r="F10" s="119">
        <f t="shared" si="4"/>
        <v>4.9319905330297227E-5</v>
      </c>
      <c r="G10" s="119">
        <f t="shared" si="4"/>
        <v>4.9806990675263128E-5</v>
      </c>
      <c r="H10" s="119">
        <f t="shared" si="4"/>
        <v>5.039843899808919E-5</v>
      </c>
      <c r="I10" s="119">
        <f t="shared" si="4"/>
        <v>5.1077579035595688E-5</v>
      </c>
      <c r="J10" s="119">
        <f t="shared" si="4"/>
        <v>5.190634054729141E-5</v>
      </c>
      <c r="K10" s="119">
        <f t="shared" si="4"/>
        <v>5.2814429636115597E-5</v>
      </c>
      <c r="L10" s="119">
        <f t="shared" si="4"/>
        <v>5.3765902350897512E-5</v>
      </c>
      <c r="M10" s="119">
        <f t="shared" si="4"/>
        <v>5.4626097984398117E-5</v>
      </c>
      <c r="N10" s="119">
        <f t="shared" si="4"/>
        <v>5.5380259304602484E-5</v>
      </c>
      <c r="O10" s="119">
        <f t="shared" si="4"/>
        <v>5.6181689138403342E-5</v>
      </c>
      <c r="P10" s="119">
        <f t="shared" si="4"/>
        <v>5.6958403146470863E-5</v>
      </c>
      <c r="Q10" s="119">
        <f t="shared" si="4"/>
        <v>5.7692712597082168E-5</v>
      </c>
      <c r="R10" s="119">
        <f t="shared" si="4"/>
        <v>5.8399696408052625E-5</v>
      </c>
      <c r="S10" s="119">
        <f t="shared" si="4"/>
        <v>5.9124482573636486E-5</v>
      </c>
      <c r="T10" s="119">
        <f t="shared" si="4"/>
        <v>5.9821316243480203E-5</v>
      </c>
      <c r="U10" s="119">
        <f t="shared" si="4"/>
        <v>6.0501320571501679E-5</v>
      </c>
      <c r="V10" s="119">
        <f t="shared" si="4"/>
        <v>6.1179749815953296E-5</v>
      </c>
      <c r="W10" s="119">
        <f t="shared" si="4"/>
        <v>6.1844179415164487E-5</v>
      </c>
      <c r="X10" s="119">
        <f t="shared" si="4"/>
        <v>6.247147283096891E-5</v>
      </c>
      <c r="Y10" s="119">
        <f t="shared" si="4"/>
        <v>6.3067581719555905E-5</v>
      </c>
      <c r="Z10" s="119">
        <f t="shared" si="4"/>
        <v>6.3683648485439209E-5</v>
      </c>
      <c r="AA10" s="119">
        <f t="shared" si="4"/>
        <v>6.4365389626845772E-5</v>
      </c>
      <c r="AB10" s="119">
        <f t="shared" si="4"/>
        <v>6.5019994449466576E-5</v>
      </c>
      <c r="AC10" s="119">
        <f t="shared" si="4"/>
        <v>6.5639261870897999E-5</v>
      </c>
      <c r="AD10" s="119">
        <f t="shared" si="4"/>
        <v>6.6252898939222202E-5</v>
      </c>
      <c r="AE10" s="119">
        <f t="shared" si="4"/>
        <v>6.6891836552240424E-5</v>
      </c>
      <c r="AF10" s="119">
        <f t="shared" si="4"/>
        <v>-3.8184764316855233E-2</v>
      </c>
    </row>
    <row r="11" spans="1:34">
      <c r="A11" s="1" t="s">
        <v>321</v>
      </c>
      <c r="B11" s="119">
        <f t="shared" ref="B11:AF11" si="5">B4</f>
        <v>0</v>
      </c>
      <c r="C11" s="119">
        <f t="shared" si="5"/>
        <v>4.6522607665057026E-5</v>
      </c>
      <c r="D11" s="119">
        <f t="shared" si="5"/>
        <v>4.4976231804388528E-5</v>
      </c>
      <c r="E11" s="119">
        <f t="shared" si="5"/>
        <v>4.8890109184643438E-5</v>
      </c>
      <c r="F11" s="119">
        <f t="shared" si="5"/>
        <v>4.9319905330297227E-5</v>
      </c>
      <c r="G11" s="119">
        <f t="shared" si="5"/>
        <v>4.9806990675263128E-5</v>
      </c>
      <c r="H11" s="119">
        <f t="shared" si="5"/>
        <v>5.039843899808919E-5</v>
      </c>
      <c r="I11" s="119">
        <f t="shared" si="5"/>
        <v>5.1077579035595688E-5</v>
      </c>
      <c r="J11" s="119">
        <f t="shared" si="5"/>
        <v>5.190634054729141E-5</v>
      </c>
      <c r="K11" s="119">
        <f t="shared" si="5"/>
        <v>5.2814429636115597E-5</v>
      </c>
      <c r="L11" s="119">
        <f t="shared" si="5"/>
        <v>5.3765902350897512E-5</v>
      </c>
      <c r="M11" s="119">
        <f t="shared" si="5"/>
        <v>5.4626097984398117E-5</v>
      </c>
      <c r="N11" s="119">
        <f t="shared" si="5"/>
        <v>5.5380259304602484E-5</v>
      </c>
      <c r="O11" s="119">
        <f t="shared" si="5"/>
        <v>5.6181689138403342E-5</v>
      </c>
      <c r="P11" s="119">
        <f t="shared" si="5"/>
        <v>5.6958403146470863E-5</v>
      </c>
      <c r="Q11" s="119">
        <f t="shared" si="5"/>
        <v>5.7692712597082168E-5</v>
      </c>
      <c r="R11" s="119">
        <f t="shared" si="5"/>
        <v>5.8399696408052625E-5</v>
      </c>
      <c r="S11" s="119">
        <f t="shared" si="5"/>
        <v>5.9124482573636486E-5</v>
      </c>
      <c r="T11" s="119">
        <f t="shared" si="5"/>
        <v>5.9821316243480203E-5</v>
      </c>
      <c r="U11" s="119">
        <f t="shared" si="5"/>
        <v>6.0501320571501679E-5</v>
      </c>
      <c r="V11" s="119">
        <f t="shared" si="5"/>
        <v>6.1179749815953296E-5</v>
      </c>
      <c r="W11" s="119">
        <f t="shared" si="5"/>
        <v>6.1844179415164487E-5</v>
      </c>
      <c r="X11" s="119">
        <f t="shared" si="5"/>
        <v>6.247147283096891E-5</v>
      </c>
      <c r="Y11" s="119">
        <f t="shared" si="5"/>
        <v>6.3067581719555905E-5</v>
      </c>
      <c r="Z11" s="119">
        <f t="shared" si="5"/>
        <v>6.3683648485439209E-5</v>
      </c>
      <c r="AA11" s="119">
        <f t="shared" si="5"/>
        <v>6.4365389626845772E-5</v>
      </c>
      <c r="AB11" s="119">
        <f t="shared" si="5"/>
        <v>6.5019994449466576E-5</v>
      </c>
      <c r="AC11" s="119">
        <f t="shared" si="5"/>
        <v>6.5639261870897999E-5</v>
      </c>
      <c r="AD11" s="119">
        <f t="shared" si="5"/>
        <v>6.6252898939222202E-5</v>
      </c>
      <c r="AE11" s="119">
        <f t="shared" si="5"/>
        <v>6.6891836552240424E-5</v>
      </c>
      <c r="AF11" s="119">
        <f t="shared" si="5"/>
        <v>-3.8184764316855233E-2</v>
      </c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249977111117893"/>
  </sheetPr>
  <dimension ref="A1:AH11"/>
  <sheetViews>
    <sheetView zoomScaleNormal="100" workbookViewId="0">
      <selection activeCell="B1" sqref="B1:B1048576"/>
    </sheetView>
  </sheetViews>
  <sheetFormatPr defaultRowHeight="15"/>
  <cols>
    <col min="1" max="1" width="29.85546875" customWidth="1"/>
    <col min="2" max="32" width="10" customWidth="1"/>
  </cols>
  <sheetData>
    <row r="1" spans="1:34">
      <c r="A1" s="121" t="s">
        <v>327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>
      <c r="A2" s="1" t="s">
        <v>314</v>
      </c>
      <c r="B2" s="120">
        <v>0</v>
      </c>
      <c r="C2" s="120">
        <v>0</v>
      </c>
      <c r="D2" s="120">
        <v>0</v>
      </c>
      <c r="E2" s="120">
        <v>0</v>
      </c>
      <c r="F2" s="120">
        <v>0</v>
      </c>
      <c r="G2" s="120">
        <v>0</v>
      </c>
      <c r="H2" s="120">
        <v>0</v>
      </c>
      <c r="I2" s="120">
        <v>0</v>
      </c>
      <c r="J2" s="120">
        <v>0</v>
      </c>
      <c r="K2" s="120">
        <v>0</v>
      </c>
      <c r="L2" s="120">
        <v>0</v>
      </c>
      <c r="M2" s="120">
        <v>0</v>
      </c>
      <c r="N2" s="120">
        <v>0</v>
      </c>
      <c r="O2" s="120">
        <v>0</v>
      </c>
      <c r="P2" s="120">
        <v>0</v>
      </c>
      <c r="Q2" s="120">
        <v>0</v>
      </c>
      <c r="R2" s="120">
        <v>0</v>
      </c>
      <c r="S2" s="120">
        <v>0</v>
      </c>
      <c r="T2" s="120">
        <v>0</v>
      </c>
      <c r="U2" s="120">
        <v>0</v>
      </c>
      <c r="V2" s="120">
        <v>0</v>
      </c>
      <c r="W2" s="120">
        <v>0</v>
      </c>
      <c r="X2" s="120">
        <v>0</v>
      </c>
      <c r="Y2" s="120">
        <v>0</v>
      </c>
      <c r="Z2" s="120">
        <v>0</v>
      </c>
      <c r="AA2" s="120">
        <v>0</v>
      </c>
      <c r="AB2" s="120">
        <v>0</v>
      </c>
      <c r="AC2" s="120">
        <v>0</v>
      </c>
      <c r="AD2" s="120">
        <v>0</v>
      </c>
      <c r="AE2" s="120">
        <v>0</v>
      </c>
      <c r="AF2" s="120">
        <v>0</v>
      </c>
      <c r="AH2" s="118"/>
    </row>
    <row r="3" spans="1:34">
      <c r="A3" s="1" t="s">
        <v>315</v>
      </c>
      <c r="B3" s="119">
        <f t="shared" ref="B3:AF3" si="0">B4</f>
        <v>0</v>
      </c>
      <c r="C3" s="119">
        <f t="shared" si="0"/>
        <v>9.2655580139594299E-6</v>
      </c>
      <c r="D3" s="119">
        <f t="shared" si="0"/>
        <v>9.3690549158393756E-6</v>
      </c>
      <c r="E3" s="119">
        <f t="shared" si="0"/>
        <v>9.3547617580228159E-6</v>
      </c>
      <c r="F3" s="119">
        <f t="shared" si="0"/>
        <v>9.2913235506183395E-6</v>
      </c>
      <c r="G3" s="119">
        <f t="shared" si="0"/>
        <v>9.2232731288866895E-6</v>
      </c>
      <c r="H3" s="119">
        <f t="shared" si="0"/>
        <v>9.1643599330792494E-6</v>
      </c>
      <c r="I3" s="119">
        <f t="shared" si="0"/>
        <v>9.111787509572945E-6</v>
      </c>
      <c r="J3" s="119">
        <f t="shared" si="0"/>
        <v>9.084854013058906E-6</v>
      </c>
      <c r="K3" s="119">
        <f t="shared" si="0"/>
        <v>9.0716573207740357E-6</v>
      </c>
      <c r="L3" s="119">
        <f t="shared" si="0"/>
        <v>9.0751852944989526E-6</v>
      </c>
      <c r="M3" s="119">
        <f t="shared" si="0"/>
        <v>9.080960331953539E-6</v>
      </c>
      <c r="N3" s="119">
        <f t="shared" si="0"/>
        <v>9.0883665469895044E-6</v>
      </c>
      <c r="O3" s="119">
        <f t="shared" si="0"/>
        <v>9.0970413286844605E-6</v>
      </c>
      <c r="P3" s="119">
        <f t="shared" si="0"/>
        <v>9.1013689522224552E-6</v>
      </c>
      <c r="Q3" s="119">
        <f t="shared" si="0"/>
        <v>9.1014286498455496E-6</v>
      </c>
      <c r="R3" s="119">
        <f t="shared" si="0"/>
        <v>9.1026843229839861E-6</v>
      </c>
      <c r="S3" s="119">
        <f t="shared" si="0"/>
        <v>9.1109566698017225E-6</v>
      </c>
      <c r="T3" s="119">
        <f t="shared" si="0"/>
        <v>9.1158394605713987E-6</v>
      </c>
      <c r="U3" s="119">
        <f t="shared" si="0"/>
        <v>9.1228453691574209E-6</v>
      </c>
      <c r="V3" s="119">
        <f t="shared" si="0"/>
        <v>9.1332615914084846E-6</v>
      </c>
      <c r="W3" s="119">
        <f t="shared" si="0"/>
        <v>9.1420128747486744E-6</v>
      </c>
      <c r="X3" s="119">
        <f t="shared" si="0"/>
        <v>9.1445213580075141E-6</v>
      </c>
      <c r="Y3" s="119">
        <f t="shared" si="0"/>
        <v>9.1403406543961766E-6</v>
      </c>
      <c r="Z3" s="119">
        <f t="shared" si="0"/>
        <v>9.1383824968544678E-6</v>
      </c>
      <c r="AA3" s="119">
        <f t="shared" si="0"/>
        <v>9.1576081800211578E-6</v>
      </c>
      <c r="AB3" s="119">
        <f t="shared" si="0"/>
        <v>9.1668711862550905E-6</v>
      </c>
      <c r="AC3" s="119">
        <f t="shared" si="0"/>
        <v>9.1636110376072971E-6</v>
      </c>
      <c r="AD3" s="119">
        <f t="shared" si="0"/>
        <v>9.1544581306401652E-6</v>
      </c>
      <c r="AE3" s="119">
        <f t="shared" si="0"/>
        <v>9.1477316315246892E-6</v>
      </c>
      <c r="AF3" s="119">
        <f t="shared" si="0"/>
        <v>1.4113790709290707E-3</v>
      </c>
    </row>
    <row r="4" spans="1:34">
      <c r="A4" s="1" t="s">
        <v>13</v>
      </c>
      <c r="B4" s="104">
        <f>Calculations!B37</f>
        <v>0</v>
      </c>
      <c r="C4" s="104">
        <f>Calculations!C37</f>
        <v>9.2655580139594299E-6</v>
      </c>
      <c r="D4" s="104">
        <f>Calculations!D37</f>
        <v>9.3690549158393756E-6</v>
      </c>
      <c r="E4" s="104">
        <f>Calculations!E37</f>
        <v>9.3547617580228159E-6</v>
      </c>
      <c r="F4" s="104">
        <f>Calculations!F37</f>
        <v>9.2913235506183395E-6</v>
      </c>
      <c r="G4" s="104">
        <f>Calculations!G37</f>
        <v>9.2232731288866895E-6</v>
      </c>
      <c r="H4" s="104">
        <f>Calculations!H37</f>
        <v>9.1643599330792494E-6</v>
      </c>
      <c r="I4" s="104">
        <f>Calculations!I37</f>
        <v>9.111787509572945E-6</v>
      </c>
      <c r="J4" s="104">
        <f>Calculations!J37</f>
        <v>9.084854013058906E-6</v>
      </c>
      <c r="K4" s="104">
        <f>Calculations!K37</f>
        <v>9.0716573207740357E-6</v>
      </c>
      <c r="L4" s="104">
        <f>Calculations!L37</f>
        <v>9.0751852944989526E-6</v>
      </c>
      <c r="M4" s="104">
        <f>Calculations!M37</f>
        <v>9.080960331953539E-6</v>
      </c>
      <c r="N4" s="104">
        <f>Calculations!N37</f>
        <v>9.0883665469895044E-6</v>
      </c>
      <c r="O4" s="104">
        <f>Calculations!O37</f>
        <v>9.0970413286844605E-6</v>
      </c>
      <c r="P4" s="104">
        <f>Calculations!P37</f>
        <v>9.1013689522224552E-6</v>
      </c>
      <c r="Q4" s="104">
        <f>Calculations!Q37</f>
        <v>9.1014286498455496E-6</v>
      </c>
      <c r="R4" s="104">
        <f>Calculations!R37</f>
        <v>9.1026843229839861E-6</v>
      </c>
      <c r="S4" s="104">
        <f>Calculations!S37</f>
        <v>9.1109566698017225E-6</v>
      </c>
      <c r="T4" s="104">
        <f>Calculations!T37</f>
        <v>9.1158394605713987E-6</v>
      </c>
      <c r="U4" s="104">
        <f>Calculations!U37</f>
        <v>9.1228453691574209E-6</v>
      </c>
      <c r="V4" s="104">
        <f>Calculations!V37</f>
        <v>9.1332615914084846E-6</v>
      </c>
      <c r="W4" s="104">
        <f>Calculations!W37</f>
        <v>9.1420128747486744E-6</v>
      </c>
      <c r="X4" s="104">
        <f>Calculations!X37</f>
        <v>9.1445213580075141E-6</v>
      </c>
      <c r="Y4" s="104">
        <f>Calculations!Y37</f>
        <v>9.1403406543961766E-6</v>
      </c>
      <c r="Z4" s="104">
        <f>Calculations!Z37</f>
        <v>9.1383824968544678E-6</v>
      </c>
      <c r="AA4" s="104">
        <f>Calculations!AA37</f>
        <v>9.1576081800211578E-6</v>
      </c>
      <c r="AB4" s="104">
        <f>Calculations!AB37</f>
        <v>9.1668711862550905E-6</v>
      </c>
      <c r="AC4" s="104">
        <f>Calculations!AC37</f>
        <v>9.1636110376072971E-6</v>
      </c>
      <c r="AD4" s="104">
        <f>Calculations!AD37</f>
        <v>9.1544581306401652E-6</v>
      </c>
      <c r="AE4" s="104">
        <f>Calculations!AE37</f>
        <v>9.1477316315246892E-6</v>
      </c>
      <c r="AF4" s="104">
        <f>Calculations!AF37</f>
        <v>1.4113790709290707E-3</v>
      </c>
    </row>
    <row r="5" spans="1:34">
      <c r="A5" s="1" t="s">
        <v>316</v>
      </c>
      <c r="B5" s="104">
        <f>Calculations!B38</f>
        <v>0</v>
      </c>
      <c r="C5" s="104">
        <f>Calculations!C38</f>
        <v>-2.7280017761989341E-5</v>
      </c>
      <c r="D5" s="104">
        <f>Calculations!D38</f>
        <v>-3.0096325189135559E-5</v>
      </c>
      <c r="E5" s="104">
        <f>Calculations!E38</f>
        <v>-3.0920661473051093E-5</v>
      </c>
      <c r="F5" s="104">
        <f>Calculations!F38</f>
        <v>-3.1300263572305557E-5</v>
      </c>
      <c r="G5" s="104">
        <f>Calculations!G38</f>
        <v>-3.1667805005213761E-5</v>
      </c>
      <c r="H5" s="104">
        <f>Calculations!H38</f>
        <v>-3.1972969875112512E-5</v>
      </c>
      <c r="I5" s="104">
        <f>Calculations!I38</f>
        <v>-3.2190522120080428E-5</v>
      </c>
      <c r="J5" s="104">
        <f>Calculations!J38</f>
        <v>-3.2323278734036647E-5</v>
      </c>
      <c r="K5" s="104">
        <f>Calculations!K38</f>
        <v>-3.2340849184983581E-5</v>
      </c>
      <c r="L5" s="104">
        <f>Calculations!L38</f>
        <v>-3.2471140859020921E-5</v>
      </c>
      <c r="M5" s="104">
        <f>Calculations!M38</f>
        <v>-3.2600999847584209E-5</v>
      </c>
      <c r="N5" s="104">
        <f>Calculations!N38</f>
        <v>-3.2741056709017667E-5</v>
      </c>
      <c r="O5" s="104">
        <f>Calculations!O38</f>
        <v>-3.2871751221049313E-5</v>
      </c>
      <c r="P5" s="104">
        <f>Calculations!P38</f>
        <v>-3.3016978545314606E-5</v>
      </c>
      <c r="Q5" s="104">
        <f>Calculations!Q38</f>
        <v>-3.3144913013676273E-5</v>
      </c>
      <c r="R5" s="104">
        <f>Calculations!R38</f>
        <v>-3.327460869998671E-5</v>
      </c>
      <c r="S5" s="104">
        <f>Calculations!S38</f>
        <v>-3.3406228007849511E-5</v>
      </c>
      <c r="T5" s="104">
        <f>Calculations!T38</f>
        <v>-3.3534633533099124E-5</v>
      </c>
      <c r="U5" s="104">
        <f>Calculations!U38</f>
        <v>-3.3657107181662051E-5</v>
      </c>
      <c r="V5" s="104">
        <f>Calculations!V38</f>
        <v>-3.3787310079178256E-5</v>
      </c>
      <c r="W5" s="104">
        <f>Calculations!W38</f>
        <v>-3.3900777906723728E-5</v>
      </c>
      <c r="X5" s="104">
        <f>Calculations!X38</f>
        <v>-3.4013354712669103E-5</v>
      </c>
      <c r="Y5" s="104">
        <f>Calculations!Y38</f>
        <v>-3.4098705783267826E-5</v>
      </c>
      <c r="Z5" s="104">
        <f>Calculations!Z38</f>
        <v>-3.4173092777630027E-5</v>
      </c>
      <c r="AA5" s="104">
        <f>Calculations!AA38</f>
        <v>-3.4256854201210808E-5</v>
      </c>
      <c r="AB5" s="104">
        <f>Calculations!AB38</f>
        <v>-3.4326428822908114E-5</v>
      </c>
      <c r="AC5" s="104">
        <f>Calculations!AC38</f>
        <v>-3.4380369253956296E-5</v>
      </c>
      <c r="AD5" s="104">
        <f>Calculations!AD38</f>
        <v>-3.4434167303284944E-5</v>
      </c>
      <c r="AE5" s="104">
        <f>Calculations!AE38</f>
        <v>-3.4478415573302906E-5</v>
      </c>
      <c r="AF5" s="104">
        <f>Calculations!AF38</f>
        <v>4.2091318028495202E-5</v>
      </c>
    </row>
    <row r="6" spans="1:34">
      <c r="A6" s="1" t="s">
        <v>317</v>
      </c>
      <c r="B6" s="119">
        <f t="shared" ref="B6:AF7" si="1">B4</f>
        <v>0</v>
      </c>
      <c r="C6" s="119">
        <f t="shared" si="1"/>
        <v>9.2655580139594299E-6</v>
      </c>
      <c r="D6" s="119">
        <f t="shared" si="1"/>
        <v>9.3690549158393756E-6</v>
      </c>
      <c r="E6" s="119">
        <f t="shared" si="1"/>
        <v>9.3547617580228159E-6</v>
      </c>
      <c r="F6" s="119">
        <f t="shared" si="1"/>
        <v>9.2913235506183395E-6</v>
      </c>
      <c r="G6" s="119">
        <f t="shared" si="1"/>
        <v>9.2232731288866895E-6</v>
      </c>
      <c r="H6" s="119">
        <f t="shared" si="1"/>
        <v>9.1643599330792494E-6</v>
      </c>
      <c r="I6" s="119">
        <f t="shared" si="1"/>
        <v>9.111787509572945E-6</v>
      </c>
      <c r="J6" s="119">
        <f t="shared" si="1"/>
        <v>9.084854013058906E-6</v>
      </c>
      <c r="K6" s="119">
        <f t="shared" si="1"/>
        <v>9.0716573207740357E-6</v>
      </c>
      <c r="L6" s="119">
        <f t="shared" si="1"/>
        <v>9.0751852944989526E-6</v>
      </c>
      <c r="M6" s="119">
        <f t="shared" si="1"/>
        <v>9.080960331953539E-6</v>
      </c>
      <c r="N6" s="119">
        <f t="shared" si="1"/>
        <v>9.0883665469895044E-6</v>
      </c>
      <c r="O6" s="119">
        <f t="shared" si="1"/>
        <v>9.0970413286844605E-6</v>
      </c>
      <c r="P6" s="119">
        <f t="shared" si="1"/>
        <v>9.1013689522224552E-6</v>
      </c>
      <c r="Q6" s="119">
        <f t="shared" si="1"/>
        <v>9.1014286498455496E-6</v>
      </c>
      <c r="R6" s="119">
        <f t="shared" si="1"/>
        <v>9.1026843229839861E-6</v>
      </c>
      <c r="S6" s="119">
        <f t="shared" si="1"/>
        <v>9.1109566698017225E-6</v>
      </c>
      <c r="T6" s="119">
        <f t="shared" si="1"/>
        <v>9.1158394605713987E-6</v>
      </c>
      <c r="U6" s="119">
        <f t="shared" si="1"/>
        <v>9.1228453691574209E-6</v>
      </c>
      <c r="V6" s="119">
        <f t="shared" si="1"/>
        <v>9.1332615914084846E-6</v>
      </c>
      <c r="W6" s="119">
        <f t="shared" si="1"/>
        <v>9.1420128747486744E-6</v>
      </c>
      <c r="X6" s="119">
        <f t="shared" si="1"/>
        <v>9.1445213580075141E-6</v>
      </c>
      <c r="Y6" s="119">
        <f t="shared" si="1"/>
        <v>9.1403406543961766E-6</v>
      </c>
      <c r="Z6" s="119">
        <f t="shared" si="1"/>
        <v>9.1383824968544678E-6</v>
      </c>
      <c r="AA6" s="119">
        <f t="shared" si="1"/>
        <v>9.1576081800211578E-6</v>
      </c>
      <c r="AB6" s="119">
        <f t="shared" si="1"/>
        <v>9.1668711862550905E-6</v>
      </c>
      <c r="AC6" s="119">
        <f t="shared" si="1"/>
        <v>9.1636110376072971E-6</v>
      </c>
      <c r="AD6" s="119">
        <f t="shared" si="1"/>
        <v>9.1544581306401652E-6</v>
      </c>
      <c r="AE6" s="119">
        <f t="shared" si="1"/>
        <v>9.1477316315246892E-6</v>
      </c>
      <c r="AF6" s="119">
        <f t="shared" si="1"/>
        <v>1.4113790709290707E-3</v>
      </c>
    </row>
    <row r="7" spans="1:34">
      <c r="A7" s="1" t="s">
        <v>206</v>
      </c>
      <c r="B7" s="119">
        <f t="shared" si="1"/>
        <v>0</v>
      </c>
      <c r="C7" s="119">
        <f t="shared" si="1"/>
        <v>-2.7280017761989341E-5</v>
      </c>
      <c r="D7" s="119">
        <f t="shared" si="1"/>
        <v>-3.0096325189135559E-5</v>
      </c>
      <c r="E7" s="119">
        <f t="shared" si="1"/>
        <v>-3.0920661473051093E-5</v>
      </c>
      <c r="F7" s="119">
        <f t="shared" si="1"/>
        <v>-3.1300263572305557E-5</v>
      </c>
      <c r="G7" s="119">
        <f t="shared" si="1"/>
        <v>-3.1667805005213761E-5</v>
      </c>
      <c r="H7" s="119">
        <f t="shared" si="1"/>
        <v>-3.1972969875112512E-5</v>
      </c>
      <c r="I7" s="119">
        <f t="shared" si="1"/>
        <v>-3.2190522120080428E-5</v>
      </c>
      <c r="J7" s="119">
        <f t="shared" si="1"/>
        <v>-3.2323278734036647E-5</v>
      </c>
      <c r="K7" s="119">
        <f t="shared" si="1"/>
        <v>-3.2340849184983581E-5</v>
      </c>
      <c r="L7" s="119">
        <f t="shared" si="1"/>
        <v>-3.2471140859020921E-5</v>
      </c>
      <c r="M7" s="119">
        <f t="shared" si="1"/>
        <v>-3.2600999847584209E-5</v>
      </c>
      <c r="N7" s="119">
        <f t="shared" si="1"/>
        <v>-3.2741056709017667E-5</v>
      </c>
      <c r="O7" s="119">
        <f t="shared" si="1"/>
        <v>-3.2871751221049313E-5</v>
      </c>
      <c r="P7" s="119">
        <f t="shared" si="1"/>
        <v>-3.3016978545314606E-5</v>
      </c>
      <c r="Q7" s="119">
        <f t="shared" si="1"/>
        <v>-3.3144913013676273E-5</v>
      </c>
      <c r="R7" s="119">
        <f t="shared" si="1"/>
        <v>-3.327460869998671E-5</v>
      </c>
      <c r="S7" s="119">
        <f t="shared" si="1"/>
        <v>-3.3406228007849511E-5</v>
      </c>
      <c r="T7" s="119">
        <f t="shared" si="1"/>
        <v>-3.3534633533099124E-5</v>
      </c>
      <c r="U7" s="119">
        <f t="shared" si="1"/>
        <v>-3.3657107181662051E-5</v>
      </c>
      <c r="V7" s="119">
        <f t="shared" si="1"/>
        <v>-3.3787310079178256E-5</v>
      </c>
      <c r="W7" s="119">
        <f t="shared" si="1"/>
        <v>-3.3900777906723728E-5</v>
      </c>
      <c r="X7" s="119">
        <f t="shared" si="1"/>
        <v>-3.4013354712669103E-5</v>
      </c>
      <c r="Y7" s="119">
        <f t="shared" si="1"/>
        <v>-3.4098705783267826E-5</v>
      </c>
      <c r="Z7" s="119">
        <f t="shared" si="1"/>
        <v>-3.4173092777630027E-5</v>
      </c>
      <c r="AA7" s="119">
        <f t="shared" si="1"/>
        <v>-3.4256854201210808E-5</v>
      </c>
      <c r="AB7" s="119">
        <f t="shared" si="1"/>
        <v>-3.4326428822908114E-5</v>
      </c>
      <c r="AC7" s="119">
        <f t="shared" si="1"/>
        <v>-3.4380369253956296E-5</v>
      </c>
      <c r="AD7" s="119">
        <f t="shared" si="1"/>
        <v>-3.4434167303284944E-5</v>
      </c>
      <c r="AE7" s="119">
        <f t="shared" si="1"/>
        <v>-3.4478415573302906E-5</v>
      </c>
      <c r="AF7" s="119">
        <f t="shared" si="1"/>
        <v>4.2091318028495202E-5</v>
      </c>
    </row>
    <row r="8" spans="1:34">
      <c r="A8" s="1" t="s">
        <v>318</v>
      </c>
      <c r="B8" s="119">
        <f t="shared" ref="B8:AF8" si="2">B5</f>
        <v>0</v>
      </c>
      <c r="C8" s="119">
        <f t="shared" si="2"/>
        <v>-2.7280017761989341E-5</v>
      </c>
      <c r="D8" s="119">
        <f t="shared" si="2"/>
        <v>-3.0096325189135559E-5</v>
      </c>
      <c r="E8" s="119">
        <f t="shared" si="2"/>
        <v>-3.0920661473051093E-5</v>
      </c>
      <c r="F8" s="119">
        <f t="shared" si="2"/>
        <v>-3.1300263572305557E-5</v>
      </c>
      <c r="G8" s="119">
        <f t="shared" si="2"/>
        <v>-3.1667805005213761E-5</v>
      </c>
      <c r="H8" s="119">
        <f t="shared" si="2"/>
        <v>-3.1972969875112512E-5</v>
      </c>
      <c r="I8" s="119">
        <f t="shared" si="2"/>
        <v>-3.2190522120080428E-5</v>
      </c>
      <c r="J8" s="119">
        <f t="shared" si="2"/>
        <v>-3.2323278734036647E-5</v>
      </c>
      <c r="K8" s="119">
        <f t="shared" si="2"/>
        <v>-3.2340849184983581E-5</v>
      </c>
      <c r="L8" s="119">
        <f t="shared" si="2"/>
        <v>-3.2471140859020921E-5</v>
      </c>
      <c r="M8" s="119">
        <f t="shared" si="2"/>
        <v>-3.2600999847584209E-5</v>
      </c>
      <c r="N8" s="119">
        <f t="shared" si="2"/>
        <v>-3.2741056709017667E-5</v>
      </c>
      <c r="O8" s="119">
        <f t="shared" si="2"/>
        <v>-3.2871751221049313E-5</v>
      </c>
      <c r="P8" s="119">
        <f t="shared" si="2"/>
        <v>-3.3016978545314606E-5</v>
      </c>
      <c r="Q8" s="119">
        <f t="shared" si="2"/>
        <v>-3.3144913013676273E-5</v>
      </c>
      <c r="R8" s="119">
        <f t="shared" si="2"/>
        <v>-3.327460869998671E-5</v>
      </c>
      <c r="S8" s="119">
        <f t="shared" si="2"/>
        <v>-3.3406228007849511E-5</v>
      </c>
      <c r="T8" s="119">
        <f t="shared" si="2"/>
        <v>-3.3534633533099124E-5</v>
      </c>
      <c r="U8" s="119">
        <f t="shared" si="2"/>
        <v>-3.3657107181662051E-5</v>
      </c>
      <c r="V8" s="119">
        <f t="shared" si="2"/>
        <v>-3.3787310079178256E-5</v>
      </c>
      <c r="W8" s="119">
        <f t="shared" si="2"/>
        <v>-3.3900777906723728E-5</v>
      </c>
      <c r="X8" s="119">
        <f t="shared" si="2"/>
        <v>-3.4013354712669103E-5</v>
      </c>
      <c r="Y8" s="119">
        <f t="shared" si="2"/>
        <v>-3.4098705783267826E-5</v>
      </c>
      <c r="Z8" s="119">
        <f t="shared" si="2"/>
        <v>-3.4173092777630027E-5</v>
      </c>
      <c r="AA8" s="119">
        <f t="shared" si="2"/>
        <v>-3.4256854201210808E-5</v>
      </c>
      <c r="AB8" s="119">
        <f t="shared" si="2"/>
        <v>-3.4326428822908114E-5</v>
      </c>
      <c r="AC8" s="119">
        <f t="shared" si="2"/>
        <v>-3.4380369253956296E-5</v>
      </c>
      <c r="AD8" s="119">
        <f t="shared" si="2"/>
        <v>-3.4434167303284944E-5</v>
      </c>
      <c r="AE8" s="119">
        <f t="shared" si="2"/>
        <v>-3.4478415573302906E-5</v>
      </c>
      <c r="AF8" s="119">
        <f t="shared" si="2"/>
        <v>4.2091318028495202E-5</v>
      </c>
    </row>
    <row r="9" spans="1:34">
      <c r="A9" s="1" t="s">
        <v>319</v>
      </c>
      <c r="B9" s="119">
        <f t="shared" ref="B9:AF9" si="3">B5</f>
        <v>0</v>
      </c>
      <c r="C9" s="119">
        <f t="shared" si="3"/>
        <v>-2.7280017761989341E-5</v>
      </c>
      <c r="D9" s="119">
        <f t="shared" si="3"/>
        <v>-3.0096325189135559E-5</v>
      </c>
      <c r="E9" s="119">
        <f t="shared" si="3"/>
        <v>-3.0920661473051093E-5</v>
      </c>
      <c r="F9" s="119">
        <f t="shared" si="3"/>
        <v>-3.1300263572305557E-5</v>
      </c>
      <c r="G9" s="119">
        <f t="shared" si="3"/>
        <v>-3.1667805005213761E-5</v>
      </c>
      <c r="H9" s="119">
        <f t="shared" si="3"/>
        <v>-3.1972969875112512E-5</v>
      </c>
      <c r="I9" s="119">
        <f t="shared" si="3"/>
        <v>-3.2190522120080428E-5</v>
      </c>
      <c r="J9" s="119">
        <f t="shared" si="3"/>
        <v>-3.2323278734036647E-5</v>
      </c>
      <c r="K9" s="119">
        <f t="shared" si="3"/>
        <v>-3.2340849184983581E-5</v>
      </c>
      <c r="L9" s="119">
        <f t="shared" si="3"/>
        <v>-3.2471140859020921E-5</v>
      </c>
      <c r="M9" s="119">
        <f t="shared" si="3"/>
        <v>-3.2600999847584209E-5</v>
      </c>
      <c r="N9" s="119">
        <f t="shared" si="3"/>
        <v>-3.2741056709017667E-5</v>
      </c>
      <c r="O9" s="119">
        <f t="shared" si="3"/>
        <v>-3.2871751221049313E-5</v>
      </c>
      <c r="P9" s="119">
        <f t="shared" si="3"/>
        <v>-3.3016978545314606E-5</v>
      </c>
      <c r="Q9" s="119">
        <f t="shared" si="3"/>
        <v>-3.3144913013676273E-5</v>
      </c>
      <c r="R9" s="119">
        <f t="shared" si="3"/>
        <v>-3.327460869998671E-5</v>
      </c>
      <c r="S9" s="119">
        <f t="shared" si="3"/>
        <v>-3.3406228007849511E-5</v>
      </c>
      <c r="T9" s="119">
        <f t="shared" si="3"/>
        <v>-3.3534633533099124E-5</v>
      </c>
      <c r="U9" s="119">
        <f t="shared" si="3"/>
        <v>-3.3657107181662051E-5</v>
      </c>
      <c r="V9" s="119">
        <f t="shared" si="3"/>
        <v>-3.3787310079178256E-5</v>
      </c>
      <c r="W9" s="119">
        <f t="shared" si="3"/>
        <v>-3.3900777906723728E-5</v>
      </c>
      <c r="X9" s="119">
        <f t="shared" si="3"/>
        <v>-3.4013354712669103E-5</v>
      </c>
      <c r="Y9" s="119">
        <f t="shared" si="3"/>
        <v>-3.4098705783267826E-5</v>
      </c>
      <c r="Z9" s="119">
        <f t="shared" si="3"/>
        <v>-3.4173092777630027E-5</v>
      </c>
      <c r="AA9" s="119">
        <f t="shared" si="3"/>
        <v>-3.4256854201210808E-5</v>
      </c>
      <c r="AB9" s="119">
        <f t="shared" si="3"/>
        <v>-3.4326428822908114E-5</v>
      </c>
      <c r="AC9" s="119">
        <f t="shared" si="3"/>
        <v>-3.4380369253956296E-5</v>
      </c>
      <c r="AD9" s="119">
        <f t="shared" si="3"/>
        <v>-3.4434167303284944E-5</v>
      </c>
      <c r="AE9" s="119">
        <f t="shared" si="3"/>
        <v>-3.4478415573302906E-5</v>
      </c>
      <c r="AF9" s="119">
        <f t="shared" si="3"/>
        <v>4.2091318028495202E-5</v>
      </c>
    </row>
    <row r="10" spans="1:34">
      <c r="A10" s="1" t="s">
        <v>320</v>
      </c>
      <c r="B10" s="119">
        <f t="shared" ref="B10:AF10" si="4">B4</f>
        <v>0</v>
      </c>
      <c r="C10" s="119">
        <f t="shared" si="4"/>
        <v>9.2655580139594299E-6</v>
      </c>
      <c r="D10" s="119">
        <f t="shared" si="4"/>
        <v>9.3690549158393756E-6</v>
      </c>
      <c r="E10" s="119">
        <f t="shared" si="4"/>
        <v>9.3547617580228159E-6</v>
      </c>
      <c r="F10" s="119">
        <f t="shared" si="4"/>
        <v>9.2913235506183395E-6</v>
      </c>
      <c r="G10" s="119">
        <f t="shared" si="4"/>
        <v>9.2232731288866895E-6</v>
      </c>
      <c r="H10" s="119">
        <f t="shared" si="4"/>
        <v>9.1643599330792494E-6</v>
      </c>
      <c r="I10" s="119">
        <f t="shared" si="4"/>
        <v>9.111787509572945E-6</v>
      </c>
      <c r="J10" s="119">
        <f t="shared" si="4"/>
        <v>9.084854013058906E-6</v>
      </c>
      <c r="K10" s="119">
        <f t="shared" si="4"/>
        <v>9.0716573207740357E-6</v>
      </c>
      <c r="L10" s="119">
        <f t="shared" si="4"/>
        <v>9.0751852944989526E-6</v>
      </c>
      <c r="M10" s="119">
        <f t="shared" si="4"/>
        <v>9.080960331953539E-6</v>
      </c>
      <c r="N10" s="119">
        <f t="shared" si="4"/>
        <v>9.0883665469895044E-6</v>
      </c>
      <c r="O10" s="119">
        <f t="shared" si="4"/>
        <v>9.0970413286844605E-6</v>
      </c>
      <c r="P10" s="119">
        <f t="shared" si="4"/>
        <v>9.1013689522224552E-6</v>
      </c>
      <c r="Q10" s="119">
        <f t="shared" si="4"/>
        <v>9.1014286498455496E-6</v>
      </c>
      <c r="R10" s="119">
        <f t="shared" si="4"/>
        <v>9.1026843229839861E-6</v>
      </c>
      <c r="S10" s="119">
        <f t="shared" si="4"/>
        <v>9.1109566698017225E-6</v>
      </c>
      <c r="T10" s="119">
        <f t="shared" si="4"/>
        <v>9.1158394605713987E-6</v>
      </c>
      <c r="U10" s="119">
        <f t="shared" si="4"/>
        <v>9.1228453691574209E-6</v>
      </c>
      <c r="V10" s="119">
        <f t="shared" si="4"/>
        <v>9.1332615914084846E-6</v>
      </c>
      <c r="W10" s="119">
        <f t="shared" si="4"/>
        <v>9.1420128747486744E-6</v>
      </c>
      <c r="X10" s="119">
        <f t="shared" si="4"/>
        <v>9.1445213580075141E-6</v>
      </c>
      <c r="Y10" s="119">
        <f t="shared" si="4"/>
        <v>9.1403406543961766E-6</v>
      </c>
      <c r="Z10" s="119">
        <f t="shared" si="4"/>
        <v>9.1383824968544678E-6</v>
      </c>
      <c r="AA10" s="119">
        <f t="shared" si="4"/>
        <v>9.1576081800211578E-6</v>
      </c>
      <c r="AB10" s="119">
        <f t="shared" si="4"/>
        <v>9.1668711862550905E-6</v>
      </c>
      <c r="AC10" s="119">
        <f t="shared" si="4"/>
        <v>9.1636110376072971E-6</v>
      </c>
      <c r="AD10" s="119">
        <f t="shared" si="4"/>
        <v>9.1544581306401652E-6</v>
      </c>
      <c r="AE10" s="119">
        <f t="shared" si="4"/>
        <v>9.1477316315246892E-6</v>
      </c>
      <c r="AF10" s="119">
        <f t="shared" si="4"/>
        <v>1.4113790709290707E-3</v>
      </c>
    </row>
    <row r="11" spans="1:34">
      <c r="A11" s="1" t="s">
        <v>321</v>
      </c>
      <c r="B11" s="119">
        <f t="shared" ref="B11:AF11" si="5">B4</f>
        <v>0</v>
      </c>
      <c r="C11" s="119">
        <f t="shared" si="5"/>
        <v>9.2655580139594299E-6</v>
      </c>
      <c r="D11" s="119">
        <f t="shared" si="5"/>
        <v>9.3690549158393756E-6</v>
      </c>
      <c r="E11" s="119">
        <f t="shared" si="5"/>
        <v>9.3547617580228159E-6</v>
      </c>
      <c r="F11" s="119">
        <f t="shared" si="5"/>
        <v>9.2913235506183395E-6</v>
      </c>
      <c r="G11" s="119">
        <f t="shared" si="5"/>
        <v>9.2232731288866895E-6</v>
      </c>
      <c r="H11" s="119">
        <f t="shared" si="5"/>
        <v>9.1643599330792494E-6</v>
      </c>
      <c r="I11" s="119">
        <f t="shared" si="5"/>
        <v>9.111787509572945E-6</v>
      </c>
      <c r="J11" s="119">
        <f t="shared" si="5"/>
        <v>9.084854013058906E-6</v>
      </c>
      <c r="K11" s="119">
        <f t="shared" si="5"/>
        <v>9.0716573207740357E-6</v>
      </c>
      <c r="L11" s="119">
        <f t="shared" si="5"/>
        <v>9.0751852944989526E-6</v>
      </c>
      <c r="M11" s="119">
        <f t="shared" si="5"/>
        <v>9.080960331953539E-6</v>
      </c>
      <c r="N11" s="119">
        <f t="shared" si="5"/>
        <v>9.0883665469895044E-6</v>
      </c>
      <c r="O11" s="119">
        <f t="shared" si="5"/>
        <v>9.0970413286844605E-6</v>
      </c>
      <c r="P11" s="119">
        <f t="shared" si="5"/>
        <v>9.1013689522224552E-6</v>
      </c>
      <c r="Q11" s="119">
        <f t="shared" si="5"/>
        <v>9.1014286498455496E-6</v>
      </c>
      <c r="R11" s="119">
        <f t="shared" si="5"/>
        <v>9.1026843229839861E-6</v>
      </c>
      <c r="S11" s="119">
        <f t="shared" si="5"/>
        <v>9.1109566698017225E-6</v>
      </c>
      <c r="T11" s="119">
        <f t="shared" si="5"/>
        <v>9.1158394605713987E-6</v>
      </c>
      <c r="U11" s="119">
        <f t="shared" si="5"/>
        <v>9.1228453691574209E-6</v>
      </c>
      <c r="V11" s="119">
        <f t="shared" si="5"/>
        <v>9.1332615914084846E-6</v>
      </c>
      <c r="W11" s="119">
        <f t="shared" si="5"/>
        <v>9.1420128747486744E-6</v>
      </c>
      <c r="X11" s="119">
        <f t="shared" si="5"/>
        <v>9.1445213580075141E-6</v>
      </c>
      <c r="Y11" s="119">
        <f t="shared" si="5"/>
        <v>9.1403406543961766E-6</v>
      </c>
      <c r="Z11" s="119">
        <f t="shared" si="5"/>
        <v>9.1383824968544678E-6</v>
      </c>
      <c r="AA11" s="119">
        <f t="shared" si="5"/>
        <v>9.1576081800211578E-6</v>
      </c>
      <c r="AB11" s="119">
        <f t="shared" si="5"/>
        <v>9.1668711862550905E-6</v>
      </c>
      <c r="AC11" s="119">
        <f t="shared" si="5"/>
        <v>9.1636110376072971E-6</v>
      </c>
      <c r="AD11" s="119">
        <f t="shared" si="5"/>
        <v>9.1544581306401652E-6</v>
      </c>
      <c r="AE11" s="119">
        <f t="shared" si="5"/>
        <v>9.1477316315246892E-6</v>
      </c>
      <c r="AF11" s="119">
        <f t="shared" si="5"/>
        <v>1.4113790709290707E-3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249977111117893"/>
  </sheetPr>
  <dimension ref="A1:AH11"/>
  <sheetViews>
    <sheetView zoomScaleNormal="100" workbookViewId="0">
      <selection activeCell="B1" sqref="B1:B1048576"/>
    </sheetView>
  </sheetViews>
  <sheetFormatPr defaultRowHeight="15"/>
  <cols>
    <col min="1" max="1" width="29.85546875" customWidth="1"/>
    <col min="2" max="32" width="10" customWidth="1"/>
  </cols>
  <sheetData>
    <row r="1" spans="1:34">
      <c r="A1" s="121" t="s">
        <v>327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>
      <c r="A2" s="1" t="s">
        <v>314</v>
      </c>
      <c r="B2" s="120">
        <v>0</v>
      </c>
      <c r="C2" s="120">
        <v>0</v>
      </c>
      <c r="D2" s="120">
        <v>0</v>
      </c>
      <c r="E2" s="120">
        <v>0</v>
      </c>
      <c r="F2" s="120">
        <v>0</v>
      </c>
      <c r="G2" s="120">
        <v>0</v>
      </c>
      <c r="H2" s="120">
        <v>0</v>
      </c>
      <c r="I2" s="120">
        <v>0</v>
      </c>
      <c r="J2" s="120">
        <v>0</v>
      </c>
      <c r="K2" s="120">
        <v>0</v>
      </c>
      <c r="L2" s="120">
        <v>0</v>
      </c>
      <c r="M2" s="120">
        <v>0</v>
      </c>
      <c r="N2" s="120">
        <v>0</v>
      </c>
      <c r="O2" s="120">
        <v>0</v>
      </c>
      <c r="P2" s="120">
        <v>0</v>
      </c>
      <c r="Q2" s="120">
        <v>0</v>
      </c>
      <c r="R2" s="120">
        <v>0</v>
      </c>
      <c r="S2" s="120">
        <v>0</v>
      </c>
      <c r="T2" s="120">
        <v>0</v>
      </c>
      <c r="U2" s="120">
        <v>0</v>
      </c>
      <c r="V2" s="120">
        <v>0</v>
      </c>
      <c r="W2" s="120">
        <v>0</v>
      </c>
      <c r="X2" s="120">
        <v>0</v>
      </c>
      <c r="Y2" s="120">
        <v>0</v>
      </c>
      <c r="Z2" s="120">
        <v>0</v>
      </c>
      <c r="AA2" s="120">
        <v>0</v>
      </c>
      <c r="AB2" s="120">
        <v>0</v>
      </c>
      <c r="AC2" s="120">
        <v>0</v>
      </c>
      <c r="AD2" s="120">
        <v>0</v>
      </c>
      <c r="AE2" s="120">
        <v>0</v>
      </c>
      <c r="AF2" s="120">
        <v>0</v>
      </c>
      <c r="AH2" s="118"/>
    </row>
    <row r="3" spans="1:34">
      <c r="A3" s="1" t="s">
        <v>315</v>
      </c>
      <c r="B3" s="119">
        <f t="shared" ref="B3:AF3" si="0">B4</f>
        <v>0</v>
      </c>
      <c r="C3" s="119">
        <f t="shared" si="0"/>
        <v>9.2655580139594299E-6</v>
      </c>
      <c r="D3" s="119">
        <f t="shared" si="0"/>
        <v>9.3690549158393756E-6</v>
      </c>
      <c r="E3" s="119">
        <f t="shared" si="0"/>
        <v>9.3547617580228159E-6</v>
      </c>
      <c r="F3" s="119">
        <f t="shared" si="0"/>
        <v>9.2913235506183395E-6</v>
      </c>
      <c r="G3" s="119">
        <f t="shared" si="0"/>
        <v>9.2232731288866895E-6</v>
      </c>
      <c r="H3" s="119">
        <f t="shared" si="0"/>
        <v>9.1643599330792494E-6</v>
      </c>
      <c r="I3" s="119">
        <f t="shared" si="0"/>
        <v>9.111787509572945E-6</v>
      </c>
      <c r="J3" s="119">
        <f t="shared" si="0"/>
        <v>9.084854013058906E-6</v>
      </c>
      <c r="K3" s="119">
        <f t="shared" si="0"/>
        <v>9.0716573207740357E-6</v>
      </c>
      <c r="L3" s="119">
        <f t="shared" si="0"/>
        <v>9.0751852944989526E-6</v>
      </c>
      <c r="M3" s="119">
        <f t="shared" si="0"/>
        <v>9.080960331953539E-6</v>
      </c>
      <c r="N3" s="119">
        <f t="shared" si="0"/>
        <v>9.0883665469895044E-6</v>
      </c>
      <c r="O3" s="119">
        <f t="shared" si="0"/>
        <v>9.0970413286844605E-6</v>
      </c>
      <c r="P3" s="119">
        <f t="shared" si="0"/>
        <v>9.1013689522224552E-6</v>
      </c>
      <c r="Q3" s="119">
        <f t="shared" si="0"/>
        <v>9.1014286498455496E-6</v>
      </c>
      <c r="R3" s="119">
        <f t="shared" si="0"/>
        <v>9.1026843229839861E-6</v>
      </c>
      <c r="S3" s="119">
        <f t="shared" si="0"/>
        <v>9.1109566698017225E-6</v>
      </c>
      <c r="T3" s="119">
        <f t="shared" si="0"/>
        <v>9.1158394605713987E-6</v>
      </c>
      <c r="U3" s="119">
        <f t="shared" si="0"/>
        <v>9.1228453691574209E-6</v>
      </c>
      <c r="V3" s="119">
        <f t="shared" si="0"/>
        <v>9.1332615914084846E-6</v>
      </c>
      <c r="W3" s="119">
        <f t="shared" si="0"/>
        <v>9.1420128747486744E-6</v>
      </c>
      <c r="X3" s="119">
        <f t="shared" si="0"/>
        <v>9.1445213580075141E-6</v>
      </c>
      <c r="Y3" s="119">
        <f t="shared" si="0"/>
        <v>9.1403406543961766E-6</v>
      </c>
      <c r="Z3" s="119">
        <f t="shared" si="0"/>
        <v>9.1383824968544678E-6</v>
      </c>
      <c r="AA3" s="119">
        <f t="shared" si="0"/>
        <v>9.1576081800211578E-6</v>
      </c>
      <c r="AB3" s="119">
        <f t="shared" si="0"/>
        <v>9.1668711862550905E-6</v>
      </c>
      <c r="AC3" s="119">
        <f t="shared" si="0"/>
        <v>9.1636110376072971E-6</v>
      </c>
      <c r="AD3" s="119">
        <f t="shared" si="0"/>
        <v>9.1544581306401652E-6</v>
      </c>
      <c r="AE3" s="119">
        <f t="shared" si="0"/>
        <v>9.1477316315246892E-6</v>
      </c>
      <c r="AF3" s="119">
        <f t="shared" si="0"/>
        <v>1.4113790709290707E-3</v>
      </c>
    </row>
    <row r="4" spans="1:34">
      <c r="A4" s="1" t="s">
        <v>13</v>
      </c>
      <c r="B4" s="104">
        <f>Calculations!B37</f>
        <v>0</v>
      </c>
      <c r="C4" s="104">
        <f>Calculations!C37</f>
        <v>9.2655580139594299E-6</v>
      </c>
      <c r="D4" s="104">
        <f>Calculations!D37</f>
        <v>9.3690549158393756E-6</v>
      </c>
      <c r="E4" s="104">
        <f>Calculations!E37</f>
        <v>9.3547617580228159E-6</v>
      </c>
      <c r="F4" s="104">
        <f>Calculations!F37</f>
        <v>9.2913235506183395E-6</v>
      </c>
      <c r="G4" s="104">
        <f>Calculations!G37</f>
        <v>9.2232731288866895E-6</v>
      </c>
      <c r="H4" s="104">
        <f>Calculations!H37</f>
        <v>9.1643599330792494E-6</v>
      </c>
      <c r="I4" s="104">
        <f>Calculations!I37</f>
        <v>9.111787509572945E-6</v>
      </c>
      <c r="J4" s="104">
        <f>Calculations!J37</f>
        <v>9.084854013058906E-6</v>
      </c>
      <c r="K4" s="104">
        <f>Calculations!K37</f>
        <v>9.0716573207740357E-6</v>
      </c>
      <c r="L4" s="104">
        <f>Calculations!L37</f>
        <v>9.0751852944989526E-6</v>
      </c>
      <c r="M4" s="104">
        <f>Calculations!M37</f>
        <v>9.080960331953539E-6</v>
      </c>
      <c r="N4" s="104">
        <f>Calculations!N37</f>
        <v>9.0883665469895044E-6</v>
      </c>
      <c r="O4" s="104">
        <f>Calculations!O37</f>
        <v>9.0970413286844605E-6</v>
      </c>
      <c r="P4" s="104">
        <f>Calculations!P37</f>
        <v>9.1013689522224552E-6</v>
      </c>
      <c r="Q4" s="104">
        <f>Calculations!Q37</f>
        <v>9.1014286498455496E-6</v>
      </c>
      <c r="R4" s="104">
        <f>Calculations!R37</f>
        <v>9.1026843229839861E-6</v>
      </c>
      <c r="S4" s="104">
        <f>Calculations!S37</f>
        <v>9.1109566698017225E-6</v>
      </c>
      <c r="T4" s="104">
        <f>Calculations!T37</f>
        <v>9.1158394605713987E-6</v>
      </c>
      <c r="U4" s="104">
        <f>Calculations!U37</f>
        <v>9.1228453691574209E-6</v>
      </c>
      <c r="V4" s="104">
        <f>Calculations!V37</f>
        <v>9.1332615914084846E-6</v>
      </c>
      <c r="W4" s="104">
        <f>Calculations!W37</f>
        <v>9.1420128747486744E-6</v>
      </c>
      <c r="X4" s="104">
        <f>Calculations!X37</f>
        <v>9.1445213580075141E-6</v>
      </c>
      <c r="Y4" s="104">
        <f>Calculations!Y37</f>
        <v>9.1403406543961766E-6</v>
      </c>
      <c r="Z4" s="104">
        <f>Calculations!Z37</f>
        <v>9.1383824968544678E-6</v>
      </c>
      <c r="AA4" s="104">
        <f>Calculations!AA37</f>
        <v>9.1576081800211578E-6</v>
      </c>
      <c r="AB4" s="104">
        <f>Calculations!AB37</f>
        <v>9.1668711862550905E-6</v>
      </c>
      <c r="AC4" s="104">
        <f>Calculations!AC37</f>
        <v>9.1636110376072971E-6</v>
      </c>
      <c r="AD4" s="104">
        <f>Calculations!AD37</f>
        <v>9.1544581306401652E-6</v>
      </c>
      <c r="AE4" s="104">
        <f>Calculations!AE37</f>
        <v>9.1477316315246892E-6</v>
      </c>
      <c r="AF4" s="104">
        <f>Calculations!AF37</f>
        <v>1.4113790709290707E-3</v>
      </c>
    </row>
    <row r="5" spans="1:34">
      <c r="A5" s="1" t="s">
        <v>316</v>
      </c>
      <c r="B5" s="104">
        <f>Calculations!B38</f>
        <v>0</v>
      </c>
      <c r="C5" s="104">
        <f>Calculations!C38</f>
        <v>-2.7280017761989341E-5</v>
      </c>
      <c r="D5" s="104">
        <f>Calculations!D38</f>
        <v>-3.0096325189135559E-5</v>
      </c>
      <c r="E5" s="104">
        <f>Calculations!E38</f>
        <v>-3.0920661473051093E-5</v>
      </c>
      <c r="F5" s="104">
        <f>Calculations!F38</f>
        <v>-3.1300263572305557E-5</v>
      </c>
      <c r="G5" s="104">
        <f>Calculations!G38</f>
        <v>-3.1667805005213761E-5</v>
      </c>
      <c r="H5" s="104">
        <f>Calculations!H38</f>
        <v>-3.1972969875112512E-5</v>
      </c>
      <c r="I5" s="104">
        <f>Calculations!I38</f>
        <v>-3.2190522120080428E-5</v>
      </c>
      <c r="J5" s="104">
        <f>Calculations!J38</f>
        <v>-3.2323278734036647E-5</v>
      </c>
      <c r="K5" s="104">
        <f>Calculations!K38</f>
        <v>-3.2340849184983581E-5</v>
      </c>
      <c r="L5" s="104">
        <f>Calculations!L38</f>
        <v>-3.2471140859020921E-5</v>
      </c>
      <c r="M5" s="104">
        <f>Calculations!M38</f>
        <v>-3.2600999847584209E-5</v>
      </c>
      <c r="N5" s="104">
        <f>Calculations!N38</f>
        <v>-3.2741056709017667E-5</v>
      </c>
      <c r="O5" s="104">
        <f>Calculations!O38</f>
        <v>-3.2871751221049313E-5</v>
      </c>
      <c r="P5" s="104">
        <f>Calculations!P38</f>
        <v>-3.3016978545314606E-5</v>
      </c>
      <c r="Q5" s="104">
        <f>Calculations!Q38</f>
        <v>-3.3144913013676273E-5</v>
      </c>
      <c r="R5" s="104">
        <f>Calculations!R38</f>
        <v>-3.327460869998671E-5</v>
      </c>
      <c r="S5" s="104">
        <f>Calculations!S38</f>
        <v>-3.3406228007849511E-5</v>
      </c>
      <c r="T5" s="104">
        <f>Calculations!T38</f>
        <v>-3.3534633533099124E-5</v>
      </c>
      <c r="U5" s="104">
        <f>Calculations!U38</f>
        <v>-3.3657107181662051E-5</v>
      </c>
      <c r="V5" s="104">
        <f>Calculations!V38</f>
        <v>-3.3787310079178256E-5</v>
      </c>
      <c r="W5" s="104">
        <f>Calculations!W38</f>
        <v>-3.3900777906723728E-5</v>
      </c>
      <c r="X5" s="104">
        <f>Calculations!X38</f>
        <v>-3.4013354712669103E-5</v>
      </c>
      <c r="Y5" s="104">
        <f>Calculations!Y38</f>
        <v>-3.4098705783267826E-5</v>
      </c>
      <c r="Z5" s="104">
        <f>Calculations!Z38</f>
        <v>-3.4173092777630027E-5</v>
      </c>
      <c r="AA5" s="104">
        <f>Calculations!AA38</f>
        <v>-3.4256854201210808E-5</v>
      </c>
      <c r="AB5" s="104">
        <f>Calculations!AB38</f>
        <v>-3.4326428822908114E-5</v>
      </c>
      <c r="AC5" s="104">
        <f>Calculations!AC38</f>
        <v>-3.4380369253956296E-5</v>
      </c>
      <c r="AD5" s="104">
        <f>Calculations!AD38</f>
        <v>-3.4434167303284944E-5</v>
      </c>
      <c r="AE5" s="104">
        <f>Calculations!AE38</f>
        <v>-3.4478415573302906E-5</v>
      </c>
      <c r="AF5" s="104">
        <f>Calculations!AF38</f>
        <v>4.2091318028495202E-5</v>
      </c>
    </row>
    <row r="6" spans="1:34">
      <c r="A6" s="1" t="s">
        <v>317</v>
      </c>
      <c r="B6" s="119">
        <f t="shared" ref="B6:AF7" si="1">B4</f>
        <v>0</v>
      </c>
      <c r="C6" s="119">
        <f t="shared" si="1"/>
        <v>9.2655580139594299E-6</v>
      </c>
      <c r="D6" s="119">
        <f t="shared" si="1"/>
        <v>9.3690549158393756E-6</v>
      </c>
      <c r="E6" s="119">
        <f t="shared" si="1"/>
        <v>9.3547617580228159E-6</v>
      </c>
      <c r="F6" s="119">
        <f t="shared" si="1"/>
        <v>9.2913235506183395E-6</v>
      </c>
      <c r="G6" s="119">
        <f t="shared" si="1"/>
        <v>9.2232731288866895E-6</v>
      </c>
      <c r="H6" s="119">
        <f t="shared" si="1"/>
        <v>9.1643599330792494E-6</v>
      </c>
      <c r="I6" s="119">
        <f t="shared" si="1"/>
        <v>9.111787509572945E-6</v>
      </c>
      <c r="J6" s="119">
        <f t="shared" si="1"/>
        <v>9.084854013058906E-6</v>
      </c>
      <c r="K6" s="119">
        <f t="shared" si="1"/>
        <v>9.0716573207740357E-6</v>
      </c>
      <c r="L6" s="119">
        <f t="shared" si="1"/>
        <v>9.0751852944989526E-6</v>
      </c>
      <c r="M6" s="119">
        <f t="shared" si="1"/>
        <v>9.080960331953539E-6</v>
      </c>
      <c r="N6" s="119">
        <f t="shared" si="1"/>
        <v>9.0883665469895044E-6</v>
      </c>
      <c r="O6" s="119">
        <f t="shared" si="1"/>
        <v>9.0970413286844605E-6</v>
      </c>
      <c r="P6" s="119">
        <f t="shared" si="1"/>
        <v>9.1013689522224552E-6</v>
      </c>
      <c r="Q6" s="119">
        <f t="shared" si="1"/>
        <v>9.1014286498455496E-6</v>
      </c>
      <c r="R6" s="119">
        <f t="shared" si="1"/>
        <v>9.1026843229839861E-6</v>
      </c>
      <c r="S6" s="119">
        <f t="shared" si="1"/>
        <v>9.1109566698017225E-6</v>
      </c>
      <c r="T6" s="119">
        <f t="shared" si="1"/>
        <v>9.1158394605713987E-6</v>
      </c>
      <c r="U6" s="119">
        <f t="shared" si="1"/>
        <v>9.1228453691574209E-6</v>
      </c>
      <c r="V6" s="119">
        <f t="shared" si="1"/>
        <v>9.1332615914084846E-6</v>
      </c>
      <c r="W6" s="119">
        <f t="shared" si="1"/>
        <v>9.1420128747486744E-6</v>
      </c>
      <c r="X6" s="119">
        <f t="shared" si="1"/>
        <v>9.1445213580075141E-6</v>
      </c>
      <c r="Y6" s="119">
        <f t="shared" si="1"/>
        <v>9.1403406543961766E-6</v>
      </c>
      <c r="Z6" s="119">
        <f t="shared" si="1"/>
        <v>9.1383824968544678E-6</v>
      </c>
      <c r="AA6" s="119">
        <f t="shared" si="1"/>
        <v>9.1576081800211578E-6</v>
      </c>
      <c r="AB6" s="119">
        <f t="shared" si="1"/>
        <v>9.1668711862550905E-6</v>
      </c>
      <c r="AC6" s="119">
        <f t="shared" si="1"/>
        <v>9.1636110376072971E-6</v>
      </c>
      <c r="AD6" s="119">
        <f t="shared" si="1"/>
        <v>9.1544581306401652E-6</v>
      </c>
      <c r="AE6" s="119">
        <f t="shared" si="1"/>
        <v>9.1477316315246892E-6</v>
      </c>
      <c r="AF6" s="119">
        <f t="shared" si="1"/>
        <v>1.4113790709290707E-3</v>
      </c>
    </row>
    <row r="7" spans="1:34">
      <c r="A7" s="1" t="s">
        <v>206</v>
      </c>
      <c r="B7" s="119">
        <f t="shared" si="1"/>
        <v>0</v>
      </c>
      <c r="C7" s="119">
        <f t="shared" si="1"/>
        <v>-2.7280017761989341E-5</v>
      </c>
      <c r="D7" s="119">
        <f t="shared" si="1"/>
        <v>-3.0096325189135559E-5</v>
      </c>
      <c r="E7" s="119">
        <f t="shared" si="1"/>
        <v>-3.0920661473051093E-5</v>
      </c>
      <c r="F7" s="119">
        <f t="shared" si="1"/>
        <v>-3.1300263572305557E-5</v>
      </c>
      <c r="G7" s="119">
        <f t="shared" si="1"/>
        <v>-3.1667805005213761E-5</v>
      </c>
      <c r="H7" s="119">
        <f t="shared" si="1"/>
        <v>-3.1972969875112512E-5</v>
      </c>
      <c r="I7" s="119">
        <f t="shared" si="1"/>
        <v>-3.2190522120080428E-5</v>
      </c>
      <c r="J7" s="119">
        <f t="shared" si="1"/>
        <v>-3.2323278734036647E-5</v>
      </c>
      <c r="K7" s="119">
        <f t="shared" si="1"/>
        <v>-3.2340849184983581E-5</v>
      </c>
      <c r="L7" s="119">
        <f t="shared" si="1"/>
        <v>-3.2471140859020921E-5</v>
      </c>
      <c r="M7" s="119">
        <f t="shared" si="1"/>
        <v>-3.2600999847584209E-5</v>
      </c>
      <c r="N7" s="119">
        <f t="shared" si="1"/>
        <v>-3.2741056709017667E-5</v>
      </c>
      <c r="O7" s="119">
        <f t="shared" si="1"/>
        <v>-3.2871751221049313E-5</v>
      </c>
      <c r="P7" s="119">
        <f t="shared" si="1"/>
        <v>-3.3016978545314606E-5</v>
      </c>
      <c r="Q7" s="119">
        <f t="shared" si="1"/>
        <v>-3.3144913013676273E-5</v>
      </c>
      <c r="R7" s="119">
        <f t="shared" si="1"/>
        <v>-3.327460869998671E-5</v>
      </c>
      <c r="S7" s="119">
        <f t="shared" si="1"/>
        <v>-3.3406228007849511E-5</v>
      </c>
      <c r="T7" s="119">
        <f t="shared" si="1"/>
        <v>-3.3534633533099124E-5</v>
      </c>
      <c r="U7" s="119">
        <f t="shared" si="1"/>
        <v>-3.3657107181662051E-5</v>
      </c>
      <c r="V7" s="119">
        <f t="shared" si="1"/>
        <v>-3.3787310079178256E-5</v>
      </c>
      <c r="W7" s="119">
        <f t="shared" si="1"/>
        <v>-3.3900777906723728E-5</v>
      </c>
      <c r="X7" s="119">
        <f t="shared" si="1"/>
        <v>-3.4013354712669103E-5</v>
      </c>
      <c r="Y7" s="119">
        <f t="shared" si="1"/>
        <v>-3.4098705783267826E-5</v>
      </c>
      <c r="Z7" s="119">
        <f t="shared" si="1"/>
        <v>-3.4173092777630027E-5</v>
      </c>
      <c r="AA7" s="119">
        <f t="shared" si="1"/>
        <v>-3.4256854201210808E-5</v>
      </c>
      <c r="AB7" s="119">
        <f t="shared" si="1"/>
        <v>-3.4326428822908114E-5</v>
      </c>
      <c r="AC7" s="119">
        <f t="shared" si="1"/>
        <v>-3.4380369253956296E-5</v>
      </c>
      <c r="AD7" s="119">
        <f t="shared" si="1"/>
        <v>-3.4434167303284944E-5</v>
      </c>
      <c r="AE7" s="119">
        <f t="shared" si="1"/>
        <v>-3.4478415573302906E-5</v>
      </c>
      <c r="AF7" s="119">
        <f t="shared" si="1"/>
        <v>4.2091318028495202E-5</v>
      </c>
    </row>
    <row r="8" spans="1:34">
      <c r="A8" s="1" t="s">
        <v>318</v>
      </c>
      <c r="B8" s="119">
        <f t="shared" ref="B8:AF8" si="2">B5</f>
        <v>0</v>
      </c>
      <c r="C8" s="119">
        <f t="shared" si="2"/>
        <v>-2.7280017761989341E-5</v>
      </c>
      <c r="D8" s="119">
        <f t="shared" si="2"/>
        <v>-3.0096325189135559E-5</v>
      </c>
      <c r="E8" s="119">
        <f t="shared" si="2"/>
        <v>-3.0920661473051093E-5</v>
      </c>
      <c r="F8" s="119">
        <f t="shared" si="2"/>
        <v>-3.1300263572305557E-5</v>
      </c>
      <c r="G8" s="119">
        <f t="shared" si="2"/>
        <v>-3.1667805005213761E-5</v>
      </c>
      <c r="H8" s="119">
        <f t="shared" si="2"/>
        <v>-3.1972969875112512E-5</v>
      </c>
      <c r="I8" s="119">
        <f t="shared" si="2"/>
        <v>-3.2190522120080428E-5</v>
      </c>
      <c r="J8" s="119">
        <f t="shared" si="2"/>
        <v>-3.2323278734036647E-5</v>
      </c>
      <c r="K8" s="119">
        <f t="shared" si="2"/>
        <v>-3.2340849184983581E-5</v>
      </c>
      <c r="L8" s="119">
        <f t="shared" si="2"/>
        <v>-3.2471140859020921E-5</v>
      </c>
      <c r="M8" s="119">
        <f t="shared" si="2"/>
        <v>-3.2600999847584209E-5</v>
      </c>
      <c r="N8" s="119">
        <f t="shared" si="2"/>
        <v>-3.2741056709017667E-5</v>
      </c>
      <c r="O8" s="119">
        <f t="shared" si="2"/>
        <v>-3.2871751221049313E-5</v>
      </c>
      <c r="P8" s="119">
        <f t="shared" si="2"/>
        <v>-3.3016978545314606E-5</v>
      </c>
      <c r="Q8" s="119">
        <f t="shared" si="2"/>
        <v>-3.3144913013676273E-5</v>
      </c>
      <c r="R8" s="119">
        <f t="shared" si="2"/>
        <v>-3.327460869998671E-5</v>
      </c>
      <c r="S8" s="119">
        <f t="shared" si="2"/>
        <v>-3.3406228007849511E-5</v>
      </c>
      <c r="T8" s="119">
        <f t="shared" si="2"/>
        <v>-3.3534633533099124E-5</v>
      </c>
      <c r="U8" s="119">
        <f t="shared" si="2"/>
        <v>-3.3657107181662051E-5</v>
      </c>
      <c r="V8" s="119">
        <f t="shared" si="2"/>
        <v>-3.3787310079178256E-5</v>
      </c>
      <c r="W8" s="119">
        <f t="shared" si="2"/>
        <v>-3.3900777906723728E-5</v>
      </c>
      <c r="X8" s="119">
        <f t="shared" si="2"/>
        <v>-3.4013354712669103E-5</v>
      </c>
      <c r="Y8" s="119">
        <f t="shared" si="2"/>
        <v>-3.4098705783267826E-5</v>
      </c>
      <c r="Z8" s="119">
        <f t="shared" si="2"/>
        <v>-3.4173092777630027E-5</v>
      </c>
      <c r="AA8" s="119">
        <f t="shared" si="2"/>
        <v>-3.4256854201210808E-5</v>
      </c>
      <c r="AB8" s="119">
        <f t="shared" si="2"/>
        <v>-3.4326428822908114E-5</v>
      </c>
      <c r="AC8" s="119">
        <f t="shared" si="2"/>
        <v>-3.4380369253956296E-5</v>
      </c>
      <c r="AD8" s="119">
        <f t="shared" si="2"/>
        <v>-3.4434167303284944E-5</v>
      </c>
      <c r="AE8" s="119">
        <f t="shared" si="2"/>
        <v>-3.4478415573302906E-5</v>
      </c>
      <c r="AF8" s="119">
        <f t="shared" si="2"/>
        <v>4.2091318028495202E-5</v>
      </c>
    </row>
    <row r="9" spans="1:34">
      <c r="A9" s="1" t="s">
        <v>319</v>
      </c>
      <c r="B9" s="119">
        <f t="shared" ref="B9:AF9" si="3">B5</f>
        <v>0</v>
      </c>
      <c r="C9" s="119">
        <f t="shared" si="3"/>
        <v>-2.7280017761989341E-5</v>
      </c>
      <c r="D9" s="119">
        <f t="shared" si="3"/>
        <v>-3.0096325189135559E-5</v>
      </c>
      <c r="E9" s="119">
        <f t="shared" si="3"/>
        <v>-3.0920661473051093E-5</v>
      </c>
      <c r="F9" s="119">
        <f t="shared" si="3"/>
        <v>-3.1300263572305557E-5</v>
      </c>
      <c r="G9" s="119">
        <f t="shared" si="3"/>
        <v>-3.1667805005213761E-5</v>
      </c>
      <c r="H9" s="119">
        <f t="shared" si="3"/>
        <v>-3.1972969875112512E-5</v>
      </c>
      <c r="I9" s="119">
        <f t="shared" si="3"/>
        <v>-3.2190522120080428E-5</v>
      </c>
      <c r="J9" s="119">
        <f t="shared" si="3"/>
        <v>-3.2323278734036647E-5</v>
      </c>
      <c r="K9" s="119">
        <f t="shared" si="3"/>
        <v>-3.2340849184983581E-5</v>
      </c>
      <c r="L9" s="119">
        <f t="shared" si="3"/>
        <v>-3.2471140859020921E-5</v>
      </c>
      <c r="M9" s="119">
        <f t="shared" si="3"/>
        <v>-3.2600999847584209E-5</v>
      </c>
      <c r="N9" s="119">
        <f t="shared" si="3"/>
        <v>-3.2741056709017667E-5</v>
      </c>
      <c r="O9" s="119">
        <f t="shared" si="3"/>
        <v>-3.2871751221049313E-5</v>
      </c>
      <c r="P9" s="119">
        <f t="shared" si="3"/>
        <v>-3.3016978545314606E-5</v>
      </c>
      <c r="Q9" s="119">
        <f t="shared" si="3"/>
        <v>-3.3144913013676273E-5</v>
      </c>
      <c r="R9" s="119">
        <f t="shared" si="3"/>
        <v>-3.327460869998671E-5</v>
      </c>
      <c r="S9" s="119">
        <f t="shared" si="3"/>
        <v>-3.3406228007849511E-5</v>
      </c>
      <c r="T9" s="119">
        <f t="shared" si="3"/>
        <v>-3.3534633533099124E-5</v>
      </c>
      <c r="U9" s="119">
        <f t="shared" si="3"/>
        <v>-3.3657107181662051E-5</v>
      </c>
      <c r="V9" s="119">
        <f t="shared" si="3"/>
        <v>-3.3787310079178256E-5</v>
      </c>
      <c r="W9" s="119">
        <f t="shared" si="3"/>
        <v>-3.3900777906723728E-5</v>
      </c>
      <c r="X9" s="119">
        <f t="shared" si="3"/>
        <v>-3.4013354712669103E-5</v>
      </c>
      <c r="Y9" s="119">
        <f t="shared" si="3"/>
        <v>-3.4098705783267826E-5</v>
      </c>
      <c r="Z9" s="119">
        <f t="shared" si="3"/>
        <v>-3.4173092777630027E-5</v>
      </c>
      <c r="AA9" s="119">
        <f t="shared" si="3"/>
        <v>-3.4256854201210808E-5</v>
      </c>
      <c r="AB9" s="119">
        <f t="shared" si="3"/>
        <v>-3.4326428822908114E-5</v>
      </c>
      <c r="AC9" s="119">
        <f t="shared" si="3"/>
        <v>-3.4380369253956296E-5</v>
      </c>
      <c r="AD9" s="119">
        <f t="shared" si="3"/>
        <v>-3.4434167303284944E-5</v>
      </c>
      <c r="AE9" s="119">
        <f t="shared" si="3"/>
        <v>-3.4478415573302906E-5</v>
      </c>
      <c r="AF9" s="119">
        <f t="shared" si="3"/>
        <v>4.2091318028495202E-5</v>
      </c>
    </row>
    <row r="10" spans="1:34">
      <c r="A10" s="1" t="s">
        <v>320</v>
      </c>
      <c r="B10" s="119">
        <f t="shared" ref="B10:AF10" si="4">B4</f>
        <v>0</v>
      </c>
      <c r="C10" s="119">
        <f t="shared" si="4"/>
        <v>9.2655580139594299E-6</v>
      </c>
      <c r="D10" s="119">
        <f t="shared" si="4"/>
        <v>9.3690549158393756E-6</v>
      </c>
      <c r="E10" s="119">
        <f t="shared" si="4"/>
        <v>9.3547617580228159E-6</v>
      </c>
      <c r="F10" s="119">
        <f t="shared" si="4"/>
        <v>9.2913235506183395E-6</v>
      </c>
      <c r="G10" s="119">
        <f t="shared" si="4"/>
        <v>9.2232731288866895E-6</v>
      </c>
      <c r="H10" s="119">
        <f t="shared" si="4"/>
        <v>9.1643599330792494E-6</v>
      </c>
      <c r="I10" s="119">
        <f t="shared" si="4"/>
        <v>9.111787509572945E-6</v>
      </c>
      <c r="J10" s="119">
        <f t="shared" si="4"/>
        <v>9.084854013058906E-6</v>
      </c>
      <c r="K10" s="119">
        <f t="shared" si="4"/>
        <v>9.0716573207740357E-6</v>
      </c>
      <c r="L10" s="119">
        <f t="shared" si="4"/>
        <v>9.0751852944989526E-6</v>
      </c>
      <c r="M10" s="119">
        <f t="shared" si="4"/>
        <v>9.080960331953539E-6</v>
      </c>
      <c r="N10" s="119">
        <f t="shared" si="4"/>
        <v>9.0883665469895044E-6</v>
      </c>
      <c r="O10" s="119">
        <f t="shared" si="4"/>
        <v>9.0970413286844605E-6</v>
      </c>
      <c r="P10" s="119">
        <f t="shared" si="4"/>
        <v>9.1013689522224552E-6</v>
      </c>
      <c r="Q10" s="119">
        <f t="shared" si="4"/>
        <v>9.1014286498455496E-6</v>
      </c>
      <c r="R10" s="119">
        <f t="shared" si="4"/>
        <v>9.1026843229839861E-6</v>
      </c>
      <c r="S10" s="119">
        <f t="shared" si="4"/>
        <v>9.1109566698017225E-6</v>
      </c>
      <c r="T10" s="119">
        <f t="shared" si="4"/>
        <v>9.1158394605713987E-6</v>
      </c>
      <c r="U10" s="119">
        <f t="shared" si="4"/>
        <v>9.1228453691574209E-6</v>
      </c>
      <c r="V10" s="119">
        <f t="shared" si="4"/>
        <v>9.1332615914084846E-6</v>
      </c>
      <c r="W10" s="119">
        <f t="shared" si="4"/>
        <v>9.1420128747486744E-6</v>
      </c>
      <c r="X10" s="119">
        <f t="shared" si="4"/>
        <v>9.1445213580075141E-6</v>
      </c>
      <c r="Y10" s="119">
        <f t="shared" si="4"/>
        <v>9.1403406543961766E-6</v>
      </c>
      <c r="Z10" s="119">
        <f t="shared" si="4"/>
        <v>9.1383824968544678E-6</v>
      </c>
      <c r="AA10" s="119">
        <f t="shared" si="4"/>
        <v>9.1576081800211578E-6</v>
      </c>
      <c r="AB10" s="119">
        <f t="shared" si="4"/>
        <v>9.1668711862550905E-6</v>
      </c>
      <c r="AC10" s="119">
        <f t="shared" si="4"/>
        <v>9.1636110376072971E-6</v>
      </c>
      <c r="AD10" s="119">
        <f t="shared" si="4"/>
        <v>9.1544581306401652E-6</v>
      </c>
      <c r="AE10" s="119">
        <f t="shared" si="4"/>
        <v>9.1477316315246892E-6</v>
      </c>
      <c r="AF10" s="119">
        <f t="shared" si="4"/>
        <v>1.4113790709290707E-3</v>
      </c>
    </row>
    <row r="11" spans="1:34">
      <c r="A11" s="1" t="s">
        <v>321</v>
      </c>
      <c r="B11" s="119">
        <f t="shared" ref="B11:AF11" si="5">B4</f>
        <v>0</v>
      </c>
      <c r="C11" s="119">
        <f t="shared" si="5"/>
        <v>9.2655580139594299E-6</v>
      </c>
      <c r="D11" s="119">
        <f t="shared" si="5"/>
        <v>9.3690549158393756E-6</v>
      </c>
      <c r="E11" s="119">
        <f t="shared" si="5"/>
        <v>9.3547617580228159E-6</v>
      </c>
      <c r="F11" s="119">
        <f t="shared" si="5"/>
        <v>9.2913235506183395E-6</v>
      </c>
      <c r="G11" s="119">
        <f t="shared" si="5"/>
        <v>9.2232731288866895E-6</v>
      </c>
      <c r="H11" s="119">
        <f t="shared" si="5"/>
        <v>9.1643599330792494E-6</v>
      </c>
      <c r="I11" s="119">
        <f t="shared" si="5"/>
        <v>9.111787509572945E-6</v>
      </c>
      <c r="J11" s="119">
        <f t="shared" si="5"/>
        <v>9.084854013058906E-6</v>
      </c>
      <c r="K11" s="119">
        <f t="shared" si="5"/>
        <v>9.0716573207740357E-6</v>
      </c>
      <c r="L11" s="119">
        <f t="shared" si="5"/>
        <v>9.0751852944989526E-6</v>
      </c>
      <c r="M11" s="119">
        <f t="shared" si="5"/>
        <v>9.080960331953539E-6</v>
      </c>
      <c r="N11" s="119">
        <f t="shared" si="5"/>
        <v>9.0883665469895044E-6</v>
      </c>
      <c r="O11" s="119">
        <f t="shared" si="5"/>
        <v>9.0970413286844605E-6</v>
      </c>
      <c r="P11" s="119">
        <f t="shared" si="5"/>
        <v>9.1013689522224552E-6</v>
      </c>
      <c r="Q11" s="119">
        <f t="shared" si="5"/>
        <v>9.1014286498455496E-6</v>
      </c>
      <c r="R11" s="119">
        <f t="shared" si="5"/>
        <v>9.1026843229839861E-6</v>
      </c>
      <c r="S11" s="119">
        <f t="shared" si="5"/>
        <v>9.1109566698017225E-6</v>
      </c>
      <c r="T11" s="119">
        <f t="shared" si="5"/>
        <v>9.1158394605713987E-6</v>
      </c>
      <c r="U11" s="119">
        <f t="shared" si="5"/>
        <v>9.1228453691574209E-6</v>
      </c>
      <c r="V11" s="119">
        <f t="shared" si="5"/>
        <v>9.1332615914084846E-6</v>
      </c>
      <c r="W11" s="119">
        <f t="shared" si="5"/>
        <v>9.1420128747486744E-6</v>
      </c>
      <c r="X11" s="119">
        <f t="shared" si="5"/>
        <v>9.1445213580075141E-6</v>
      </c>
      <c r="Y11" s="119">
        <f t="shared" si="5"/>
        <v>9.1403406543961766E-6</v>
      </c>
      <c r="Z11" s="119">
        <f t="shared" si="5"/>
        <v>9.1383824968544678E-6</v>
      </c>
      <c r="AA11" s="119">
        <f t="shared" si="5"/>
        <v>9.1576081800211578E-6</v>
      </c>
      <c r="AB11" s="119">
        <f t="shared" si="5"/>
        <v>9.1668711862550905E-6</v>
      </c>
      <c r="AC11" s="119">
        <f t="shared" si="5"/>
        <v>9.1636110376072971E-6</v>
      </c>
      <c r="AD11" s="119">
        <f t="shared" si="5"/>
        <v>9.1544581306401652E-6</v>
      </c>
      <c r="AE11" s="119">
        <f t="shared" si="5"/>
        <v>9.1477316315246892E-6</v>
      </c>
      <c r="AF11" s="119">
        <f t="shared" si="5"/>
        <v>1.4113790709290707E-3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-0.249977111117893"/>
  </sheetPr>
  <dimension ref="A1:AH11"/>
  <sheetViews>
    <sheetView zoomScaleNormal="100" workbookViewId="0">
      <selection activeCell="B1" sqref="B1:B1048576"/>
    </sheetView>
  </sheetViews>
  <sheetFormatPr defaultRowHeight="15"/>
  <cols>
    <col min="1" max="1" width="29.85546875" customWidth="1"/>
    <col min="2" max="32" width="10" customWidth="1"/>
  </cols>
  <sheetData>
    <row r="1" spans="1:34">
      <c r="A1" s="121" t="s">
        <v>327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>
      <c r="A2" s="1" t="s">
        <v>314</v>
      </c>
      <c r="B2" s="120">
        <v>0</v>
      </c>
      <c r="C2" s="120">
        <v>0</v>
      </c>
      <c r="D2" s="120">
        <v>0</v>
      </c>
      <c r="E2" s="120">
        <v>0</v>
      </c>
      <c r="F2" s="120">
        <v>0</v>
      </c>
      <c r="G2" s="120">
        <v>0</v>
      </c>
      <c r="H2" s="120">
        <v>0</v>
      </c>
      <c r="I2" s="120">
        <v>0</v>
      </c>
      <c r="J2" s="120">
        <v>0</v>
      </c>
      <c r="K2" s="120">
        <v>0</v>
      </c>
      <c r="L2" s="120">
        <v>0</v>
      </c>
      <c r="M2" s="120">
        <v>0</v>
      </c>
      <c r="N2" s="120">
        <v>0</v>
      </c>
      <c r="O2" s="120">
        <v>0</v>
      </c>
      <c r="P2" s="120">
        <v>0</v>
      </c>
      <c r="Q2" s="120">
        <v>0</v>
      </c>
      <c r="R2" s="120">
        <v>0</v>
      </c>
      <c r="S2" s="120">
        <v>0</v>
      </c>
      <c r="T2" s="120">
        <v>0</v>
      </c>
      <c r="U2" s="120">
        <v>0</v>
      </c>
      <c r="V2" s="120">
        <v>0</v>
      </c>
      <c r="W2" s="120">
        <v>0</v>
      </c>
      <c r="X2" s="120">
        <v>0</v>
      </c>
      <c r="Y2" s="120">
        <v>0</v>
      </c>
      <c r="Z2" s="120">
        <v>0</v>
      </c>
      <c r="AA2" s="120">
        <v>0</v>
      </c>
      <c r="AB2" s="120">
        <v>0</v>
      </c>
      <c r="AC2" s="120">
        <v>0</v>
      </c>
      <c r="AD2" s="120">
        <v>0</v>
      </c>
      <c r="AE2" s="120">
        <v>0</v>
      </c>
      <c r="AF2" s="120">
        <v>0</v>
      </c>
      <c r="AH2" s="118"/>
    </row>
    <row r="3" spans="1:34">
      <c r="A3" s="1" t="s">
        <v>315</v>
      </c>
      <c r="B3" s="119">
        <f t="shared" ref="B3:AF3" si="0">B4</f>
        <v>1.0884364260412047E-4</v>
      </c>
      <c r="C3" s="119">
        <f t="shared" si="0"/>
        <v>1.0718889836402444E-4</v>
      </c>
      <c r="D3" s="119">
        <f t="shared" si="0"/>
        <v>1.0553415412392782E-4</v>
      </c>
      <c r="E3" s="119">
        <f t="shared" si="0"/>
        <v>1.0387940988383179E-4</v>
      </c>
      <c r="F3" s="119">
        <f t="shared" si="0"/>
        <v>1.0222466564373579E-4</v>
      </c>
      <c r="G3" s="119">
        <f t="shared" si="0"/>
        <v>1.0056992140363913E-4</v>
      </c>
      <c r="H3" s="119">
        <f t="shared" si="0"/>
        <v>9.8915177163543138E-5</v>
      </c>
      <c r="I3" s="119">
        <f t="shared" si="0"/>
        <v>9.7260432923446482E-5</v>
      </c>
      <c r="J3" s="119">
        <f t="shared" si="0"/>
        <v>9.5605688683350463E-5</v>
      </c>
      <c r="K3" s="119">
        <f t="shared" si="0"/>
        <v>9.3950944443254431E-5</v>
      </c>
      <c r="L3" s="119">
        <f t="shared" si="0"/>
        <v>9.2296200203157816E-5</v>
      </c>
      <c r="M3" s="119">
        <f t="shared" si="0"/>
        <v>9.0679216613890823E-5</v>
      </c>
      <c r="N3" s="119">
        <f t="shared" si="0"/>
        <v>8.9812174085886264E-5</v>
      </c>
      <c r="O3" s="119">
        <f t="shared" si="0"/>
        <v>8.8945131557881704E-5</v>
      </c>
      <c r="P3" s="119">
        <f t="shared" si="0"/>
        <v>8.8078089029877145E-5</v>
      </c>
      <c r="Q3" s="119">
        <f t="shared" si="0"/>
        <v>8.7211046501872586E-5</v>
      </c>
      <c r="R3" s="119">
        <f t="shared" si="0"/>
        <v>8.6344003973868027E-5</v>
      </c>
      <c r="S3" s="119">
        <f t="shared" si="0"/>
        <v>8.5476961445863468E-5</v>
      </c>
      <c r="T3" s="119">
        <f t="shared" si="0"/>
        <v>8.4609918917858909E-5</v>
      </c>
      <c r="U3" s="119">
        <f t="shared" si="0"/>
        <v>8.3742876389854363E-5</v>
      </c>
      <c r="V3" s="119">
        <f t="shared" si="0"/>
        <v>8.2875833861849478E-5</v>
      </c>
      <c r="W3" s="119">
        <f t="shared" si="0"/>
        <v>8.2008791333844919E-5</v>
      </c>
      <c r="X3" s="119">
        <f t="shared" si="0"/>
        <v>8.114174880584036E-5</v>
      </c>
      <c r="Y3" s="119">
        <f t="shared" si="0"/>
        <v>8.0274706277835801E-5</v>
      </c>
      <c r="Z3" s="119">
        <f t="shared" si="0"/>
        <v>7.9407663749831255E-5</v>
      </c>
      <c r="AA3" s="119">
        <f t="shared" si="0"/>
        <v>7.8540621221826696E-5</v>
      </c>
      <c r="AB3" s="119">
        <f t="shared" si="0"/>
        <v>7.7673578693822137E-5</v>
      </c>
      <c r="AC3" s="119">
        <f t="shared" si="0"/>
        <v>7.6806536165817578E-5</v>
      </c>
      <c r="AD3" s="119">
        <f t="shared" si="0"/>
        <v>7.5939493637813019E-5</v>
      </c>
      <c r="AE3" s="119">
        <f t="shared" si="0"/>
        <v>7.5072451109808459E-5</v>
      </c>
      <c r="AF3" s="119">
        <f t="shared" si="0"/>
        <v>7.42054085818039E-5</v>
      </c>
    </row>
    <row r="4" spans="1:34">
      <c r="A4" s="1" t="s">
        <v>13</v>
      </c>
      <c r="B4" s="104">
        <f>Calculations!B58</f>
        <v>1.0884364260412047E-4</v>
      </c>
      <c r="C4" s="104">
        <f>Calculations!C58</f>
        <v>1.0718889836402444E-4</v>
      </c>
      <c r="D4" s="104">
        <f>Calculations!D58</f>
        <v>1.0553415412392782E-4</v>
      </c>
      <c r="E4" s="104">
        <f>Calculations!E58</f>
        <v>1.0387940988383179E-4</v>
      </c>
      <c r="F4" s="104">
        <f>Calculations!F58</f>
        <v>1.0222466564373579E-4</v>
      </c>
      <c r="G4" s="104">
        <f>Calculations!G58</f>
        <v>1.0056992140363913E-4</v>
      </c>
      <c r="H4" s="104">
        <f>Calculations!H58</f>
        <v>9.8915177163543138E-5</v>
      </c>
      <c r="I4" s="104">
        <f>Calculations!I58</f>
        <v>9.7260432923446482E-5</v>
      </c>
      <c r="J4" s="104">
        <f>Calculations!J58</f>
        <v>9.5605688683350463E-5</v>
      </c>
      <c r="K4" s="104">
        <f>Calculations!K58</f>
        <v>9.3950944443254431E-5</v>
      </c>
      <c r="L4" s="104">
        <f>Calculations!L58</f>
        <v>9.2296200203157816E-5</v>
      </c>
      <c r="M4" s="104">
        <f>Calculations!M58</f>
        <v>9.0679216613890823E-5</v>
      </c>
      <c r="N4" s="104">
        <f>Calculations!N58</f>
        <v>8.9812174085886264E-5</v>
      </c>
      <c r="O4" s="104">
        <f>Calculations!O58</f>
        <v>8.8945131557881704E-5</v>
      </c>
      <c r="P4" s="104">
        <f>Calculations!P58</f>
        <v>8.8078089029877145E-5</v>
      </c>
      <c r="Q4" s="104">
        <f>Calculations!Q58</f>
        <v>8.7211046501872586E-5</v>
      </c>
      <c r="R4" s="104">
        <f>Calculations!R58</f>
        <v>8.6344003973868027E-5</v>
      </c>
      <c r="S4" s="104">
        <f>Calculations!S58</f>
        <v>8.5476961445863468E-5</v>
      </c>
      <c r="T4" s="104">
        <f>Calculations!T58</f>
        <v>8.4609918917858909E-5</v>
      </c>
      <c r="U4" s="104">
        <f>Calculations!U58</f>
        <v>8.3742876389854363E-5</v>
      </c>
      <c r="V4" s="104">
        <f>Calculations!V58</f>
        <v>8.2875833861849478E-5</v>
      </c>
      <c r="W4" s="104">
        <f>Calculations!W58</f>
        <v>8.2008791333844919E-5</v>
      </c>
      <c r="X4" s="104">
        <f>Calculations!X58</f>
        <v>8.114174880584036E-5</v>
      </c>
      <c r="Y4" s="104">
        <f>Calculations!Y58</f>
        <v>8.0274706277835801E-5</v>
      </c>
      <c r="Z4" s="104">
        <f>Calculations!Z58</f>
        <v>7.9407663749831255E-5</v>
      </c>
      <c r="AA4" s="104">
        <f>Calculations!AA58</f>
        <v>7.8540621221826696E-5</v>
      </c>
      <c r="AB4" s="104">
        <f>Calculations!AB58</f>
        <v>7.7673578693822137E-5</v>
      </c>
      <c r="AC4" s="104">
        <f>Calculations!AC58</f>
        <v>7.6806536165817578E-5</v>
      </c>
      <c r="AD4" s="104">
        <f>Calculations!AD58</f>
        <v>7.5939493637813019E-5</v>
      </c>
      <c r="AE4" s="104">
        <f>Calculations!AE58</f>
        <v>7.5072451109808459E-5</v>
      </c>
      <c r="AF4" s="104">
        <f>Calculations!AF58</f>
        <v>7.42054085818039E-5</v>
      </c>
    </row>
    <row r="5" spans="1:34">
      <c r="A5" s="1" t="s">
        <v>316</v>
      </c>
      <c r="B5" s="104">
        <f>Calculations!B59</f>
        <v>9.3974438840257161E-5</v>
      </c>
      <c r="C5" s="104">
        <f>Calculations!C59</f>
        <v>9.2336401570682338E-5</v>
      </c>
      <c r="D5" s="104">
        <f>Calculations!D59</f>
        <v>9.0698364301106905E-5</v>
      </c>
      <c r="E5" s="104">
        <f>Calculations!E59</f>
        <v>8.9060327031532081E-5</v>
      </c>
      <c r="F5" s="104">
        <f>Calculations!F59</f>
        <v>8.7422289761957258E-5</v>
      </c>
      <c r="G5" s="104">
        <f>Calculations!G59</f>
        <v>8.5784252492381797E-5</v>
      </c>
      <c r="H5" s="104">
        <f>Calculations!H59</f>
        <v>8.4146215222807001E-5</v>
      </c>
      <c r="I5" s="104">
        <f>Calculations!I59</f>
        <v>8.250817795323154E-5</v>
      </c>
      <c r="J5" s="104">
        <f>Calculations!J59</f>
        <v>8.0870140683656717E-5</v>
      </c>
      <c r="K5" s="104">
        <f>Calculations!K59</f>
        <v>7.9232103414081893E-5</v>
      </c>
      <c r="L5" s="104">
        <f>Calculations!L59</f>
        <v>7.759406614450646E-5</v>
      </c>
      <c r="M5" s="104">
        <f>Calculations!M59</f>
        <v>7.5977082555239467E-5</v>
      </c>
      <c r="N5" s="104">
        <f>Calculations!N59</f>
        <v>7.5110040027234908E-5</v>
      </c>
      <c r="O5" s="104">
        <f>Calculations!O59</f>
        <v>7.4242997499230349E-5</v>
      </c>
      <c r="P5" s="104">
        <f>Calculations!P59</f>
        <v>7.337595497122579E-5</v>
      </c>
      <c r="Q5" s="104">
        <f>Calculations!Q59</f>
        <v>7.2508912443221231E-5</v>
      </c>
      <c r="R5" s="104">
        <f>Calculations!R59</f>
        <v>7.1641869915216671E-5</v>
      </c>
      <c r="S5" s="104">
        <f>Calculations!S59</f>
        <v>7.0774827387212112E-5</v>
      </c>
      <c r="T5" s="104">
        <f>Calculations!T59</f>
        <v>6.9907784859207553E-5</v>
      </c>
      <c r="U5" s="104">
        <f>Calculations!U59</f>
        <v>6.9040742331203007E-5</v>
      </c>
      <c r="V5" s="104">
        <f>Calculations!V59</f>
        <v>6.8173699803198123E-5</v>
      </c>
      <c r="W5" s="104">
        <f>Calculations!W59</f>
        <v>6.7306657275193564E-5</v>
      </c>
      <c r="X5" s="104">
        <f>Calculations!X59</f>
        <v>6.6439614747189005E-5</v>
      </c>
      <c r="Y5" s="104">
        <f>Calculations!Y59</f>
        <v>6.5572572219184445E-5</v>
      </c>
      <c r="Z5" s="104">
        <f>Calculations!Z59</f>
        <v>6.47055296911799E-5</v>
      </c>
      <c r="AA5" s="104">
        <f>Calculations!AA59</f>
        <v>6.3838487163175341E-5</v>
      </c>
      <c r="AB5" s="104">
        <f>Calculations!AB59</f>
        <v>6.2971444635170781E-5</v>
      </c>
      <c r="AC5" s="104">
        <f>Calculations!AC59</f>
        <v>6.2104402107166222E-5</v>
      </c>
      <c r="AD5" s="104">
        <f>Calculations!AD59</f>
        <v>6.1237359579161663E-5</v>
      </c>
      <c r="AE5" s="104">
        <f>Calculations!AE59</f>
        <v>6.0370317051157097E-5</v>
      </c>
      <c r="AF5" s="104">
        <f>Calculations!AF59</f>
        <v>5.9503274523152538E-5</v>
      </c>
    </row>
    <row r="6" spans="1:34">
      <c r="A6" s="1" t="s">
        <v>317</v>
      </c>
      <c r="B6" s="119">
        <f t="shared" ref="B6:AF6" si="1">B4</f>
        <v>1.0884364260412047E-4</v>
      </c>
      <c r="C6" s="119">
        <f t="shared" si="1"/>
        <v>1.0718889836402444E-4</v>
      </c>
      <c r="D6" s="119">
        <f t="shared" si="1"/>
        <v>1.0553415412392782E-4</v>
      </c>
      <c r="E6" s="119">
        <f t="shared" si="1"/>
        <v>1.0387940988383179E-4</v>
      </c>
      <c r="F6" s="119">
        <f t="shared" si="1"/>
        <v>1.0222466564373579E-4</v>
      </c>
      <c r="G6" s="119">
        <f t="shared" si="1"/>
        <v>1.0056992140363913E-4</v>
      </c>
      <c r="H6" s="119">
        <f t="shared" si="1"/>
        <v>9.8915177163543138E-5</v>
      </c>
      <c r="I6" s="119">
        <f t="shared" si="1"/>
        <v>9.7260432923446482E-5</v>
      </c>
      <c r="J6" s="119">
        <f t="shared" si="1"/>
        <v>9.5605688683350463E-5</v>
      </c>
      <c r="K6" s="119">
        <f t="shared" si="1"/>
        <v>9.3950944443254431E-5</v>
      </c>
      <c r="L6" s="119">
        <f t="shared" si="1"/>
        <v>9.2296200203157816E-5</v>
      </c>
      <c r="M6" s="119">
        <f t="shared" si="1"/>
        <v>9.0679216613890823E-5</v>
      </c>
      <c r="N6" s="119">
        <f t="shared" si="1"/>
        <v>8.9812174085886264E-5</v>
      </c>
      <c r="O6" s="119">
        <f t="shared" si="1"/>
        <v>8.8945131557881704E-5</v>
      </c>
      <c r="P6" s="119">
        <f t="shared" si="1"/>
        <v>8.8078089029877145E-5</v>
      </c>
      <c r="Q6" s="119">
        <f t="shared" si="1"/>
        <v>8.7211046501872586E-5</v>
      </c>
      <c r="R6" s="119">
        <f t="shared" si="1"/>
        <v>8.6344003973868027E-5</v>
      </c>
      <c r="S6" s="119">
        <f t="shared" si="1"/>
        <v>8.5476961445863468E-5</v>
      </c>
      <c r="T6" s="119">
        <f t="shared" si="1"/>
        <v>8.4609918917858909E-5</v>
      </c>
      <c r="U6" s="119">
        <f t="shared" si="1"/>
        <v>8.3742876389854363E-5</v>
      </c>
      <c r="V6" s="119">
        <f t="shared" si="1"/>
        <v>8.2875833861849478E-5</v>
      </c>
      <c r="W6" s="119">
        <f t="shared" si="1"/>
        <v>8.2008791333844919E-5</v>
      </c>
      <c r="X6" s="119">
        <f t="shared" si="1"/>
        <v>8.114174880584036E-5</v>
      </c>
      <c r="Y6" s="119">
        <f t="shared" si="1"/>
        <v>8.0274706277835801E-5</v>
      </c>
      <c r="Z6" s="119">
        <f t="shared" si="1"/>
        <v>7.9407663749831255E-5</v>
      </c>
      <c r="AA6" s="119">
        <f t="shared" si="1"/>
        <v>7.8540621221826696E-5</v>
      </c>
      <c r="AB6" s="119">
        <f t="shared" si="1"/>
        <v>7.7673578693822137E-5</v>
      </c>
      <c r="AC6" s="119">
        <f t="shared" si="1"/>
        <v>7.6806536165817578E-5</v>
      </c>
      <c r="AD6" s="119">
        <f t="shared" si="1"/>
        <v>7.5939493637813019E-5</v>
      </c>
      <c r="AE6" s="119">
        <f t="shared" si="1"/>
        <v>7.5072451109808459E-5</v>
      </c>
      <c r="AF6" s="119">
        <f t="shared" si="1"/>
        <v>7.42054085818039E-5</v>
      </c>
    </row>
    <row r="7" spans="1:34">
      <c r="A7" s="1" t="s">
        <v>206</v>
      </c>
      <c r="B7" s="119">
        <f t="shared" ref="B7:AF7" si="2">B5</f>
        <v>9.3974438840257161E-5</v>
      </c>
      <c r="C7" s="119">
        <f t="shared" si="2"/>
        <v>9.2336401570682338E-5</v>
      </c>
      <c r="D7" s="119">
        <f t="shared" si="2"/>
        <v>9.0698364301106905E-5</v>
      </c>
      <c r="E7" s="119">
        <f t="shared" si="2"/>
        <v>8.9060327031532081E-5</v>
      </c>
      <c r="F7" s="119">
        <f t="shared" si="2"/>
        <v>8.7422289761957258E-5</v>
      </c>
      <c r="G7" s="119">
        <f t="shared" si="2"/>
        <v>8.5784252492381797E-5</v>
      </c>
      <c r="H7" s="119">
        <f t="shared" si="2"/>
        <v>8.4146215222807001E-5</v>
      </c>
      <c r="I7" s="119">
        <f t="shared" si="2"/>
        <v>8.250817795323154E-5</v>
      </c>
      <c r="J7" s="119">
        <f t="shared" si="2"/>
        <v>8.0870140683656717E-5</v>
      </c>
      <c r="K7" s="119">
        <f t="shared" si="2"/>
        <v>7.9232103414081893E-5</v>
      </c>
      <c r="L7" s="119">
        <f t="shared" si="2"/>
        <v>7.759406614450646E-5</v>
      </c>
      <c r="M7" s="119">
        <f t="shared" si="2"/>
        <v>7.5977082555239467E-5</v>
      </c>
      <c r="N7" s="119">
        <f t="shared" si="2"/>
        <v>7.5110040027234908E-5</v>
      </c>
      <c r="O7" s="119">
        <f t="shared" si="2"/>
        <v>7.4242997499230349E-5</v>
      </c>
      <c r="P7" s="119">
        <f t="shared" si="2"/>
        <v>7.337595497122579E-5</v>
      </c>
      <c r="Q7" s="119">
        <f t="shared" si="2"/>
        <v>7.2508912443221231E-5</v>
      </c>
      <c r="R7" s="119">
        <f t="shared" si="2"/>
        <v>7.1641869915216671E-5</v>
      </c>
      <c r="S7" s="119">
        <f t="shared" si="2"/>
        <v>7.0774827387212112E-5</v>
      </c>
      <c r="T7" s="119">
        <f t="shared" si="2"/>
        <v>6.9907784859207553E-5</v>
      </c>
      <c r="U7" s="119">
        <f t="shared" si="2"/>
        <v>6.9040742331203007E-5</v>
      </c>
      <c r="V7" s="119">
        <f t="shared" si="2"/>
        <v>6.8173699803198123E-5</v>
      </c>
      <c r="W7" s="119">
        <f t="shared" si="2"/>
        <v>6.7306657275193564E-5</v>
      </c>
      <c r="X7" s="119">
        <f t="shared" si="2"/>
        <v>6.6439614747189005E-5</v>
      </c>
      <c r="Y7" s="119">
        <f t="shared" si="2"/>
        <v>6.5572572219184445E-5</v>
      </c>
      <c r="Z7" s="119">
        <f t="shared" si="2"/>
        <v>6.47055296911799E-5</v>
      </c>
      <c r="AA7" s="119">
        <f t="shared" si="2"/>
        <v>6.3838487163175341E-5</v>
      </c>
      <c r="AB7" s="119">
        <f t="shared" si="2"/>
        <v>6.2971444635170781E-5</v>
      </c>
      <c r="AC7" s="119">
        <f t="shared" si="2"/>
        <v>6.2104402107166222E-5</v>
      </c>
      <c r="AD7" s="119">
        <f t="shared" si="2"/>
        <v>6.1237359579161663E-5</v>
      </c>
      <c r="AE7" s="119">
        <f t="shared" si="2"/>
        <v>6.0370317051157097E-5</v>
      </c>
      <c r="AF7" s="119">
        <f t="shared" si="2"/>
        <v>5.9503274523152538E-5</v>
      </c>
    </row>
    <row r="8" spans="1:34">
      <c r="A8" s="1" t="s">
        <v>318</v>
      </c>
      <c r="B8" s="119">
        <f t="shared" ref="B8:AF8" si="3">B5</f>
        <v>9.3974438840257161E-5</v>
      </c>
      <c r="C8" s="119">
        <f t="shared" si="3"/>
        <v>9.2336401570682338E-5</v>
      </c>
      <c r="D8" s="119">
        <f t="shared" si="3"/>
        <v>9.0698364301106905E-5</v>
      </c>
      <c r="E8" s="119">
        <f t="shared" si="3"/>
        <v>8.9060327031532081E-5</v>
      </c>
      <c r="F8" s="119">
        <f t="shared" si="3"/>
        <v>8.7422289761957258E-5</v>
      </c>
      <c r="G8" s="119">
        <f t="shared" si="3"/>
        <v>8.5784252492381797E-5</v>
      </c>
      <c r="H8" s="119">
        <f t="shared" si="3"/>
        <v>8.4146215222807001E-5</v>
      </c>
      <c r="I8" s="119">
        <f t="shared" si="3"/>
        <v>8.250817795323154E-5</v>
      </c>
      <c r="J8" s="119">
        <f t="shared" si="3"/>
        <v>8.0870140683656717E-5</v>
      </c>
      <c r="K8" s="119">
        <f t="shared" si="3"/>
        <v>7.9232103414081893E-5</v>
      </c>
      <c r="L8" s="119">
        <f t="shared" si="3"/>
        <v>7.759406614450646E-5</v>
      </c>
      <c r="M8" s="119">
        <f t="shared" si="3"/>
        <v>7.5977082555239467E-5</v>
      </c>
      <c r="N8" s="119">
        <f t="shared" si="3"/>
        <v>7.5110040027234908E-5</v>
      </c>
      <c r="O8" s="119">
        <f t="shared" si="3"/>
        <v>7.4242997499230349E-5</v>
      </c>
      <c r="P8" s="119">
        <f t="shared" si="3"/>
        <v>7.337595497122579E-5</v>
      </c>
      <c r="Q8" s="119">
        <f t="shared" si="3"/>
        <v>7.2508912443221231E-5</v>
      </c>
      <c r="R8" s="119">
        <f t="shared" si="3"/>
        <v>7.1641869915216671E-5</v>
      </c>
      <c r="S8" s="119">
        <f t="shared" si="3"/>
        <v>7.0774827387212112E-5</v>
      </c>
      <c r="T8" s="119">
        <f t="shared" si="3"/>
        <v>6.9907784859207553E-5</v>
      </c>
      <c r="U8" s="119">
        <f t="shared" si="3"/>
        <v>6.9040742331203007E-5</v>
      </c>
      <c r="V8" s="119">
        <f t="shared" si="3"/>
        <v>6.8173699803198123E-5</v>
      </c>
      <c r="W8" s="119">
        <f t="shared" si="3"/>
        <v>6.7306657275193564E-5</v>
      </c>
      <c r="X8" s="119">
        <f t="shared" si="3"/>
        <v>6.6439614747189005E-5</v>
      </c>
      <c r="Y8" s="119">
        <f t="shared" si="3"/>
        <v>6.5572572219184445E-5</v>
      </c>
      <c r="Z8" s="119">
        <f t="shared" si="3"/>
        <v>6.47055296911799E-5</v>
      </c>
      <c r="AA8" s="119">
        <f t="shared" si="3"/>
        <v>6.3838487163175341E-5</v>
      </c>
      <c r="AB8" s="119">
        <f t="shared" si="3"/>
        <v>6.2971444635170781E-5</v>
      </c>
      <c r="AC8" s="119">
        <f t="shared" si="3"/>
        <v>6.2104402107166222E-5</v>
      </c>
      <c r="AD8" s="119">
        <f t="shared" si="3"/>
        <v>6.1237359579161663E-5</v>
      </c>
      <c r="AE8" s="119">
        <f t="shared" si="3"/>
        <v>6.0370317051157097E-5</v>
      </c>
      <c r="AF8" s="119">
        <f t="shared" si="3"/>
        <v>5.9503274523152538E-5</v>
      </c>
    </row>
    <row r="9" spans="1:34">
      <c r="A9" s="1" t="s">
        <v>319</v>
      </c>
      <c r="B9" s="119">
        <f t="shared" ref="B9:AF9" si="4">B5</f>
        <v>9.3974438840257161E-5</v>
      </c>
      <c r="C9" s="119">
        <f t="shared" si="4"/>
        <v>9.2336401570682338E-5</v>
      </c>
      <c r="D9" s="119">
        <f t="shared" si="4"/>
        <v>9.0698364301106905E-5</v>
      </c>
      <c r="E9" s="119">
        <f t="shared" si="4"/>
        <v>8.9060327031532081E-5</v>
      </c>
      <c r="F9" s="119">
        <f t="shared" si="4"/>
        <v>8.7422289761957258E-5</v>
      </c>
      <c r="G9" s="119">
        <f t="shared" si="4"/>
        <v>8.5784252492381797E-5</v>
      </c>
      <c r="H9" s="119">
        <f t="shared" si="4"/>
        <v>8.4146215222807001E-5</v>
      </c>
      <c r="I9" s="119">
        <f t="shared" si="4"/>
        <v>8.250817795323154E-5</v>
      </c>
      <c r="J9" s="119">
        <f t="shared" si="4"/>
        <v>8.0870140683656717E-5</v>
      </c>
      <c r="K9" s="119">
        <f t="shared" si="4"/>
        <v>7.9232103414081893E-5</v>
      </c>
      <c r="L9" s="119">
        <f t="shared" si="4"/>
        <v>7.759406614450646E-5</v>
      </c>
      <c r="M9" s="119">
        <f t="shared" si="4"/>
        <v>7.5977082555239467E-5</v>
      </c>
      <c r="N9" s="119">
        <f t="shared" si="4"/>
        <v>7.5110040027234908E-5</v>
      </c>
      <c r="O9" s="119">
        <f t="shared" si="4"/>
        <v>7.4242997499230349E-5</v>
      </c>
      <c r="P9" s="119">
        <f t="shared" si="4"/>
        <v>7.337595497122579E-5</v>
      </c>
      <c r="Q9" s="119">
        <f t="shared" si="4"/>
        <v>7.2508912443221231E-5</v>
      </c>
      <c r="R9" s="119">
        <f t="shared" si="4"/>
        <v>7.1641869915216671E-5</v>
      </c>
      <c r="S9" s="119">
        <f t="shared" si="4"/>
        <v>7.0774827387212112E-5</v>
      </c>
      <c r="T9" s="119">
        <f t="shared" si="4"/>
        <v>6.9907784859207553E-5</v>
      </c>
      <c r="U9" s="119">
        <f t="shared" si="4"/>
        <v>6.9040742331203007E-5</v>
      </c>
      <c r="V9" s="119">
        <f t="shared" si="4"/>
        <v>6.8173699803198123E-5</v>
      </c>
      <c r="W9" s="119">
        <f t="shared" si="4"/>
        <v>6.7306657275193564E-5</v>
      </c>
      <c r="X9" s="119">
        <f t="shared" si="4"/>
        <v>6.6439614747189005E-5</v>
      </c>
      <c r="Y9" s="119">
        <f t="shared" si="4"/>
        <v>6.5572572219184445E-5</v>
      </c>
      <c r="Z9" s="119">
        <f t="shared" si="4"/>
        <v>6.47055296911799E-5</v>
      </c>
      <c r="AA9" s="119">
        <f t="shared" si="4"/>
        <v>6.3838487163175341E-5</v>
      </c>
      <c r="AB9" s="119">
        <f t="shared" si="4"/>
        <v>6.2971444635170781E-5</v>
      </c>
      <c r="AC9" s="119">
        <f t="shared" si="4"/>
        <v>6.2104402107166222E-5</v>
      </c>
      <c r="AD9" s="119">
        <f t="shared" si="4"/>
        <v>6.1237359579161663E-5</v>
      </c>
      <c r="AE9" s="119">
        <f t="shared" si="4"/>
        <v>6.0370317051157097E-5</v>
      </c>
      <c r="AF9" s="119">
        <f t="shared" si="4"/>
        <v>5.9503274523152538E-5</v>
      </c>
    </row>
    <row r="10" spans="1:34">
      <c r="A10" s="1" t="s">
        <v>320</v>
      </c>
      <c r="B10" s="119">
        <f t="shared" ref="B10:AF10" si="5">B4</f>
        <v>1.0884364260412047E-4</v>
      </c>
      <c r="C10" s="119">
        <f t="shared" si="5"/>
        <v>1.0718889836402444E-4</v>
      </c>
      <c r="D10" s="119">
        <f t="shared" si="5"/>
        <v>1.0553415412392782E-4</v>
      </c>
      <c r="E10" s="119">
        <f t="shared" si="5"/>
        <v>1.0387940988383179E-4</v>
      </c>
      <c r="F10" s="119">
        <f t="shared" si="5"/>
        <v>1.0222466564373579E-4</v>
      </c>
      <c r="G10" s="119">
        <f t="shared" si="5"/>
        <v>1.0056992140363913E-4</v>
      </c>
      <c r="H10" s="119">
        <f t="shared" si="5"/>
        <v>9.8915177163543138E-5</v>
      </c>
      <c r="I10" s="119">
        <f t="shared" si="5"/>
        <v>9.7260432923446482E-5</v>
      </c>
      <c r="J10" s="119">
        <f t="shared" si="5"/>
        <v>9.5605688683350463E-5</v>
      </c>
      <c r="K10" s="119">
        <f t="shared" si="5"/>
        <v>9.3950944443254431E-5</v>
      </c>
      <c r="L10" s="119">
        <f t="shared" si="5"/>
        <v>9.2296200203157816E-5</v>
      </c>
      <c r="M10" s="119">
        <f t="shared" si="5"/>
        <v>9.0679216613890823E-5</v>
      </c>
      <c r="N10" s="119">
        <f t="shared" si="5"/>
        <v>8.9812174085886264E-5</v>
      </c>
      <c r="O10" s="119">
        <f t="shared" si="5"/>
        <v>8.8945131557881704E-5</v>
      </c>
      <c r="P10" s="119">
        <f t="shared" si="5"/>
        <v>8.8078089029877145E-5</v>
      </c>
      <c r="Q10" s="119">
        <f t="shared" si="5"/>
        <v>8.7211046501872586E-5</v>
      </c>
      <c r="R10" s="119">
        <f t="shared" si="5"/>
        <v>8.6344003973868027E-5</v>
      </c>
      <c r="S10" s="119">
        <f t="shared" si="5"/>
        <v>8.5476961445863468E-5</v>
      </c>
      <c r="T10" s="119">
        <f t="shared" si="5"/>
        <v>8.4609918917858909E-5</v>
      </c>
      <c r="U10" s="119">
        <f t="shared" si="5"/>
        <v>8.3742876389854363E-5</v>
      </c>
      <c r="V10" s="119">
        <f t="shared" si="5"/>
        <v>8.2875833861849478E-5</v>
      </c>
      <c r="W10" s="119">
        <f t="shared" si="5"/>
        <v>8.2008791333844919E-5</v>
      </c>
      <c r="X10" s="119">
        <f t="shared" si="5"/>
        <v>8.114174880584036E-5</v>
      </c>
      <c r="Y10" s="119">
        <f t="shared" si="5"/>
        <v>8.0274706277835801E-5</v>
      </c>
      <c r="Z10" s="119">
        <f t="shared" si="5"/>
        <v>7.9407663749831255E-5</v>
      </c>
      <c r="AA10" s="119">
        <f t="shared" si="5"/>
        <v>7.8540621221826696E-5</v>
      </c>
      <c r="AB10" s="119">
        <f t="shared" si="5"/>
        <v>7.7673578693822137E-5</v>
      </c>
      <c r="AC10" s="119">
        <f t="shared" si="5"/>
        <v>7.6806536165817578E-5</v>
      </c>
      <c r="AD10" s="119">
        <f t="shared" si="5"/>
        <v>7.5939493637813019E-5</v>
      </c>
      <c r="AE10" s="119">
        <f t="shared" si="5"/>
        <v>7.5072451109808459E-5</v>
      </c>
      <c r="AF10" s="119">
        <f t="shared" si="5"/>
        <v>7.42054085818039E-5</v>
      </c>
    </row>
    <row r="11" spans="1:34">
      <c r="A11" s="1" t="s">
        <v>321</v>
      </c>
      <c r="B11" s="119">
        <f t="shared" ref="B11:AF11" si="6">B4</f>
        <v>1.0884364260412047E-4</v>
      </c>
      <c r="C11" s="119">
        <f t="shared" si="6"/>
        <v>1.0718889836402444E-4</v>
      </c>
      <c r="D11" s="119">
        <f t="shared" si="6"/>
        <v>1.0553415412392782E-4</v>
      </c>
      <c r="E11" s="119">
        <f t="shared" si="6"/>
        <v>1.0387940988383179E-4</v>
      </c>
      <c r="F11" s="119">
        <f t="shared" si="6"/>
        <v>1.0222466564373579E-4</v>
      </c>
      <c r="G11" s="119">
        <f t="shared" si="6"/>
        <v>1.0056992140363913E-4</v>
      </c>
      <c r="H11" s="119">
        <f t="shared" si="6"/>
        <v>9.8915177163543138E-5</v>
      </c>
      <c r="I11" s="119">
        <f t="shared" si="6"/>
        <v>9.7260432923446482E-5</v>
      </c>
      <c r="J11" s="119">
        <f t="shared" si="6"/>
        <v>9.5605688683350463E-5</v>
      </c>
      <c r="K11" s="119">
        <f t="shared" si="6"/>
        <v>9.3950944443254431E-5</v>
      </c>
      <c r="L11" s="119">
        <f t="shared" si="6"/>
        <v>9.2296200203157816E-5</v>
      </c>
      <c r="M11" s="119">
        <f t="shared" si="6"/>
        <v>9.0679216613890823E-5</v>
      </c>
      <c r="N11" s="119">
        <f t="shared" si="6"/>
        <v>8.9812174085886264E-5</v>
      </c>
      <c r="O11" s="119">
        <f t="shared" si="6"/>
        <v>8.8945131557881704E-5</v>
      </c>
      <c r="P11" s="119">
        <f t="shared" si="6"/>
        <v>8.8078089029877145E-5</v>
      </c>
      <c r="Q11" s="119">
        <f t="shared" si="6"/>
        <v>8.7211046501872586E-5</v>
      </c>
      <c r="R11" s="119">
        <f t="shared" si="6"/>
        <v>8.6344003973868027E-5</v>
      </c>
      <c r="S11" s="119">
        <f t="shared" si="6"/>
        <v>8.5476961445863468E-5</v>
      </c>
      <c r="T11" s="119">
        <f t="shared" si="6"/>
        <v>8.4609918917858909E-5</v>
      </c>
      <c r="U11" s="119">
        <f t="shared" si="6"/>
        <v>8.3742876389854363E-5</v>
      </c>
      <c r="V11" s="119">
        <f t="shared" si="6"/>
        <v>8.2875833861849478E-5</v>
      </c>
      <c r="W11" s="119">
        <f t="shared" si="6"/>
        <v>8.2008791333844919E-5</v>
      </c>
      <c r="X11" s="119">
        <f t="shared" si="6"/>
        <v>8.114174880584036E-5</v>
      </c>
      <c r="Y11" s="119">
        <f t="shared" si="6"/>
        <v>8.0274706277835801E-5</v>
      </c>
      <c r="Z11" s="119">
        <f t="shared" si="6"/>
        <v>7.9407663749831255E-5</v>
      </c>
      <c r="AA11" s="119">
        <f t="shared" si="6"/>
        <v>7.8540621221826696E-5</v>
      </c>
      <c r="AB11" s="119">
        <f t="shared" si="6"/>
        <v>7.7673578693822137E-5</v>
      </c>
      <c r="AC11" s="119">
        <f t="shared" si="6"/>
        <v>7.6806536165817578E-5</v>
      </c>
      <c r="AD11" s="119">
        <f t="shared" si="6"/>
        <v>7.5939493637813019E-5</v>
      </c>
      <c r="AE11" s="119">
        <f t="shared" si="6"/>
        <v>7.5072451109808459E-5</v>
      </c>
      <c r="AF11" s="119">
        <f t="shared" si="6"/>
        <v>7.42054085818039E-5</v>
      </c>
    </row>
  </sheetData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-0.249977111117893"/>
  </sheetPr>
  <dimension ref="A1:AH11"/>
  <sheetViews>
    <sheetView zoomScaleNormal="100" workbookViewId="0">
      <selection activeCell="B1" sqref="B1:B1048576"/>
    </sheetView>
  </sheetViews>
  <sheetFormatPr defaultRowHeight="15"/>
  <cols>
    <col min="1" max="1" width="29.85546875" customWidth="1"/>
    <col min="2" max="32" width="10" customWidth="1"/>
  </cols>
  <sheetData>
    <row r="1" spans="1:34">
      <c r="A1" s="121" t="s">
        <v>327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>
      <c r="A2" s="1" t="s">
        <v>314</v>
      </c>
      <c r="B2" s="120">
        <v>0</v>
      </c>
      <c r="C2" s="120">
        <v>0</v>
      </c>
      <c r="D2" s="120">
        <v>0</v>
      </c>
      <c r="E2" s="120">
        <v>0</v>
      </c>
      <c r="F2" s="120">
        <v>0</v>
      </c>
      <c r="G2" s="120">
        <v>0</v>
      </c>
      <c r="H2" s="120">
        <v>0</v>
      </c>
      <c r="I2" s="120">
        <v>0</v>
      </c>
      <c r="J2" s="120">
        <v>0</v>
      </c>
      <c r="K2" s="120">
        <v>0</v>
      </c>
      <c r="L2" s="120">
        <v>0</v>
      </c>
      <c r="M2" s="120">
        <v>0</v>
      </c>
      <c r="N2" s="120">
        <v>0</v>
      </c>
      <c r="O2" s="120">
        <v>0</v>
      </c>
      <c r="P2" s="120">
        <v>0</v>
      </c>
      <c r="Q2" s="120">
        <v>0</v>
      </c>
      <c r="R2" s="120">
        <v>0</v>
      </c>
      <c r="S2" s="120">
        <v>0</v>
      </c>
      <c r="T2" s="120">
        <v>0</v>
      </c>
      <c r="U2" s="120">
        <v>0</v>
      </c>
      <c r="V2" s="120">
        <v>0</v>
      </c>
      <c r="W2" s="120">
        <v>0</v>
      </c>
      <c r="X2" s="120">
        <v>0</v>
      </c>
      <c r="Y2" s="120">
        <v>0</v>
      </c>
      <c r="Z2" s="120">
        <v>0</v>
      </c>
      <c r="AA2" s="120">
        <v>0</v>
      </c>
      <c r="AB2" s="120">
        <v>0</v>
      </c>
      <c r="AC2" s="120">
        <v>0</v>
      </c>
      <c r="AD2" s="120">
        <v>0</v>
      </c>
      <c r="AE2" s="120">
        <v>0</v>
      </c>
      <c r="AF2" s="120">
        <v>0</v>
      </c>
      <c r="AH2" s="118"/>
    </row>
    <row r="3" spans="1:34">
      <c r="A3" s="1" t="s">
        <v>315</v>
      </c>
      <c r="B3" s="119">
        <f t="shared" ref="B3:AF3" si="0">B4</f>
        <v>1.1726233868227049E-4</v>
      </c>
      <c r="C3" s="119">
        <f t="shared" si="0"/>
        <v>1.1550674779120579E-4</v>
      </c>
      <c r="D3" s="119">
        <f t="shared" si="0"/>
        <v>1.1375115690014151E-4</v>
      </c>
      <c r="E3" s="119">
        <f t="shared" si="0"/>
        <v>1.1199556600907681E-4</v>
      </c>
      <c r="F3" s="119">
        <f t="shared" si="0"/>
        <v>1.1023997511801212E-4</v>
      </c>
      <c r="G3" s="119">
        <f t="shared" si="0"/>
        <v>1.0848438422694745E-4</v>
      </c>
      <c r="H3" s="119">
        <f t="shared" si="0"/>
        <v>1.0672879333588274E-4</v>
      </c>
      <c r="I3" s="119">
        <f t="shared" si="0"/>
        <v>1.0497320244481804E-4</v>
      </c>
      <c r="J3" s="119">
        <f t="shared" si="0"/>
        <v>1.0321761155375376E-4</v>
      </c>
      <c r="K3" s="119">
        <f t="shared" si="0"/>
        <v>1.0146202066268909E-4</v>
      </c>
      <c r="L3" s="119">
        <f t="shared" si="0"/>
        <v>9.9706429771624386E-5</v>
      </c>
      <c r="M3" s="119">
        <f t="shared" si="0"/>
        <v>9.787675384368551E-5</v>
      </c>
      <c r="N3" s="119">
        <f t="shared" si="0"/>
        <v>9.6503497069768613E-5</v>
      </c>
      <c r="O3" s="119">
        <f t="shared" si="0"/>
        <v>9.513024029585211E-5</v>
      </c>
      <c r="P3" s="119">
        <f t="shared" si="0"/>
        <v>9.3756983521935228E-5</v>
      </c>
      <c r="Q3" s="119">
        <f t="shared" si="0"/>
        <v>9.2383726748018305E-5</v>
      </c>
      <c r="R3" s="119">
        <f t="shared" si="0"/>
        <v>9.1010469974101802E-5</v>
      </c>
      <c r="S3" s="119">
        <f t="shared" si="0"/>
        <v>8.9637213200184919E-5</v>
      </c>
      <c r="T3" s="119">
        <f t="shared" si="0"/>
        <v>8.8263956426267996E-5</v>
      </c>
      <c r="U3" s="119">
        <f t="shared" si="0"/>
        <v>8.6890699652351493E-5</v>
      </c>
      <c r="V3" s="119">
        <f t="shared" si="0"/>
        <v>8.551744287843461E-5</v>
      </c>
      <c r="W3" s="119">
        <f t="shared" si="0"/>
        <v>8.4144186104517714E-5</v>
      </c>
      <c r="X3" s="119">
        <f t="shared" si="0"/>
        <v>8.2770929330601211E-5</v>
      </c>
      <c r="Y3" s="119">
        <f t="shared" si="0"/>
        <v>8.1397672556684302E-5</v>
      </c>
      <c r="Z3" s="119">
        <f t="shared" si="0"/>
        <v>8.0024415782767799E-5</v>
      </c>
      <c r="AA3" s="119">
        <f t="shared" si="0"/>
        <v>7.8651159008850903E-5</v>
      </c>
      <c r="AB3" s="119">
        <f t="shared" si="0"/>
        <v>7.727790223493402E-5</v>
      </c>
      <c r="AC3" s="119">
        <f t="shared" si="0"/>
        <v>7.590464546101749E-5</v>
      </c>
      <c r="AD3" s="119">
        <f t="shared" si="0"/>
        <v>7.4531388687100594E-5</v>
      </c>
      <c r="AE3" s="119">
        <f t="shared" si="0"/>
        <v>7.3158131913183711E-5</v>
      </c>
      <c r="AF3" s="119">
        <f t="shared" si="0"/>
        <v>7.1784875139267208E-5</v>
      </c>
    </row>
    <row r="4" spans="1:34">
      <c r="A4" s="1" t="s">
        <v>13</v>
      </c>
      <c r="B4" s="104">
        <f>Calculations!B78</f>
        <v>1.1726233868227049E-4</v>
      </c>
      <c r="C4" s="104">
        <f>Calculations!C78</f>
        <v>1.1550674779120579E-4</v>
      </c>
      <c r="D4" s="104">
        <f>Calculations!D78</f>
        <v>1.1375115690014151E-4</v>
      </c>
      <c r="E4" s="104">
        <f>Calculations!E78</f>
        <v>1.1199556600907681E-4</v>
      </c>
      <c r="F4" s="104">
        <f>Calculations!F78</f>
        <v>1.1023997511801212E-4</v>
      </c>
      <c r="G4" s="104">
        <f>Calculations!G78</f>
        <v>1.0848438422694745E-4</v>
      </c>
      <c r="H4" s="104">
        <f>Calculations!H78</f>
        <v>1.0672879333588274E-4</v>
      </c>
      <c r="I4" s="104">
        <f>Calculations!I78</f>
        <v>1.0497320244481804E-4</v>
      </c>
      <c r="J4" s="104">
        <f>Calculations!J78</f>
        <v>1.0321761155375376E-4</v>
      </c>
      <c r="K4" s="104">
        <f>Calculations!K78</f>
        <v>1.0146202066268909E-4</v>
      </c>
      <c r="L4" s="104">
        <f>Calculations!L78</f>
        <v>9.9706429771624386E-5</v>
      </c>
      <c r="M4" s="104">
        <f>Calculations!M78</f>
        <v>9.787675384368551E-5</v>
      </c>
      <c r="N4" s="104">
        <f>Calculations!N78</f>
        <v>9.6503497069768613E-5</v>
      </c>
      <c r="O4" s="104">
        <f>Calculations!O78</f>
        <v>9.513024029585211E-5</v>
      </c>
      <c r="P4" s="104">
        <f>Calculations!P78</f>
        <v>9.3756983521935228E-5</v>
      </c>
      <c r="Q4" s="104">
        <f>Calculations!Q78</f>
        <v>9.2383726748018305E-5</v>
      </c>
      <c r="R4" s="104">
        <f>Calculations!R78</f>
        <v>9.1010469974101802E-5</v>
      </c>
      <c r="S4" s="104">
        <f>Calculations!S78</f>
        <v>8.9637213200184919E-5</v>
      </c>
      <c r="T4" s="104">
        <f>Calculations!T78</f>
        <v>8.8263956426267996E-5</v>
      </c>
      <c r="U4" s="104">
        <f>Calculations!U78</f>
        <v>8.6890699652351493E-5</v>
      </c>
      <c r="V4" s="104">
        <f>Calculations!V78</f>
        <v>8.551744287843461E-5</v>
      </c>
      <c r="W4" s="104">
        <f>Calculations!W78</f>
        <v>8.4144186104517714E-5</v>
      </c>
      <c r="X4" s="104">
        <f>Calculations!X78</f>
        <v>8.2770929330601211E-5</v>
      </c>
      <c r="Y4" s="104">
        <f>Calculations!Y78</f>
        <v>8.1397672556684302E-5</v>
      </c>
      <c r="Z4" s="104">
        <f>Calculations!Z78</f>
        <v>8.0024415782767799E-5</v>
      </c>
      <c r="AA4" s="104">
        <f>Calculations!AA78</f>
        <v>7.8651159008850903E-5</v>
      </c>
      <c r="AB4" s="104">
        <f>Calculations!AB78</f>
        <v>7.727790223493402E-5</v>
      </c>
      <c r="AC4" s="104">
        <f>Calculations!AC78</f>
        <v>7.590464546101749E-5</v>
      </c>
      <c r="AD4" s="104">
        <f>Calculations!AD78</f>
        <v>7.4531388687100594E-5</v>
      </c>
      <c r="AE4" s="104">
        <f>Calculations!AE78</f>
        <v>7.3158131913183711E-5</v>
      </c>
      <c r="AF4" s="104">
        <f>Calculations!AF78</f>
        <v>7.1784875139267208E-5</v>
      </c>
    </row>
    <row r="5" spans="1:34">
      <c r="A5" s="1" t="s">
        <v>316</v>
      </c>
      <c r="B5" s="104">
        <f>Calculations!B79</f>
        <v>1.1817719783587599E-4</v>
      </c>
      <c r="C5" s="104">
        <f>Calculations!C79</f>
        <v>1.1642160694481129E-4</v>
      </c>
      <c r="D5" s="104">
        <f>Calculations!D79</f>
        <v>1.1466601605374701E-4</v>
      </c>
      <c r="E5" s="104">
        <f>Calculations!E79</f>
        <v>1.1291042516268231E-4</v>
      </c>
      <c r="F5" s="104">
        <f>Calculations!F79</f>
        <v>1.1115483427161761E-4</v>
      </c>
      <c r="G5" s="104">
        <f>Calculations!G79</f>
        <v>1.0939924338055294E-4</v>
      </c>
      <c r="H5" s="104">
        <f>Calculations!H79</f>
        <v>1.0764365248948823E-4</v>
      </c>
      <c r="I5" s="104">
        <f>Calculations!I79</f>
        <v>1.0588806159842355E-4</v>
      </c>
      <c r="J5" s="104">
        <f>Calculations!J79</f>
        <v>1.0413247070735926E-4</v>
      </c>
      <c r="K5" s="104">
        <f>Calculations!K79</f>
        <v>1.0237687981629459E-4</v>
      </c>
      <c r="L5" s="104">
        <f>Calculations!L79</f>
        <v>1.0062128892522989E-4</v>
      </c>
      <c r="M5" s="104">
        <f>Calculations!M79</f>
        <v>9.8791612997290999E-5</v>
      </c>
      <c r="N5" s="104">
        <f>Calculations!N79</f>
        <v>9.7418356223374103E-5</v>
      </c>
      <c r="O5" s="104">
        <f>Calculations!O79</f>
        <v>9.6045099449457613E-5</v>
      </c>
      <c r="P5" s="104">
        <f>Calculations!P79</f>
        <v>9.4671842675540717E-5</v>
      </c>
      <c r="Q5" s="104">
        <f>Calculations!Q79</f>
        <v>9.3298585901623808E-5</v>
      </c>
      <c r="R5" s="104">
        <f>Calculations!R79</f>
        <v>9.1925329127707305E-5</v>
      </c>
      <c r="S5" s="104">
        <f>Calculations!S79</f>
        <v>9.0552072353790409E-5</v>
      </c>
      <c r="T5" s="104">
        <f>Calculations!T79</f>
        <v>8.9178815579873499E-5</v>
      </c>
      <c r="U5" s="104">
        <f>Calculations!U79</f>
        <v>8.7805558805956996E-5</v>
      </c>
      <c r="V5" s="104">
        <f>Calculations!V79</f>
        <v>8.64323020320401E-5</v>
      </c>
      <c r="W5" s="104">
        <f>Calculations!W79</f>
        <v>8.5059045258123217E-5</v>
      </c>
      <c r="X5" s="104">
        <f>Calculations!X79</f>
        <v>8.3685788484206714E-5</v>
      </c>
      <c r="Y5" s="104">
        <f>Calculations!Y79</f>
        <v>8.2312531710289791E-5</v>
      </c>
      <c r="Z5" s="104">
        <f>Calculations!Z79</f>
        <v>8.0939274936373288E-5</v>
      </c>
      <c r="AA5" s="104">
        <f>Calculations!AA79</f>
        <v>7.9566018162456406E-5</v>
      </c>
      <c r="AB5" s="104">
        <f>Calculations!AB79</f>
        <v>7.819276138853951E-5</v>
      </c>
      <c r="AC5" s="104">
        <f>Calculations!AC79</f>
        <v>7.681950461462298E-5</v>
      </c>
      <c r="AD5" s="104">
        <f>Calculations!AD79</f>
        <v>7.5446247840706097E-5</v>
      </c>
      <c r="AE5" s="104">
        <f>Calculations!AE79</f>
        <v>7.4072991066789201E-5</v>
      </c>
      <c r="AF5" s="104">
        <f>Calculations!AF79</f>
        <v>7.2699734292872698E-5</v>
      </c>
    </row>
    <row r="6" spans="1:34">
      <c r="A6" s="1" t="s">
        <v>317</v>
      </c>
      <c r="B6" s="119">
        <f t="shared" ref="B6:AF7" si="1">B4</f>
        <v>1.1726233868227049E-4</v>
      </c>
      <c r="C6" s="119">
        <f t="shared" si="1"/>
        <v>1.1550674779120579E-4</v>
      </c>
      <c r="D6" s="119">
        <f t="shared" si="1"/>
        <v>1.1375115690014151E-4</v>
      </c>
      <c r="E6" s="119">
        <f t="shared" si="1"/>
        <v>1.1199556600907681E-4</v>
      </c>
      <c r="F6" s="119">
        <f t="shared" si="1"/>
        <v>1.1023997511801212E-4</v>
      </c>
      <c r="G6" s="119">
        <f t="shared" si="1"/>
        <v>1.0848438422694745E-4</v>
      </c>
      <c r="H6" s="119">
        <f t="shared" si="1"/>
        <v>1.0672879333588274E-4</v>
      </c>
      <c r="I6" s="119">
        <f t="shared" si="1"/>
        <v>1.0497320244481804E-4</v>
      </c>
      <c r="J6" s="119">
        <f t="shared" si="1"/>
        <v>1.0321761155375376E-4</v>
      </c>
      <c r="K6" s="119">
        <f t="shared" si="1"/>
        <v>1.0146202066268909E-4</v>
      </c>
      <c r="L6" s="119">
        <f t="shared" si="1"/>
        <v>9.9706429771624386E-5</v>
      </c>
      <c r="M6" s="119">
        <f t="shared" si="1"/>
        <v>9.787675384368551E-5</v>
      </c>
      <c r="N6" s="119">
        <f t="shared" si="1"/>
        <v>9.6503497069768613E-5</v>
      </c>
      <c r="O6" s="119">
        <f t="shared" si="1"/>
        <v>9.513024029585211E-5</v>
      </c>
      <c r="P6" s="119">
        <f t="shared" si="1"/>
        <v>9.3756983521935228E-5</v>
      </c>
      <c r="Q6" s="119">
        <f t="shared" si="1"/>
        <v>9.2383726748018305E-5</v>
      </c>
      <c r="R6" s="119">
        <f t="shared" si="1"/>
        <v>9.1010469974101802E-5</v>
      </c>
      <c r="S6" s="119">
        <f t="shared" si="1"/>
        <v>8.9637213200184919E-5</v>
      </c>
      <c r="T6" s="119">
        <f t="shared" si="1"/>
        <v>8.8263956426267996E-5</v>
      </c>
      <c r="U6" s="119">
        <f t="shared" si="1"/>
        <v>8.6890699652351493E-5</v>
      </c>
      <c r="V6" s="119">
        <f t="shared" si="1"/>
        <v>8.551744287843461E-5</v>
      </c>
      <c r="W6" s="119">
        <f t="shared" si="1"/>
        <v>8.4144186104517714E-5</v>
      </c>
      <c r="X6" s="119">
        <f t="shared" si="1"/>
        <v>8.2770929330601211E-5</v>
      </c>
      <c r="Y6" s="119">
        <f t="shared" si="1"/>
        <v>8.1397672556684302E-5</v>
      </c>
      <c r="Z6" s="119">
        <f t="shared" si="1"/>
        <v>8.0024415782767799E-5</v>
      </c>
      <c r="AA6" s="119">
        <f t="shared" si="1"/>
        <v>7.8651159008850903E-5</v>
      </c>
      <c r="AB6" s="119">
        <f t="shared" si="1"/>
        <v>7.727790223493402E-5</v>
      </c>
      <c r="AC6" s="119">
        <f t="shared" si="1"/>
        <v>7.590464546101749E-5</v>
      </c>
      <c r="AD6" s="119">
        <f t="shared" si="1"/>
        <v>7.4531388687100594E-5</v>
      </c>
      <c r="AE6" s="119">
        <f t="shared" si="1"/>
        <v>7.3158131913183711E-5</v>
      </c>
      <c r="AF6" s="119">
        <f t="shared" si="1"/>
        <v>7.1784875139267208E-5</v>
      </c>
    </row>
    <row r="7" spans="1:34">
      <c r="A7" s="1" t="s">
        <v>206</v>
      </c>
      <c r="B7" s="119">
        <f t="shared" si="1"/>
        <v>1.1817719783587599E-4</v>
      </c>
      <c r="C7" s="119">
        <f t="shared" si="1"/>
        <v>1.1642160694481129E-4</v>
      </c>
      <c r="D7" s="119">
        <f t="shared" si="1"/>
        <v>1.1466601605374701E-4</v>
      </c>
      <c r="E7" s="119">
        <f t="shared" si="1"/>
        <v>1.1291042516268231E-4</v>
      </c>
      <c r="F7" s="119">
        <f t="shared" si="1"/>
        <v>1.1115483427161761E-4</v>
      </c>
      <c r="G7" s="119">
        <f t="shared" si="1"/>
        <v>1.0939924338055294E-4</v>
      </c>
      <c r="H7" s="119">
        <f t="shared" si="1"/>
        <v>1.0764365248948823E-4</v>
      </c>
      <c r="I7" s="119">
        <f t="shared" si="1"/>
        <v>1.0588806159842355E-4</v>
      </c>
      <c r="J7" s="119">
        <f t="shared" si="1"/>
        <v>1.0413247070735926E-4</v>
      </c>
      <c r="K7" s="119">
        <f t="shared" si="1"/>
        <v>1.0237687981629459E-4</v>
      </c>
      <c r="L7" s="119">
        <f t="shared" si="1"/>
        <v>1.0062128892522989E-4</v>
      </c>
      <c r="M7" s="119">
        <f t="shared" si="1"/>
        <v>9.8791612997290999E-5</v>
      </c>
      <c r="N7" s="119">
        <f t="shared" si="1"/>
        <v>9.7418356223374103E-5</v>
      </c>
      <c r="O7" s="119">
        <f t="shared" si="1"/>
        <v>9.6045099449457613E-5</v>
      </c>
      <c r="P7" s="119">
        <f t="shared" si="1"/>
        <v>9.4671842675540717E-5</v>
      </c>
      <c r="Q7" s="119">
        <f t="shared" si="1"/>
        <v>9.3298585901623808E-5</v>
      </c>
      <c r="R7" s="119">
        <f t="shared" si="1"/>
        <v>9.1925329127707305E-5</v>
      </c>
      <c r="S7" s="119">
        <f t="shared" si="1"/>
        <v>9.0552072353790409E-5</v>
      </c>
      <c r="T7" s="119">
        <f t="shared" si="1"/>
        <v>8.9178815579873499E-5</v>
      </c>
      <c r="U7" s="119">
        <f t="shared" si="1"/>
        <v>8.7805558805956996E-5</v>
      </c>
      <c r="V7" s="119">
        <f t="shared" si="1"/>
        <v>8.64323020320401E-5</v>
      </c>
      <c r="W7" s="119">
        <f t="shared" si="1"/>
        <v>8.5059045258123217E-5</v>
      </c>
      <c r="X7" s="119">
        <f t="shared" si="1"/>
        <v>8.3685788484206714E-5</v>
      </c>
      <c r="Y7" s="119">
        <f t="shared" si="1"/>
        <v>8.2312531710289791E-5</v>
      </c>
      <c r="Z7" s="119">
        <f t="shared" si="1"/>
        <v>8.0939274936373288E-5</v>
      </c>
      <c r="AA7" s="119">
        <f t="shared" si="1"/>
        <v>7.9566018162456406E-5</v>
      </c>
      <c r="AB7" s="119">
        <f t="shared" si="1"/>
        <v>7.819276138853951E-5</v>
      </c>
      <c r="AC7" s="119">
        <f t="shared" si="1"/>
        <v>7.681950461462298E-5</v>
      </c>
      <c r="AD7" s="119">
        <f t="shared" si="1"/>
        <v>7.5446247840706097E-5</v>
      </c>
      <c r="AE7" s="119">
        <f t="shared" si="1"/>
        <v>7.4072991066789201E-5</v>
      </c>
      <c r="AF7" s="119">
        <f t="shared" si="1"/>
        <v>7.2699734292872698E-5</v>
      </c>
    </row>
    <row r="8" spans="1:34">
      <c r="A8" s="1" t="s">
        <v>318</v>
      </c>
      <c r="B8" s="119">
        <f t="shared" ref="B8:AF8" si="2">B5</f>
        <v>1.1817719783587599E-4</v>
      </c>
      <c r="C8" s="119">
        <f t="shared" si="2"/>
        <v>1.1642160694481129E-4</v>
      </c>
      <c r="D8" s="119">
        <f t="shared" si="2"/>
        <v>1.1466601605374701E-4</v>
      </c>
      <c r="E8" s="119">
        <f t="shared" si="2"/>
        <v>1.1291042516268231E-4</v>
      </c>
      <c r="F8" s="119">
        <f t="shared" si="2"/>
        <v>1.1115483427161761E-4</v>
      </c>
      <c r="G8" s="119">
        <f t="shared" si="2"/>
        <v>1.0939924338055294E-4</v>
      </c>
      <c r="H8" s="119">
        <f t="shared" si="2"/>
        <v>1.0764365248948823E-4</v>
      </c>
      <c r="I8" s="119">
        <f t="shared" si="2"/>
        <v>1.0588806159842355E-4</v>
      </c>
      <c r="J8" s="119">
        <f t="shared" si="2"/>
        <v>1.0413247070735926E-4</v>
      </c>
      <c r="K8" s="119">
        <f t="shared" si="2"/>
        <v>1.0237687981629459E-4</v>
      </c>
      <c r="L8" s="119">
        <f t="shared" si="2"/>
        <v>1.0062128892522989E-4</v>
      </c>
      <c r="M8" s="119">
        <f t="shared" si="2"/>
        <v>9.8791612997290999E-5</v>
      </c>
      <c r="N8" s="119">
        <f t="shared" si="2"/>
        <v>9.7418356223374103E-5</v>
      </c>
      <c r="O8" s="119">
        <f t="shared" si="2"/>
        <v>9.6045099449457613E-5</v>
      </c>
      <c r="P8" s="119">
        <f t="shared" si="2"/>
        <v>9.4671842675540717E-5</v>
      </c>
      <c r="Q8" s="119">
        <f t="shared" si="2"/>
        <v>9.3298585901623808E-5</v>
      </c>
      <c r="R8" s="119">
        <f t="shared" si="2"/>
        <v>9.1925329127707305E-5</v>
      </c>
      <c r="S8" s="119">
        <f t="shared" si="2"/>
        <v>9.0552072353790409E-5</v>
      </c>
      <c r="T8" s="119">
        <f t="shared" si="2"/>
        <v>8.9178815579873499E-5</v>
      </c>
      <c r="U8" s="119">
        <f t="shared" si="2"/>
        <v>8.7805558805956996E-5</v>
      </c>
      <c r="V8" s="119">
        <f t="shared" si="2"/>
        <v>8.64323020320401E-5</v>
      </c>
      <c r="W8" s="119">
        <f t="shared" si="2"/>
        <v>8.5059045258123217E-5</v>
      </c>
      <c r="X8" s="119">
        <f t="shared" si="2"/>
        <v>8.3685788484206714E-5</v>
      </c>
      <c r="Y8" s="119">
        <f t="shared" si="2"/>
        <v>8.2312531710289791E-5</v>
      </c>
      <c r="Z8" s="119">
        <f t="shared" si="2"/>
        <v>8.0939274936373288E-5</v>
      </c>
      <c r="AA8" s="119">
        <f t="shared" si="2"/>
        <v>7.9566018162456406E-5</v>
      </c>
      <c r="AB8" s="119">
        <f t="shared" si="2"/>
        <v>7.819276138853951E-5</v>
      </c>
      <c r="AC8" s="119">
        <f t="shared" si="2"/>
        <v>7.681950461462298E-5</v>
      </c>
      <c r="AD8" s="119">
        <f t="shared" si="2"/>
        <v>7.5446247840706097E-5</v>
      </c>
      <c r="AE8" s="119">
        <f t="shared" si="2"/>
        <v>7.4072991066789201E-5</v>
      </c>
      <c r="AF8" s="119">
        <f t="shared" si="2"/>
        <v>7.2699734292872698E-5</v>
      </c>
    </row>
    <row r="9" spans="1:34">
      <c r="A9" s="1" t="s">
        <v>319</v>
      </c>
      <c r="B9" s="119">
        <f t="shared" ref="B9:AF9" si="3">B5</f>
        <v>1.1817719783587599E-4</v>
      </c>
      <c r="C9" s="119">
        <f t="shared" si="3"/>
        <v>1.1642160694481129E-4</v>
      </c>
      <c r="D9" s="119">
        <f t="shared" si="3"/>
        <v>1.1466601605374701E-4</v>
      </c>
      <c r="E9" s="119">
        <f t="shared" si="3"/>
        <v>1.1291042516268231E-4</v>
      </c>
      <c r="F9" s="119">
        <f t="shared" si="3"/>
        <v>1.1115483427161761E-4</v>
      </c>
      <c r="G9" s="119">
        <f t="shared" si="3"/>
        <v>1.0939924338055294E-4</v>
      </c>
      <c r="H9" s="119">
        <f t="shared" si="3"/>
        <v>1.0764365248948823E-4</v>
      </c>
      <c r="I9" s="119">
        <f t="shared" si="3"/>
        <v>1.0588806159842355E-4</v>
      </c>
      <c r="J9" s="119">
        <f t="shared" si="3"/>
        <v>1.0413247070735926E-4</v>
      </c>
      <c r="K9" s="119">
        <f t="shared" si="3"/>
        <v>1.0237687981629459E-4</v>
      </c>
      <c r="L9" s="119">
        <f t="shared" si="3"/>
        <v>1.0062128892522989E-4</v>
      </c>
      <c r="M9" s="119">
        <f t="shared" si="3"/>
        <v>9.8791612997290999E-5</v>
      </c>
      <c r="N9" s="119">
        <f t="shared" si="3"/>
        <v>9.7418356223374103E-5</v>
      </c>
      <c r="O9" s="119">
        <f t="shared" si="3"/>
        <v>9.6045099449457613E-5</v>
      </c>
      <c r="P9" s="119">
        <f t="shared" si="3"/>
        <v>9.4671842675540717E-5</v>
      </c>
      <c r="Q9" s="119">
        <f t="shared" si="3"/>
        <v>9.3298585901623808E-5</v>
      </c>
      <c r="R9" s="119">
        <f t="shared" si="3"/>
        <v>9.1925329127707305E-5</v>
      </c>
      <c r="S9" s="119">
        <f t="shared" si="3"/>
        <v>9.0552072353790409E-5</v>
      </c>
      <c r="T9" s="119">
        <f t="shared" si="3"/>
        <v>8.9178815579873499E-5</v>
      </c>
      <c r="U9" s="119">
        <f t="shared" si="3"/>
        <v>8.7805558805956996E-5</v>
      </c>
      <c r="V9" s="119">
        <f t="shared" si="3"/>
        <v>8.64323020320401E-5</v>
      </c>
      <c r="W9" s="119">
        <f t="shared" si="3"/>
        <v>8.5059045258123217E-5</v>
      </c>
      <c r="X9" s="119">
        <f t="shared" si="3"/>
        <v>8.3685788484206714E-5</v>
      </c>
      <c r="Y9" s="119">
        <f t="shared" si="3"/>
        <v>8.2312531710289791E-5</v>
      </c>
      <c r="Z9" s="119">
        <f t="shared" si="3"/>
        <v>8.0939274936373288E-5</v>
      </c>
      <c r="AA9" s="119">
        <f t="shared" si="3"/>
        <v>7.9566018162456406E-5</v>
      </c>
      <c r="AB9" s="119">
        <f t="shared" si="3"/>
        <v>7.819276138853951E-5</v>
      </c>
      <c r="AC9" s="119">
        <f t="shared" si="3"/>
        <v>7.681950461462298E-5</v>
      </c>
      <c r="AD9" s="119">
        <f t="shared" si="3"/>
        <v>7.5446247840706097E-5</v>
      </c>
      <c r="AE9" s="119">
        <f t="shared" si="3"/>
        <v>7.4072991066789201E-5</v>
      </c>
      <c r="AF9" s="119">
        <f t="shared" si="3"/>
        <v>7.2699734292872698E-5</v>
      </c>
    </row>
    <row r="10" spans="1:34">
      <c r="A10" s="1" t="s">
        <v>320</v>
      </c>
      <c r="B10" s="119">
        <f t="shared" ref="B10:AF10" si="4">B4</f>
        <v>1.1726233868227049E-4</v>
      </c>
      <c r="C10" s="119">
        <f t="shared" si="4"/>
        <v>1.1550674779120579E-4</v>
      </c>
      <c r="D10" s="119">
        <f t="shared" si="4"/>
        <v>1.1375115690014151E-4</v>
      </c>
      <c r="E10" s="119">
        <f t="shared" si="4"/>
        <v>1.1199556600907681E-4</v>
      </c>
      <c r="F10" s="119">
        <f t="shared" si="4"/>
        <v>1.1023997511801212E-4</v>
      </c>
      <c r="G10" s="119">
        <f t="shared" si="4"/>
        <v>1.0848438422694745E-4</v>
      </c>
      <c r="H10" s="119">
        <f t="shared" si="4"/>
        <v>1.0672879333588274E-4</v>
      </c>
      <c r="I10" s="119">
        <f t="shared" si="4"/>
        <v>1.0497320244481804E-4</v>
      </c>
      <c r="J10" s="119">
        <f t="shared" si="4"/>
        <v>1.0321761155375376E-4</v>
      </c>
      <c r="K10" s="119">
        <f t="shared" si="4"/>
        <v>1.0146202066268909E-4</v>
      </c>
      <c r="L10" s="119">
        <f t="shared" si="4"/>
        <v>9.9706429771624386E-5</v>
      </c>
      <c r="M10" s="119">
        <f t="shared" si="4"/>
        <v>9.787675384368551E-5</v>
      </c>
      <c r="N10" s="119">
        <f t="shared" si="4"/>
        <v>9.6503497069768613E-5</v>
      </c>
      <c r="O10" s="119">
        <f t="shared" si="4"/>
        <v>9.513024029585211E-5</v>
      </c>
      <c r="P10" s="119">
        <f t="shared" si="4"/>
        <v>9.3756983521935228E-5</v>
      </c>
      <c r="Q10" s="119">
        <f t="shared" si="4"/>
        <v>9.2383726748018305E-5</v>
      </c>
      <c r="R10" s="119">
        <f t="shared" si="4"/>
        <v>9.1010469974101802E-5</v>
      </c>
      <c r="S10" s="119">
        <f t="shared" si="4"/>
        <v>8.9637213200184919E-5</v>
      </c>
      <c r="T10" s="119">
        <f t="shared" si="4"/>
        <v>8.8263956426267996E-5</v>
      </c>
      <c r="U10" s="119">
        <f t="shared" si="4"/>
        <v>8.6890699652351493E-5</v>
      </c>
      <c r="V10" s="119">
        <f t="shared" si="4"/>
        <v>8.551744287843461E-5</v>
      </c>
      <c r="W10" s="119">
        <f t="shared" si="4"/>
        <v>8.4144186104517714E-5</v>
      </c>
      <c r="X10" s="119">
        <f t="shared" si="4"/>
        <v>8.2770929330601211E-5</v>
      </c>
      <c r="Y10" s="119">
        <f t="shared" si="4"/>
        <v>8.1397672556684302E-5</v>
      </c>
      <c r="Z10" s="119">
        <f t="shared" si="4"/>
        <v>8.0024415782767799E-5</v>
      </c>
      <c r="AA10" s="119">
        <f t="shared" si="4"/>
        <v>7.8651159008850903E-5</v>
      </c>
      <c r="AB10" s="119">
        <f t="shared" si="4"/>
        <v>7.727790223493402E-5</v>
      </c>
      <c r="AC10" s="119">
        <f t="shared" si="4"/>
        <v>7.590464546101749E-5</v>
      </c>
      <c r="AD10" s="119">
        <f t="shared" si="4"/>
        <v>7.4531388687100594E-5</v>
      </c>
      <c r="AE10" s="119">
        <f t="shared" si="4"/>
        <v>7.3158131913183711E-5</v>
      </c>
      <c r="AF10" s="119">
        <f t="shared" si="4"/>
        <v>7.1784875139267208E-5</v>
      </c>
    </row>
    <row r="11" spans="1:34">
      <c r="A11" s="1" t="s">
        <v>321</v>
      </c>
      <c r="B11" s="119">
        <f t="shared" ref="B11:AF11" si="5">B4</f>
        <v>1.1726233868227049E-4</v>
      </c>
      <c r="C11" s="119">
        <f t="shared" si="5"/>
        <v>1.1550674779120579E-4</v>
      </c>
      <c r="D11" s="119">
        <f t="shared" si="5"/>
        <v>1.1375115690014151E-4</v>
      </c>
      <c r="E11" s="119">
        <f t="shared" si="5"/>
        <v>1.1199556600907681E-4</v>
      </c>
      <c r="F11" s="119">
        <f t="shared" si="5"/>
        <v>1.1023997511801212E-4</v>
      </c>
      <c r="G11" s="119">
        <f t="shared" si="5"/>
        <v>1.0848438422694745E-4</v>
      </c>
      <c r="H11" s="119">
        <f t="shared" si="5"/>
        <v>1.0672879333588274E-4</v>
      </c>
      <c r="I11" s="119">
        <f t="shared" si="5"/>
        <v>1.0497320244481804E-4</v>
      </c>
      <c r="J11" s="119">
        <f t="shared" si="5"/>
        <v>1.0321761155375376E-4</v>
      </c>
      <c r="K11" s="119">
        <f t="shared" si="5"/>
        <v>1.0146202066268909E-4</v>
      </c>
      <c r="L11" s="119">
        <f t="shared" si="5"/>
        <v>9.9706429771624386E-5</v>
      </c>
      <c r="M11" s="119">
        <f t="shared" si="5"/>
        <v>9.787675384368551E-5</v>
      </c>
      <c r="N11" s="119">
        <f t="shared" si="5"/>
        <v>9.6503497069768613E-5</v>
      </c>
      <c r="O11" s="119">
        <f t="shared" si="5"/>
        <v>9.513024029585211E-5</v>
      </c>
      <c r="P11" s="119">
        <f t="shared" si="5"/>
        <v>9.3756983521935228E-5</v>
      </c>
      <c r="Q11" s="119">
        <f t="shared" si="5"/>
        <v>9.2383726748018305E-5</v>
      </c>
      <c r="R11" s="119">
        <f t="shared" si="5"/>
        <v>9.1010469974101802E-5</v>
      </c>
      <c r="S11" s="119">
        <f t="shared" si="5"/>
        <v>8.9637213200184919E-5</v>
      </c>
      <c r="T11" s="119">
        <f t="shared" si="5"/>
        <v>8.8263956426267996E-5</v>
      </c>
      <c r="U11" s="119">
        <f t="shared" si="5"/>
        <v>8.6890699652351493E-5</v>
      </c>
      <c r="V11" s="119">
        <f t="shared" si="5"/>
        <v>8.551744287843461E-5</v>
      </c>
      <c r="W11" s="119">
        <f t="shared" si="5"/>
        <v>8.4144186104517714E-5</v>
      </c>
      <c r="X11" s="119">
        <f t="shared" si="5"/>
        <v>8.2770929330601211E-5</v>
      </c>
      <c r="Y11" s="119">
        <f t="shared" si="5"/>
        <v>8.1397672556684302E-5</v>
      </c>
      <c r="Z11" s="119">
        <f t="shared" si="5"/>
        <v>8.0024415782767799E-5</v>
      </c>
      <c r="AA11" s="119">
        <f t="shared" si="5"/>
        <v>7.8651159008850903E-5</v>
      </c>
      <c r="AB11" s="119">
        <f t="shared" si="5"/>
        <v>7.727790223493402E-5</v>
      </c>
      <c r="AC11" s="119">
        <f t="shared" si="5"/>
        <v>7.590464546101749E-5</v>
      </c>
      <c r="AD11" s="119">
        <f t="shared" si="5"/>
        <v>7.4531388687100594E-5</v>
      </c>
      <c r="AE11" s="119">
        <f t="shared" si="5"/>
        <v>7.3158131913183711E-5</v>
      </c>
      <c r="AF11" s="119">
        <f t="shared" si="5"/>
        <v>7.1784875139267208E-5</v>
      </c>
    </row>
  </sheetData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-0.249977111117893"/>
  </sheetPr>
  <dimension ref="A1:AH11"/>
  <sheetViews>
    <sheetView zoomScaleNormal="100" workbookViewId="0">
      <selection activeCell="B1" sqref="B1:B1048576"/>
    </sheetView>
  </sheetViews>
  <sheetFormatPr defaultRowHeight="15"/>
  <cols>
    <col min="1" max="1" width="131.7109375" bestFit="1" customWidth="1"/>
    <col min="2" max="32" width="10" customWidth="1"/>
  </cols>
  <sheetData>
    <row r="1" spans="1:34">
      <c r="A1" s="121" t="s">
        <v>327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>
      <c r="A2" s="1" t="s">
        <v>314</v>
      </c>
      <c r="B2" s="120">
        <v>0</v>
      </c>
      <c r="C2" s="120">
        <v>0</v>
      </c>
      <c r="D2" s="120">
        <v>0</v>
      </c>
      <c r="E2" s="120">
        <v>0</v>
      </c>
      <c r="F2" s="120">
        <v>0</v>
      </c>
      <c r="G2" s="120">
        <v>0</v>
      </c>
      <c r="H2" s="120">
        <v>0</v>
      </c>
      <c r="I2" s="120">
        <v>0</v>
      </c>
      <c r="J2" s="120">
        <v>0</v>
      </c>
      <c r="K2" s="120">
        <v>0</v>
      </c>
      <c r="L2" s="120">
        <v>0</v>
      </c>
      <c r="M2" s="120">
        <v>0</v>
      </c>
      <c r="N2" s="120">
        <v>0</v>
      </c>
      <c r="O2" s="120">
        <v>0</v>
      </c>
      <c r="P2" s="120">
        <v>0</v>
      </c>
      <c r="Q2" s="120">
        <v>0</v>
      </c>
      <c r="R2" s="120">
        <v>0</v>
      </c>
      <c r="S2" s="120">
        <v>0</v>
      </c>
      <c r="T2" s="120">
        <v>0</v>
      </c>
      <c r="U2" s="120">
        <v>0</v>
      </c>
      <c r="V2" s="120">
        <v>0</v>
      </c>
      <c r="W2" s="120">
        <v>0</v>
      </c>
      <c r="X2" s="120">
        <v>0</v>
      </c>
      <c r="Y2" s="120">
        <v>0</v>
      </c>
      <c r="Z2" s="120">
        <v>0</v>
      </c>
      <c r="AA2" s="120">
        <v>0</v>
      </c>
      <c r="AB2" s="120">
        <v>0</v>
      </c>
      <c r="AC2" s="120">
        <v>0</v>
      </c>
      <c r="AD2" s="120">
        <v>0</v>
      </c>
      <c r="AE2" s="120">
        <v>0</v>
      </c>
      <c r="AF2" s="120">
        <v>0</v>
      </c>
      <c r="AH2" s="118"/>
    </row>
    <row r="3" spans="1:34">
      <c r="A3" s="1" t="s">
        <v>315</v>
      </c>
      <c r="B3" s="119">
        <f t="shared" ref="B3:AF3" si="0">B4</f>
        <v>1.1726233868227049E-4</v>
      </c>
      <c r="C3" s="119">
        <f t="shared" si="0"/>
        <v>1.1550674779120579E-4</v>
      </c>
      <c r="D3" s="119">
        <f t="shared" si="0"/>
        <v>1.1375115690014151E-4</v>
      </c>
      <c r="E3" s="119">
        <f t="shared" si="0"/>
        <v>1.1199556600907681E-4</v>
      </c>
      <c r="F3" s="119">
        <f t="shared" si="0"/>
        <v>1.1023997511801212E-4</v>
      </c>
      <c r="G3" s="119">
        <f t="shared" si="0"/>
        <v>1.0848438422694745E-4</v>
      </c>
      <c r="H3" s="119">
        <f t="shared" si="0"/>
        <v>1.0672879333588274E-4</v>
      </c>
      <c r="I3" s="119">
        <f t="shared" si="0"/>
        <v>1.0497320244481804E-4</v>
      </c>
      <c r="J3" s="119">
        <f t="shared" si="0"/>
        <v>1.0321761155375376E-4</v>
      </c>
      <c r="K3" s="119">
        <f t="shared" si="0"/>
        <v>1.0146202066268909E-4</v>
      </c>
      <c r="L3" s="119">
        <f t="shared" si="0"/>
        <v>9.9706429771624386E-5</v>
      </c>
      <c r="M3" s="119">
        <f t="shared" si="0"/>
        <v>9.787675384368551E-5</v>
      </c>
      <c r="N3" s="119">
        <f t="shared" si="0"/>
        <v>9.6503497069768613E-5</v>
      </c>
      <c r="O3" s="119">
        <f t="shared" si="0"/>
        <v>9.513024029585211E-5</v>
      </c>
      <c r="P3" s="119">
        <f t="shared" si="0"/>
        <v>9.3756983521935228E-5</v>
      </c>
      <c r="Q3" s="119">
        <f t="shared" si="0"/>
        <v>9.2383726748018305E-5</v>
      </c>
      <c r="R3" s="119">
        <f t="shared" si="0"/>
        <v>9.1010469974101802E-5</v>
      </c>
      <c r="S3" s="119">
        <f t="shared" si="0"/>
        <v>8.9637213200184919E-5</v>
      </c>
      <c r="T3" s="119">
        <f t="shared" si="0"/>
        <v>8.8263956426267996E-5</v>
      </c>
      <c r="U3" s="119">
        <f t="shared" si="0"/>
        <v>8.6890699652351493E-5</v>
      </c>
      <c r="V3" s="119">
        <f t="shared" si="0"/>
        <v>8.551744287843461E-5</v>
      </c>
      <c r="W3" s="119">
        <f t="shared" si="0"/>
        <v>8.4144186104517714E-5</v>
      </c>
      <c r="X3" s="119">
        <f t="shared" si="0"/>
        <v>8.2770929330601211E-5</v>
      </c>
      <c r="Y3" s="119">
        <f t="shared" si="0"/>
        <v>8.1397672556684302E-5</v>
      </c>
      <c r="Z3" s="119">
        <f t="shared" si="0"/>
        <v>8.0024415782767799E-5</v>
      </c>
      <c r="AA3" s="119">
        <f t="shared" si="0"/>
        <v>7.8651159008850903E-5</v>
      </c>
      <c r="AB3" s="119">
        <f t="shared" si="0"/>
        <v>7.727790223493402E-5</v>
      </c>
      <c r="AC3" s="119">
        <f t="shared" si="0"/>
        <v>7.590464546101749E-5</v>
      </c>
      <c r="AD3" s="119">
        <f t="shared" si="0"/>
        <v>7.4531388687100594E-5</v>
      </c>
      <c r="AE3" s="119">
        <f t="shared" si="0"/>
        <v>7.3158131913183711E-5</v>
      </c>
      <c r="AF3" s="119">
        <f t="shared" si="0"/>
        <v>7.1784875139267208E-5</v>
      </c>
    </row>
    <row r="4" spans="1:34">
      <c r="A4" s="1" t="s">
        <v>13</v>
      </c>
      <c r="B4" s="104">
        <f>Calculations!B78</f>
        <v>1.1726233868227049E-4</v>
      </c>
      <c r="C4" s="104">
        <f>Calculations!C78</f>
        <v>1.1550674779120579E-4</v>
      </c>
      <c r="D4" s="104">
        <f>Calculations!D78</f>
        <v>1.1375115690014151E-4</v>
      </c>
      <c r="E4" s="104">
        <f>Calculations!E78</f>
        <v>1.1199556600907681E-4</v>
      </c>
      <c r="F4" s="104">
        <f>Calculations!F78</f>
        <v>1.1023997511801212E-4</v>
      </c>
      <c r="G4" s="104">
        <f>Calculations!G78</f>
        <v>1.0848438422694745E-4</v>
      </c>
      <c r="H4" s="104">
        <f>Calculations!H78</f>
        <v>1.0672879333588274E-4</v>
      </c>
      <c r="I4" s="104">
        <f>Calculations!I78</f>
        <v>1.0497320244481804E-4</v>
      </c>
      <c r="J4" s="104">
        <f>Calculations!J78</f>
        <v>1.0321761155375376E-4</v>
      </c>
      <c r="K4" s="104">
        <f>Calculations!K78</f>
        <v>1.0146202066268909E-4</v>
      </c>
      <c r="L4" s="104">
        <f>Calculations!L78</f>
        <v>9.9706429771624386E-5</v>
      </c>
      <c r="M4" s="104">
        <f>Calculations!M78</f>
        <v>9.787675384368551E-5</v>
      </c>
      <c r="N4" s="104">
        <f>Calculations!N78</f>
        <v>9.6503497069768613E-5</v>
      </c>
      <c r="O4" s="104">
        <f>Calculations!O78</f>
        <v>9.513024029585211E-5</v>
      </c>
      <c r="P4" s="104">
        <f>Calculations!P78</f>
        <v>9.3756983521935228E-5</v>
      </c>
      <c r="Q4" s="104">
        <f>Calculations!Q78</f>
        <v>9.2383726748018305E-5</v>
      </c>
      <c r="R4" s="104">
        <f>Calculations!R78</f>
        <v>9.1010469974101802E-5</v>
      </c>
      <c r="S4" s="104">
        <f>Calculations!S78</f>
        <v>8.9637213200184919E-5</v>
      </c>
      <c r="T4" s="104">
        <f>Calculations!T78</f>
        <v>8.8263956426267996E-5</v>
      </c>
      <c r="U4" s="104">
        <f>Calculations!U78</f>
        <v>8.6890699652351493E-5</v>
      </c>
      <c r="V4" s="104">
        <f>Calculations!V78</f>
        <v>8.551744287843461E-5</v>
      </c>
      <c r="W4" s="104">
        <f>Calculations!W78</f>
        <v>8.4144186104517714E-5</v>
      </c>
      <c r="X4" s="104">
        <f>Calculations!X78</f>
        <v>8.2770929330601211E-5</v>
      </c>
      <c r="Y4" s="104">
        <f>Calculations!Y78</f>
        <v>8.1397672556684302E-5</v>
      </c>
      <c r="Z4" s="104">
        <f>Calculations!Z78</f>
        <v>8.0024415782767799E-5</v>
      </c>
      <c r="AA4" s="104">
        <f>Calculations!AA78</f>
        <v>7.8651159008850903E-5</v>
      </c>
      <c r="AB4" s="104">
        <f>Calculations!AB78</f>
        <v>7.727790223493402E-5</v>
      </c>
      <c r="AC4" s="104">
        <f>Calculations!AC78</f>
        <v>7.590464546101749E-5</v>
      </c>
      <c r="AD4" s="104">
        <f>Calculations!AD78</f>
        <v>7.4531388687100594E-5</v>
      </c>
      <c r="AE4" s="104">
        <f>Calculations!AE78</f>
        <v>7.3158131913183711E-5</v>
      </c>
      <c r="AF4" s="104">
        <f>Calculations!AF78</f>
        <v>7.1784875139267208E-5</v>
      </c>
    </row>
    <row r="5" spans="1:34">
      <c r="A5" s="1" t="s">
        <v>316</v>
      </c>
      <c r="B5" s="104">
        <f>Calculations!B79</f>
        <v>1.1817719783587599E-4</v>
      </c>
      <c r="C5" s="104">
        <f>Calculations!C79</f>
        <v>1.1642160694481129E-4</v>
      </c>
      <c r="D5" s="104">
        <f>Calculations!D79</f>
        <v>1.1466601605374701E-4</v>
      </c>
      <c r="E5" s="104">
        <f>Calculations!E79</f>
        <v>1.1291042516268231E-4</v>
      </c>
      <c r="F5" s="104">
        <f>Calculations!F79</f>
        <v>1.1115483427161761E-4</v>
      </c>
      <c r="G5" s="104">
        <f>Calculations!G79</f>
        <v>1.0939924338055294E-4</v>
      </c>
      <c r="H5" s="104">
        <f>Calculations!H79</f>
        <v>1.0764365248948823E-4</v>
      </c>
      <c r="I5" s="104">
        <f>Calculations!I79</f>
        <v>1.0588806159842355E-4</v>
      </c>
      <c r="J5" s="104">
        <f>Calculations!J79</f>
        <v>1.0413247070735926E-4</v>
      </c>
      <c r="K5" s="104">
        <f>Calculations!K79</f>
        <v>1.0237687981629459E-4</v>
      </c>
      <c r="L5" s="104">
        <f>Calculations!L79</f>
        <v>1.0062128892522989E-4</v>
      </c>
      <c r="M5" s="104">
        <f>Calculations!M79</f>
        <v>9.8791612997290999E-5</v>
      </c>
      <c r="N5" s="104">
        <f>Calculations!N79</f>
        <v>9.7418356223374103E-5</v>
      </c>
      <c r="O5" s="104">
        <f>Calculations!O79</f>
        <v>9.6045099449457613E-5</v>
      </c>
      <c r="P5" s="104">
        <f>Calculations!P79</f>
        <v>9.4671842675540717E-5</v>
      </c>
      <c r="Q5" s="104">
        <f>Calculations!Q79</f>
        <v>9.3298585901623808E-5</v>
      </c>
      <c r="R5" s="104">
        <f>Calculations!R79</f>
        <v>9.1925329127707305E-5</v>
      </c>
      <c r="S5" s="104">
        <f>Calculations!S79</f>
        <v>9.0552072353790409E-5</v>
      </c>
      <c r="T5" s="104">
        <f>Calculations!T79</f>
        <v>8.9178815579873499E-5</v>
      </c>
      <c r="U5" s="104">
        <f>Calculations!U79</f>
        <v>8.7805558805956996E-5</v>
      </c>
      <c r="V5" s="104">
        <f>Calculations!V79</f>
        <v>8.64323020320401E-5</v>
      </c>
      <c r="W5" s="104">
        <f>Calculations!W79</f>
        <v>8.5059045258123217E-5</v>
      </c>
      <c r="X5" s="104">
        <f>Calculations!X79</f>
        <v>8.3685788484206714E-5</v>
      </c>
      <c r="Y5" s="104">
        <f>Calculations!Y79</f>
        <v>8.2312531710289791E-5</v>
      </c>
      <c r="Z5" s="104">
        <f>Calculations!Z79</f>
        <v>8.0939274936373288E-5</v>
      </c>
      <c r="AA5" s="104">
        <f>Calculations!AA79</f>
        <v>7.9566018162456406E-5</v>
      </c>
      <c r="AB5" s="104">
        <f>Calculations!AB79</f>
        <v>7.819276138853951E-5</v>
      </c>
      <c r="AC5" s="104">
        <f>Calculations!AC79</f>
        <v>7.681950461462298E-5</v>
      </c>
      <c r="AD5" s="104">
        <f>Calculations!AD79</f>
        <v>7.5446247840706097E-5</v>
      </c>
      <c r="AE5" s="104">
        <f>Calculations!AE79</f>
        <v>7.4072991066789201E-5</v>
      </c>
      <c r="AF5" s="104">
        <f>Calculations!AF79</f>
        <v>7.2699734292872698E-5</v>
      </c>
    </row>
    <row r="6" spans="1:34">
      <c r="A6" s="1" t="s">
        <v>317</v>
      </c>
      <c r="B6" s="119">
        <f t="shared" ref="B6:AF7" si="1">B4</f>
        <v>1.1726233868227049E-4</v>
      </c>
      <c r="C6" s="119">
        <f t="shared" si="1"/>
        <v>1.1550674779120579E-4</v>
      </c>
      <c r="D6" s="119">
        <f t="shared" si="1"/>
        <v>1.1375115690014151E-4</v>
      </c>
      <c r="E6" s="119">
        <f t="shared" si="1"/>
        <v>1.1199556600907681E-4</v>
      </c>
      <c r="F6" s="119">
        <f t="shared" si="1"/>
        <v>1.1023997511801212E-4</v>
      </c>
      <c r="G6" s="119">
        <f t="shared" si="1"/>
        <v>1.0848438422694745E-4</v>
      </c>
      <c r="H6" s="119">
        <f t="shared" si="1"/>
        <v>1.0672879333588274E-4</v>
      </c>
      <c r="I6" s="119">
        <f t="shared" si="1"/>
        <v>1.0497320244481804E-4</v>
      </c>
      <c r="J6" s="119">
        <f t="shared" si="1"/>
        <v>1.0321761155375376E-4</v>
      </c>
      <c r="K6" s="119">
        <f t="shared" si="1"/>
        <v>1.0146202066268909E-4</v>
      </c>
      <c r="L6" s="119">
        <f t="shared" si="1"/>
        <v>9.9706429771624386E-5</v>
      </c>
      <c r="M6" s="119">
        <f t="shared" si="1"/>
        <v>9.787675384368551E-5</v>
      </c>
      <c r="N6" s="119">
        <f t="shared" si="1"/>
        <v>9.6503497069768613E-5</v>
      </c>
      <c r="O6" s="119">
        <f t="shared" si="1"/>
        <v>9.513024029585211E-5</v>
      </c>
      <c r="P6" s="119">
        <f t="shared" si="1"/>
        <v>9.3756983521935228E-5</v>
      </c>
      <c r="Q6" s="119">
        <f t="shared" si="1"/>
        <v>9.2383726748018305E-5</v>
      </c>
      <c r="R6" s="119">
        <f t="shared" si="1"/>
        <v>9.1010469974101802E-5</v>
      </c>
      <c r="S6" s="119">
        <f t="shared" si="1"/>
        <v>8.9637213200184919E-5</v>
      </c>
      <c r="T6" s="119">
        <f t="shared" si="1"/>
        <v>8.8263956426267996E-5</v>
      </c>
      <c r="U6" s="119">
        <f t="shared" si="1"/>
        <v>8.6890699652351493E-5</v>
      </c>
      <c r="V6" s="119">
        <f t="shared" si="1"/>
        <v>8.551744287843461E-5</v>
      </c>
      <c r="W6" s="119">
        <f t="shared" si="1"/>
        <v>8.4144186104517714E-5</v>
      </c>
      <c r="X6" s="119">
        <f t="shared" si="1"/>
        <v>8.2770929330601211E-5</v>
      </c>
      <c r="Y6" s="119">
        <f t="shared" si="1"/>
        <v>8.1397672556684302E-5</v>
      </c>
      <c r="Z6" s="119">
        <f t="shared" si="1"/>
        <v>8.0024415782767799E-5</v>
      </c>
      <c r="AA6" s="119">
        <f t="shared" si="1"/>
        <v>7.8651159008850903E-5</v>
      </c>
      <c r="AB6" s="119">
        <f t="shared" si="1"/>
        <v>7.727790223493402E-5</v>
      </c>
      <c r="AC6" s="119">
        <f t="shared" si="1"/>
        <v>7.590464546101749E-5</v>
      </c>
      <c r="AD6" s="119">
        <f t="shared" si="1"/>
        <v>7.4531388687100594E-5</v>
      </c>
      <c r="AE6" s="119">
        <f t="shared" si="1"/>
        <v>7.3158131913183711E-5</v>
      </c>
      <c r="AF6" s="119">
        <f t="shared" si="1"/>
        <v>7.1784875139267208E-5</v>
      </c>
    </row>
    <row r="7" spans="1:34">
      <c r="A7" s="1" t="s">
        <v>206</v>
      </c>
      <c r="B7" s="119">
        <f t="shared" si="1"/>
        <v>1.1817719783587599E-4</v>
      </c>
      <c r="C7" s="119">
        <f t="shared" si="1"/>
        <v>1.1642160694481129E-4</v>
      </c>
      <c r="D7" s="119">
        <f t="shared" si="1"/>
        <v>1.1466601605374701E-4</v>
      </c>
      <c r="E7" s="119">
        <f t="shared" si="1"/>
        <v>1.1291042516268231E-4</v>
      </c>
      <c r="F7" s="119">
        <f t="shared" si="1"/>
        <v>1.1115483427161761E-4</v>
      </c>
      <c r="G7" s="119">
        <f t="shared" si="1"/>
        <v>1.0939924338055294E-4</v>
      </c>
      <c r="H7" s="119">
        <f t="shared" si="1"/>
        <v>1.0764365248948823E-4</v>
      </c>
      <c r="I7" s="119">
        <f t="shared" si="1"/>
        <v>1.0588806159842355E-4</v>
      </c>
      <c r="J7" s="119">
        <f t="shared" si="1"/>
        <v>1.0413247070735926E-4</v>
      </c>
      <c r="K7" s="119">
        <f t="shared" si="1"/>
        <v>1.0237687981629459E-4</v>
      </c>
      <c r="L7" s="119">
        <f t="shared" si="1"/>
        <v>1.0062128892522989E-4</v>
      </c>
      <c r="M7" s="119">
        <f t="shared" si="1"/>
        <v>9.8791612997290999E-5</v>
      </c>
      <c r="N7" s="119">
        <f t="shared" si="1"/>
        <v>9.7418356223374103E-5</v>
      </c>
      <c r="O7" s="119">
        <f t="shared" si="1"/>
        <v>9.6045099449457613E-5</v>
      </c>
      <c r="P7" s="119">
        <f t="shared" si="1"/>
        <v>9.4671842675540717E-5</v>
      </c>
      <c r="Q7" s="119">
        <f t="shared" si="1"/>
        <v>9.3298585901623808E-5</v>
      </c>
      <c r="R7" s="119">
        <f t="shared" si="1"/>
        <v>9.1925329127707305E-5</v>
      </c>
      <c r="S7" s="119">
        <f t="shared" si="1"/>
        <v>9.0552072353790409E-5</v>
      </c>
      <c r="T7" s="119">
        <f t="shared" si="1"/>
        <v>8.9178815579873499E-5</v>
      </c>
      <c r="U7" s="119">
        <f t="shared" si="1"/>
        <v>8.7805558805956996E-5</v>
      </c>
      <c r="V7" s="119">
        <f t="shared" si="1"/>
        <v>8.64323020320401E-5</v>
      </c>
      <c r="W7" s="119">
        <f t="shared" si="1"/>
        <v>8.5059045258123217E-5</v>
      </c>
      <c r="X7" s="119">
        <f t="shared" si="1"/>
        <v>8.3685788484206714E-5</v>
      </c>
      <c r="Y7" s="119">
        <f t="shared" si="1"/>
        <v>8.2312531710289791E-5</v>
      </c>
      <c r="Z7" s="119">
        <f t="shared" si="1"/>
        <v>8.0939274936373288E-5</v>
      </c>
      <c r="AA7" s="119">
        <f t="shared" si="1"/>
        <v>7.9566018162456406E-5</v>
      </c>
      <c r="AB7" s="119">
        <f t="shared" si="1"/>
        <v>7.819276138853951E-5</v>
      </c>
      <c r="AC7" s="119">
        <f t="shared" si="1"/>
        <v>7.681950461462298E-5</v>
      </c>
      <c r="AD7" s="119">
        <f t="shared" si="1"/>
        <v>7.5446247840706097E-5</v>
      </c>
      <c r="AE7" s="119">
        <f t="shared" si="1"/>
        <v>7.4072991066789201E-5</v>
      </c>
      <c r="AF7" s="119">
        <f t="shared" si="1"/>
        <v>7.2699734292872698E-5</v>
      </c>
    </row>
    <row r="8" spans="1:34">
      <c r="A8" s="1" t="s">
        <v>318</v>
      </c>
      <c r="B8" s="119">
        <f t="shared" ref="B8:AF8" si="2">B5</f>
        <v>1.1817719783587599E-4</v>
      </c>
      <c r="C8" s="119">
        <f t="shared" si="2"/>
        <v>1.1642160694481129E-4</v>
      </c>
      <c r="D8" s="119">
        <f t="shared" si="2"/>
        <v>1.1466601605374701E-4</v>
      </c>
      <c r="E8" s="119">
        <f t="shared" si="2"/>
        <v>1.1291042516268231E-4</v>
      </c>
      <c r="F8" s="119">
        <f t="shared" si="2"/>
        <v>1.1115483427161761E-4</v>
      </c>
      <c r="G8" s="119">
        <f t="shared" si="2"/>
        <v>1.0939924338055294E-4</v>
      </c>
      <c r="H8" s="119">
        <f t="shared" si="2"/>
        <v>1.0764365248948823E-4</v>
      </c>
      <c r="I8" s="119">
        <f t="shared" si="2"/>
        <v>1.0588806159842355E-4</v>
      </c>
      <c r="J8" s="119">
        <f t="shared" si="2"/>
        <v>1.0413247070735926E-4</v>
      </c>
      <c r="K8" s="119">
        <f t="shared" si="2"/>
        <v>1.0237687981629459E-4</v>
      </c>
      <c r="L8" s="119">
        <f t="shared" si="2"/>
        <v>1.0062128892522989E-4</v>
      </c>
      <c r="M8" s="119">
        <f t="shared" si="2"/>
        <v>9.8791612997290999E-5</v>
      </c>
      <c r="N8" s="119">
        <f t="shared" si="2"/>
        <v>9.7418356223374103E-5</v>
      </c>
      <c r="O8" s="119">
        <f t="shared" si="2"/>
        <v>9.6045099449457613E-5</v>
      </c>
      <c r="P8" s="119">
        <f t="shared" si="2"/>
        <v>9.4671842675540717E-5</v>
      </c>
      <c r="Q8" s="119">
        <f t="shared" si="2"/>
        <v>9.3298585901623808E-5</v>
      </c>
      <c r="R8" s="119">
        <f t="shared" si="2"/>
        <v>9.1925329127707305E-5</v>
      </c>
      <c r="S8" s="119">
        <f t="shared" si="2"/>
        <v>9.0552072353790409E-5</v>
      </c>
      <c r="T8" s="119">
        <f t="shared" si="2"/>
        <v>8.9178815579873499E-5</v>
      </c>
      <c r="U8" s="119">
        <f t="shared" si="2"/>
        <v>8.7805558805956996E-5</v>
      </c>
      <c r="V8" s="119">
        <f t="shared" si="2"/>
        <v>8.64323020320401E-5</v>
      </c>
      <c r="W8" s="119">
        <f t="shared" si="2"/>
        <v>8.5059045258123217E-5</v>
      </c>
      <c r="X8" s="119">
        <f t="shared" si="2"/>
        <v>8.3685788484206714E-5</v>
      </c>
      <c r="Y8" s="119">
        <f t="shared" si="2"/>
        <v>8.2312531710289791E-5</v>
      </c>
      <c r="Z8" s="119">
        <f t="shared" si="2"/>
        <v>8.0939274936373288E-5</v>
      </c>
      <c r="AA8" s="119">
        <f t="shared" si="2"/>
        <v>7.9566018162456406E-5</v>
      </c>
      <c r="AB8" s="119">
        <f t="shared" si="2"/>
        <v>7.819276138853951E-5</v>
      </c>
      <c r="AC8" s="119">
        <f t="shared" si="2"/>
        <v>7.681950461462298E-5</v>
      </c>
      <c r="AD8" s="119">
        <f t="shared" si="2"/>
        <v>7.5446247840706097E-5</v>
      </c>
      <c r="AE8" s="119">
        <f t="shared" si="2"/>
        <v>7.4072991066789201E-5</v>
      </c>
      <c r="AF8" s="119">
        <f t="shared" si="2"/>
        <v>7.2699734292872698E-5</v>
      </c>
    </row>
    <row r="9" spans="1:34">
      <c r="A9" s="1" t="s">
        <v>319</v>
      </c>
      <c r="B9" s="119">
        <f t="shared" ref="B9:AF9" si="3">B5</f>
        <v>1.1817719783587599E-4</v>
      </c>
      <c r="C9" s="119">
        <f t="shared" si="3"/>
        <v>1.1642160694481129E-4</v>
      </c>
      <c r="D9" s="119">
        <f t="shared" si="3"/>
        <v>1.1466601605374701E-4</v>
      </c>
      <c r="E9" s="119">
        <f t="shared" si="3"/>
        <v>1.1291042516268231E-4</v>
      </c>
      <c r="F9" s="119">
        <f t="shared" si="3"/>
        <v>1.1115483427161761E-4</v>
      </c>
      <c r="G9" s="119">
        <f t="shared" si="3"/>
        <v>1.0939924338055294E-4</v>
      </c>
      <c r="H9" s="119">
        <f t="shared" si="3"/>
        <v>1.0764365248948823E-4</v>
      </c>
      <c r="I9" s="119">
        <f t="shared" si="3"/>
        <v>1.0588806159842355E-4</v>
      </c>
      <c r="J9" s="119">
        <f t="shared" si="3"/>
        <v>1.0413247070735926E-4</v>
      </c>
      <c r="K9" s="119">
        <f t="shared" si="3"/>
        <v>1.0237687981629459E-4</v>
      </c>
      <c r="L9" s="119">
        <f t="shared" si="3"/>
        <v>1.0062128892522989E-4</v>
      </c>
      <c r="M9" s="119">
        <f t="shared" si="3"/>
        <v>9.8791612997290999E-5</v>
      </c>
      <c r="N9" s="119">
        <f t="shared" si="3"/>
        <v>9.7418356223374103E-5</v>
      </c>
      <c r="O9" s="119">
        <f t="shared" si="3"/>
        <v>9.6045099449457613E-5</v>
      </c>
      <c r="P9" s="119">
        <f t="shared" si="3"/>
        <v>9.4671842675540717E-5</v>
      </c>
      <c r="Q9" s="119">
        <f t="shared" si="3"/>
        <v>9.3298585901623808E-5</v>
      </c>
      <c r="R9" s="119">
        <f t="shared" si="3"/>
        <v>9.1925329127707305E-5</v>
      </c>
      <c r="S9" s="119">
        <f t="shared" si="3"/>
        <v>9.0552072353790409E-5</v>
      </c>
      <c r="T9" s="119">
        <f t="shared" si="3"/>
        <v>8.9178815579873499E-5</v>
      </c>
      <c r="U9" s="119">
        <f t="shared" si="3"/>
        <v>8.7805558805956996E-5</v>
      </c>
      <c r="V9" s="119">
        <f t="shared" si="3"/>
        <v>8.64323020320401E-5</v>
      </c>
      <c r="W9" s="119">
        <f t="shared" si="3"/>
        <v>8.5059045258123217E-5</v>
      </c>
      <c r="X9" s="119">
        <f t="shared" si="3"/>
        <v>8.3685788484206714E-5</v>
      </c>
      <c r="Y9" s="119">
        <f t="shared" si="3"/>
        <v>8.2312531710289791E-5</v>
      </c>
      <c r="Z9" s="119">
        <f t="shared" si="3"/>
        <v>8.0939274936373288E-5</v>
      </c>
      <c r="AA9" s="119">
        <f t="shared" si="3"/>
        <v>7.9566018162456406E-5</v>
      </c>
      <c r="AB9" s="119">
        <f t="shared" si="3"/>
        <v>7.819276138853951E-5</v>
      </c>
      <c r="AC9" s="119">
        <f t="shared" si="3"/>
        <v>7.681950461462298E-5</v>
      </c>
      <c r="AD9" s="119">
        <f t="shared" si="3"/>
        <v>7.5446247840706097E-5</v>
      </c>
      <c r="AE9" s="119">
        <f t="shared" si="3"/>
        <v>7.4072991066789201E-5</v>
      </c>
      <c r="AF9" s="119">
        <f t="shared" si="3"/>
        <v>7.2699734292872698E-5</v>
      </c>
    </row>
    <row r="10" spans="1:34">
      <c r="A10" s="1" t="s">
        <v>320</v>
      </c>
      <c r="B10" s="119">
        <f t="shared" ref="B10:AF10" si="4">B4</f>
        <v>1.1726233868227049E-4</v>
      </c>
      <c r="C10" s="119">
        <f t="shared" si="4"/>
        <v>1.1550674779120579E-4</v>
      </c>
      <c r="D10" s="119">
        <f t="shared" si="4"/>
        <v>1.1375115690014151E-4</v>
      </c>
      <c r="E10" s="119">
        <f t="shared" si="4"/>
        <v>1.1199556600907681E-4</v>
      </c>
      <c r="F10" s="119">
        <f t="shared" si="4"/>
        <v>1.1023997511801212E-4</v>
      </c>
      <c r="G10" s="119">
        <f t="shared" si="4"/>
        <v>1.0848438422694745E-4</v>
      </c>
      <c r="H10" s="119">
        <f t="shared" si="4"/>
        <v>1.0672879333588274E-4</v>
      </c>
      <c r="I10" s="119">
        <f t="shared" si="4"/>
        <v>1.0497320244481804E-4</v>
      </c>
      <c r="J10" s="119">
        <f t="shared" si="4"/>
        <v>1.0321761155375376E-4</v>
      </c>
      <c r="K10" s="119">
        <f t="shared" si="4"/>
        <v>1.0146202066268909E-4</v>
      </c>
      <c r="L10" s="119">
        <f t="shared" si="4"/>
        <v>9.9706429771624386E-5</v>
      </c>
      <c r="M10" s="119">
        <f t="shared" si="4"/>
        <v>9.787675384368551E-5</v>
      </c>
      <c r="N10" s="119">
        <f t="shared" si="4"/>
        <v>9.6503497069768613E-5</v>
      </c>
      <c r="O10" s="119">
        <f t="shared" si="4"/>
        <v>9.513024029585211E-5</v>
      </c>
      <c r="P10" s="119">
        <f t="shared" si="4"/>
        <v>9.3756983521935228E-5</v>
      </c>
      <c r="Q10" s="119">
        <f t="shared" si="4"/>
        <v>9.2383726748018305E-5</v>
      </c>
      <c r="R10" s="119">
        <f t="shared" si="4"/>
        <v>9.1010469974101802E-5</v>
      </c>
      <c r="S10" s="119">
        <f t="shared" si="4"/>
        <v>8.9637213200184919E-5</v>
      </c>
      <c r="T10" s="119">
        <f t="shared" si="4"/>
        <v>8.8263956426267996E-5</v>
      </c>
      <c r="U10" s="119">
        <f t="shared" si="4"/>
        <v>8.6890699652351493E-5</v>
      </c>
      <c r="V10" s="119">
        <f t="shared" si="4"/>
        <v>8.551744287843461E-5</v>
      </c>
      <c r="W10" s="119">
        <f t="shared" si="4"/>
        <v>8.4144186104517714E-5</v>
      </c>
      <c r="X10" s="119">
        <f t="shared" si="4"/>
        <v>8.2770929330601211E-5</v>
      </c>
      <c r="Y10" s="119">
        <f t="shared" si="4"/>
        <v>8.1397672556684302E-5</v>
      </c>
      <c r="Z10" s="119">
        <f t="shared" si="4"/>
        <v>8.0024415782767799E-5</v>
      </c>
      <c r="AA10" s="119">
        <f t="shared" si="4"/>
        <v>7.8651159008850903E-5</v>
      </c>
      <c r="AB10" s="119">
        <f t="shared" si="4"/>
        <v>7.727790223493402E-5</v>
      </c>
      <c r="AC10" s="119">
        <f t="shared" si="4"/>
        <v>7.590464546101749E-5</v>
      </c>
      <c r="AD10" s="119">
        <f t="shared" si="4"/>
        <v>7.4531388687100594E-5</v>
      </c>
      <c r="AE10" s="119">
        <f t="shared" si="4"/>
        <v>7.3158131913183711E-5</v>
      </c>
      <c r="AF10" s="119">
        <f t="shared" si="4"/>
        <v>7.1784875139267208E-5</v>
      </c>
    </row>
    <row r="11" spans="1:34">
      <c r="A11" s="1" t="s">
        <v>321</v>
      </c>
      <c r="B11" s="119">
        <f t="shared" ref="B11:AF11" si="5">B4</f>
        <v>1.1726233868227049E-4</v>
      </c>
      <c r="C11" s="119">
        <f t="shared" si="5"/>
        <v>1.1550674779120579E-4</v>
      </c>
      <c r="D11" s="119">
        <f t="shared" si="5"/>
        <v>1.1375115690014151E-4</v>
      </c>
      <c r="E11" s="119">
        <f t="shared" si="5"/>
        <v>1.1199556600907681E-4</v>
      </c>
      <c r="F11" s="119">
        <f t="shared" si="5"/>
        <v>1.1023997511801212E-4</v>
      </c>
      <c r="G11" s="119">
        <f t="shared" si="5"/>
        <v>1.0848438422694745E-4</v>
      </c>
      <c r="H11" s="119">
        <f t="shared" si="5"/>
        <v>1.0672879333588274E-4</v>
      </c>
      <c r="I11" s="119">
        <f t="shared" si="5"/>
        <v>1.0497320244481804E-4</v>
      </c>
      <c r="J11" s="119">
        <f t="shared" si="5"/>
        <v>1.0321761155375376E-4</v>
      </c>
      <c r="K11" s="119">
        <f t="shared" si="5"/>
        <v>1.0146202066268909E-4</v>
      </c>
      <c r="L11" s="119">
        <f t="shared" si="5"/>
        <v>9.9706429771624386E-5</v>
      </c>
      <c r="M11" s="119">
        <f t="shared" si="5"/>
        <v>9.787675384368551E-5</v>
      </c>
      <c r="N11" s="119">
        <f t="shared" si="5"/>
        <v>9.6503497069768613E-5</v>
      </c>
      <c r="O11" s="119">
        <f t="shared" si="5"/>
        <v>9.513024029585211E-5</v>
      </c>
      <c r="P11" s="119">
        <f t="shared" si="5"/>
        <v>9.3756983521935228E-5</v>
      </c>
      <c r="Q11" s="119">
        <f t="shared" si="5"/>
        <v>9.2383726748018305E-5</v>
      </c>
      <c r="R11" s="119">
        <f t="shared" si="5"/>
        <v>9.1010469974101802E-5</v>
      </c>
      <c r="S11" s="119">
        <f t="shared" si="5"/>
        <v>8.9637213200184919E-5</v>
      </c>
      <c r="T11" s="119">
        <f t="shared" si="5"/>
        <v>8.8263956426267996E-5</v>
      </c>
      <c r="U11" s="119">
        <f t="shared" si="5"/>
        <v>8.6890699652351493E-5</v>
      </c>
      <c r="V11" s="119">
        <f t="shared" si="5"/>
        <v>8.551744287843461E-5</v>
      </c>
      <c r="W11" s="119">
        <f t="shared" si="5"/>
        <v>8.4144186104517714E-5</v>
      </c>
      <c r="X11" s="119">
        <f t="shared" si="5"/>
        <v>8.2770929330601211E-5</v>
      </c>
      <c r="Y11" s="119">
        <f t="shared" si="5"/>
        <v>8.1397672556684302E-5</v>
      </c>
      <c r="Z11" s="119">
        <f t="shared" si="5"/>
        <v>8.0024415782767799E-5</v>
      </c>
      <c r="AA11" s="119">
        <f t="shared" si="5"/>
        <v>7.8651159008850903E-5</v>
      </c>
      <c r="AB11" s="119">
        <f t="shared" si="5"/>
        <v>7.727790223493402E-5</v>
      </c>
      <c r="AC11" s="119">
        <f t="shared" si="5"/>
        <v>7.590464546101749E-5</v>
      </c>
      <c r="AD11" s="119">
        <f t="shared" si="5"/>
        <v>7.4531388687100594E-5</v>
      </c>
      <c r="AE11" s="119">
        <f t="shared" si="5"/>
        <v>7.3158131913183711E-5</v>
      </c>
      <c r="AF11" s="119">
        <f t="shared" si="5"/>
        <v>7.1784875139267208E-5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9"/>
  <sheetViews>
    <sheetView workbookViewId="0"/>
  </sheetViews>
  <sheetFormatPr defaultRowHeight="15"/>
  <cols>
    <col min="1" max="1" width="28" bestFit="1" customWidth="1"/>
    <col min="16" max="16" width="12" bestFit="1" customWidth="1"/>
  </cols>
  <sheetData>
    <row r="1" spans="1:15" ht="18.75">
      <c r="A1" s="24" t="s">
        <v>195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1:15">
      <c r="A2" s="210" t="s">
        <v>179</v>
      </c>
      <c r="B2" s="7">
        <v>2009</v>
      </c>
      <c r="C2" s="7">
        <v>2015</v>
      </c>
      <c r="D2" s="201">
        <v>2017</v>
      </c>
      <c r="E2" s="202"/>
      <c r="F2" s="202"/>
      <c r="G2" s="203"/>
      <c r="H2" s="201">
        <v>2020</v>
      </c>
      <c r="I2" s="203"/>
      <c r="J2" s="201">
        <v>2030</v>
      </c>
      <c r="K2" s="203"/>
      <c r="L2" s="201">
        <v>2040</v>
      </c>
      <c r="M2" s="203"/>
      <c r="N2" s="201">
        <v>2050</v>
      </c>
      <c r="O2" s="203"/>
    </row>
    <row r="3" spans="1:15" ht="45">
      <c r="A3" s="211"/>
      <c r="B3" s="8" t="s">
        <v>180</v>
      </c>
      <c r="C3" s="8" t="s">
        <v>180</v>
      </c>
      <c r="D3" s="8" t="s">
        <v>181</v>
      </c>
      <c r="E3" s="25" t="s">
        <v>182</v>
      </c>
      <c r="F3" s="26" t="s">
        <v>194</v>
      </c>
      <c r="G3" s="25" t="s">
        <v>184</v>
      </c>
      <c r="H3" s="25" t="s">
        <v>182</v>
      </c>
      <c r="I3" s="25" t="s">
        <v>184</v>
      </c>
      <c r="J3" s="25" t="s">
        <v>182</v>
      </c>
      <c r="K3" s="25" t="s">
        <v>184</v>
      </c>
      <c r="L3" s="25" t="s">
        <v>182</v>
      </c>
      <c r="M3" s="25" t="s">
        <v>184</v>
      </c>
      <c r="N3" s="25" t="s">
        <v>182</v>
      </c>
      <c r="O3" s="25" t="s">
        <v>184</v>
      </c>
    </row>
    <row r="4" spans="1:15" ht="30">
      <c r="A4" s="9" t="s">
        <v>186</v>
      </c>
      <c r="B4" s="10">
        <v>80</v>
      </c>
      <c r="C4" s="10">
        <v>80</v>
      </c>
      <c r="D4" s="10">
        <v>80</v>
      </c>
      <c r="E4" s="10">
        <v>80</v>
      </c>
      <c r="F4" s="10">
        <v>80</v>
      </c>
      <c r="G4" s="10">
        <v>80</v>
      </c>
      <c r="H4" s="10">
        <v>80</v>
      </c>
      <c r="I4" s="10">
        <v>80</v>
      </c>
      <c r="J4" s="10">
        <v>80</v>
      </c>
      <c r="K4" s="10">
        <v>80</v>
      </c>
      <c r="L4" s="10">
        <v>80</v>
      </c>
      <c r="M4" s="10">
        <v>80</v>
      </c>
      <c r="N4" s="10">
        <v>80</v>
      </c>
      <c r="O4" s="10">
        <v>80</v>
      </c>
    </row>
    <row r="5" spans="1:15">
      <c r="A5" s="8" t="s">
        <v>187</v>
      </c>
      <c r="B5" s="13">
        <v>80</v>
      </c>
      <c r="C5" s="13">
        <v>80</v>
      </c>
      <c r="D5" s="13">
        <v>80</v>
      </c>
      <c r="E5" s="13">
        <v>80</v>
      </c>
      <c r="F5" s="13">
        <v>90</v>
      </c>
      <c r="G5" s="13">
        <v>99</v>
      </c>
      <c r="H5" s="13">
        <v>80</v>
      </c>
      <c r="I5" s="13">
        <v>99</v>
      </c>
      <c r="J5" s="13">
        <v>80</v>
      </c>
      <c r="K5" s="13">
        <v>99</v>
      </c>
      <c r="L5" s="13">
        <v>80</v>
      </c>
      <c r="M5" s="13">
        <v>99</v>
      </c>
      <c r="N5" s="13">
        <v>80</v>
      </c>
      <c r="O5" s="13">
        <v>99</v>
      </c>
    </row>
    <row r="6" spans="1:15" ht="30">
      <c r="A6" s="9" t="s">
        <v>188</v>
      </c>
      <c r="B6" s="10">
        <v>548</v>
      </c>
      <c r="C6" s="10">
        <v>522</v>
      </c>
      <c r="D6" s="10">
        <v>470</v>
      </c>
      <c r="E6" s="10">
        <v>470</v>
      </c>
      <c r="F6" s="10">
        <v>408</v>
      </c>
      <c r="G6" s="10">
        <v>418</v>
      </c>
      <c r="H6" s="10">
        <v>329</v>
      </c>
      <c r="I6" s="10">
        <v>334</v>
      </c>
      <c r="J6" s="10">
        <v>329</v>
      </c>
      <c r="K6" s="10">
        <v>334</v>
      </c>
      <c r="L6" s="10">
        <v>329</v>
      </c>
      <c r="M6" s="10">
        <v>334</v>
      </c>
      <c r="N6" s="10">
        <v>329</v>
      </c>
      <c r="O6" s="10">
        <v>334</v>
      </c>
    </row>
    <row r="7" spans="1:15">
      <c r="A7" s="214" t="s">
        <v>189</v>
      </c>
      <c r="B7" s="13">
        <v>16</v>
      </c>
      <c r="C7" s="13">
        <v>16</v>
      </c>
      <c r="D7" s="13">
        <v>16</v>
      </c>
      <c r="E7" s="13">
        <v>16</v>
      </c>
      <c r="F7" s="13">
        <v>16</v>
      </c>
      <c r="G7" s="13">
        <v>16</v>
      </c>
      <c r="H7" s="13">
        <v>16</v>
      </c>
      <c r="I7" s="13">
        <v>16</v>
      </c>
      <c r="J7" s="13">
        <v>16</v>
      </c>
      <c r="K7" s="13">
        <v>16</v>
      </c>
      <c r="L7" s="13">
        <v>16</v>
      </c>
      <c r="M7" s="13">
        <v>16</v>
      </c>
      <c r="N7" s="13">
        <v>16</v>
      </c>
      <c r="O7" s="13">
        <v>16</v>
      </c>
    </row>
    <row r="8" spans="1:15">
      <c r="A8" s="215"/>
      <c r="B8" s="13">
        <v>27</v>
      </c>
      <c r="C8" s="13">
        <v>27</v>
      </c>
      <c r="D8" s="13">
        <v>27</v>
      </c>
      <c r="E8" s="13">
        <v>27</v>
      </c>
      <c r="F8" s="13">
        <v>27</v>
      </c>
      <c r="G8" s="13">
        <v>27</v>
      </c>
      <c r="H8" s="13">
        <v>27</v>
      </c>
      <c r="I8" s="13">
        <v>27</v>
      </c>
      <c r="J8" s="13">
        <v>27</v>
      </c>
      <c r="K8" s="13">
        <v>27</v>
      </c>
      <c r="L8" s="13">
        <v>27</v>
      </c>
      <c r="M8" s="13">
        <v>27</v>
      </c>
      <c r="N8" s="13">
        <v>27</v>
      </c>
      <c r="O8" s="13">
        <v>27</v>
      </c>
    </row>
    <row r="9" spans="1:15">
      <c r="A9" s="9" t="s">
        <v>190</v>
      </c>
      <c r="B9" s="10">
        <v>840</v>
      </c>
      <c r="C9" s="10">
        <v>860</v>
      </c>
      <c r="D9" s="10">
        <v>890</v>
      </c>
      <c r="E9" s="10">
        <v>890</v>
      </c>
      <c r="F9" s="16">
        <v>1150</v>
      </c>
      <c r="G9" s="16">
        <v>1620</v>
      </c>
      <c r="H9" s="16">
        <v>1080</v>
      </c>
      <c r="I9" s="16">
        <v>1620</v>
      </c>
      <c r="J9" s="16">
        <v>1080</v>
      </c>
      <c r="K9" s="16">
        <v>1620</v>
      </c>
      <c r="L9" s="16">
        <v>1080</v>
      </c>
      <c r="M9" s="16">
        <v>1620</v>
      </c>
      <c r="N9" s="16">
        <v>1080</v>
      </c>
      <c r="O9" s="16">
        <v>1620</v>
      </c>
    </row>
    <row r="10" spans="1:15">
      <c r="A10" s="8" t="s">
        <v>191</v>
      </c>
      <c r="B10" s="19">
        <v>2000</v>
      </c>
      <c r="C10" s="19">
        <v>2020</v>
      </c>
      <c r="D10" s="19">
        <v>2050</v>
      </c>
      <c r="E10" s="19">
        <v>2050</v>
      </c>
      <c r="F10" s="19">
        <v>2560</v>
      </c>
      <c r="G10" s="19">
        <v>3040</v>
      </c>
      <c r="H10" s="19">
        <v>2240</v>
      </c>
      <c r="I10" s="19">
        <v>3040</v>
      </c>
      <c r="J10" s="19">
        <v>2240</v>
      </c>
      <c r="K10" s="19">
        <v>3040</v>
      </c>
      <c r="L10" s="19">
        <v>2240</v>
      </c>
      <c r="M10" s="19">
        <v>3040</v>
      </c>
      <c r="N10" s="19">
        <v>2240</v>
      </c>
      <c r="O10" s="19">
        <v>3040</v>
      </c>
    </row>
    <row r="11" spans="1:15" ht="30">
      <c r="A11" s="9" t="s">
        <v>192</v>
      </c>
      <c r="B11" s="10">
        <v>40</v>
      </c>
      <c r="C11" s="10">
        <v>40</v>
      </c>
      <c r="D11" s="10">
        <v>40</v>
      </c>
      <c r="E11" s="10">
        <v>40</v>
      </c>
      <c r="F11" s="10">
        <v>40</v>
      </c>
      <c r="G11" s="10">
        <v>40</v>
      </c>
      <c r="H11" s="10">
        <v>40</v>
      </c>
      <c r="I11" s="10">
        <v>40</v>
      </c>
      <c r="J11" s="10">
        <v>40</v>
      </c>
      <c r="K11" s="10">
        <v>40</v>
      </c>
      <c r="L11" s="10">
        <v>40</v>
      </c>
      <c r="M11" s="10">
        <v>40</v>
      </c>
      <c r="N11" s="10">
        <v>40</v>
      </c>
      <c r="O11" s="10">
        <v>40</v>
      </c>
    </row>
    <row r="13" spans="1:15" ht="18.75">
      <c r="A13" s="24" t="s">
        <v>193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</row>
    <row r="14" spans="1:15">
      <c r="A14" s="199" t="s">
        <v>179</v>
      </c>
      <c r="B14" s="7">
        <v>2009</v>
      </c>
      <c r="C14" s="7">
        <v>2015</v>
      </c>
      <c r="D14" s="201">
        <v>2017</v>
      </c>
      <c r="E14" s="202"/>
      <c r="F14" s="202"/>
      <c r="G14" s="203"/>
      <c r="H14" s="201">
        <v>2020</v>
      </c>
      <c r="I14" s="202"/>
      <c r="J14" s="202">
        <v>2030</v>
      </c>
      <c r="K14" s="203"/>
      <c r="L14" s="201">
        <v>2040</v>
      </c>
      <c r="M14" s="203"/>
      <c r="N14" s="201">
        <v>2050</v>
      </c>
      <c r="O14" s="203"/>
    </row>
    <row r="15" spans="1:15" ht="30">
      <c r="A15" s="200"/>
      <c r="B15" s="8" t="s">
        <v>180</v>
      </c>
      <c r="C15" s="8" t="s">
        <v>180</v>
      </c>
      <c r="D15" s="8" t="s">
        <v>181</v>
      </c>
      <c r="E15" s="8" t="s">
        <v>182</v>
      </c>
      <c r="F15" s="8" t="s">
        <v>183</v>
      </c>
      <c r="G15" s="8" t="s">
        <v>184</v>
      </c>
      <c r="H15" s="8" t="s">
        <v>182</v>
      </c>
      <c r="I15" s="224" t="s">
        <v>185</v>
      </c>
      <c r="J15" s="225"/>
      <c r="K15" s="8" t="s">
        <v>184</v>
      </c>
      <c r="L15" s="8" t="s">
        <v>182</v>
      </c>
      <c r="M15" s="8" t="s">
        <v>184</v>
      </c>
      <c r="N15" s="8" t="s">
        <v>182</v>
      </c>
      <c r="O15" s="8" t="s">
        <v>184</v>
      </c>
    </row>
    <row r="16" spans="1:15" ht="30">
      <c r="A16" s="9" t="s">
        <v>186</v>
      </c>
      <c r="B16" s="10">
        <v>105</v>
      </c>
      <c r="C16" s="10">
        <v>105</v>
      </c>
      <c r="D16" s="10">
        <v>105</v>
      </c>
      <c r="E16" s="10">
        <v>105</v>
      </c>
      <c r="F16" s="10">
        <v>105</v>
      </c>
      <c r="G16" s="10">
        <v>105</v>
      </c>
      <c r="H16" s="10">
        <v>105</v>
      </c>
      <c r="I16" s="11">
        <v>105</v>
      </c>
      <c r="J16" s="12">
        <v>105</v>
      </c>
      <c r="K16" s="10">
        <v>105</v>
      </c>
      <c r="L16" s="10">
        <v>105</v>
      </c>
      <c r="M16" s="10">
        <v>105</v>
      </c>
      <c r="N16" s="10">
        <v>105</v>
      </c>
      <c r="O16" s="10">
        <v>105</v>
      </c>
    </row>
    <row r="17" spans="1:15">
      <c r="A17" s="8" t="s">
        <v>187</v>
      </c>
      <c r="B17" s="13">
        <v>80</v>
      </c>
      <c r="C17" s="13">
        <v>83</v>
      </c>
      <c r="D17" s="13">
        <v>83</v>
      </c>
      <c r="E17" s="13">
        <v>83</v>
      </c>
      <c r="F17" s="13">
        <v>85</v>
      </c>
      <c r="G17" s="13">
        <v>97</v>
      </c>
      <c r="H17" s="13">
        <v>83</v>
      </c>
      <c r="I17" s="14">
        <v>97</v>
      </c>
      <c r="J17" s="15">
        <v>84</v>
      </c>
      <c r="K17" s="13">
        <v>97</v>
      </c>
      <c r="L17" s="13">
        <v>84</v>
      </c>
      <c r="M17" s="13">
        <v>97</v>
      </c>
      <c r="N17" s="13">
        <v>84</v>
      </c>
      <c r="O17" s="13">
        <v>97</v>
      </c>
    </row>
    <row r="18" spans="1:15" ht="30">
      <c r="A18" s="9" t="s">
        <v>188</v>
      </c>
      <c r="B18" s="10">
        <v>490</v>
      </c>
      <c r="C18" s="10">
        <v>477</v>
      </c>
      <c r="D18" s="10">
        <v>477</v>
      </c>
      <c r="E18" s="10">
        <v>477</v>
      </c>
      <c r="F18" s="10">
        <v>466</v>
      </c>
      <c r="G18" s="10">
        <v>410</v>
      </c>
      <c r="H18" s="10">
        <v>477</v>
      </c>
      <c r="I18" s="11">
        <v>410</v>
      </c>
      <c r="J18" s="12">
        <v>472</v>
      </c>
      <c r="K18" s="10">
        <v>410</v>
      </c>
      <c r="L18" s="10">
        <v>472</v>
      </c>
      <c r="M18" s="10">
        <v>410</v>
      </c>
      <c r="N18" s="10">
        <v>472</v>
      </c>
      <c r="O18" s="10">
        <v>410</v>
      </c>
    </row>
    <row r="19" spans="1:15">
      <c r="A19" s="214" t="s">
        <v>189</v>
      </c>
      <c r="B19" s="13">
        <v>20</v>
      </c>
      <c r="C19" s="13">
        <v>20</v>
      </c>
      <c r="D19" s="13">
        <v>20</v>
      </c>
      <c r="E19" s="13">
        <v>20</v>
      </c>
      <c r="F19" s="13">
        <v>20</v>
      </c>
      <c r="G19" s="13">
        <v>20</v>
      </c>
      <c r="H19" s="13">
        <v>20</v>
      </c>
      <c r="I19" s="14">
        <v>20</v>
      </c>
      <c r="J19" s="15">
        <v>20</v>
      </c>
      <c r="K19" s="13">
        <v>20</v>
      </c>
      <c r="L19" s="13">
        <v>20</v>
      </c>
      <c r="M19" s="13">
        <v>20</v>
      </c>
      <c r="N19" s="13">
        <v>20</v>
      </c>
      <c r="O19" s="13">
        <v>20</v>
      </c>
    </row>
    <row r="20" spans="1:15">
      <c r="A20" s="215"/>
      <c r="B20" s="13">
        <v>33</v>
      </c>
      <c r="C20" s="13">
        <v>33</v>
      </c>
      <c r="D20" s="13">
        <v>33</v>
      </c>
      <c r="E20" s="13">
        <v>33</v>
      </c>
      <c r="F20" s="13">
        <v>33</v>
      </c>
      <c r="G20" s="13">
        <v>33</v>
      </c>
      <c r="H20" s="13">
        <v>33</v>
      </c>
      <c r="I20" s="14">
        <v>33</v>
      </c>
      <c r="J20" s="15">
        <v>33</v>
      </c>
      <c r="K20" s="13">
        <v>33</v>
      </c>
      <c r="L20" s="13">
        <v>33</v>
      </c>
      <c r="M20" s="13">
        <v>33</v>
      </c>
      <c r="N20" s="13">
        <v>33</v>
      </c>
      <c r="O20" s="13">
        <v>33</v>
      </c>
    </row>
    <row r="21" spans="1:15">
      <c r="A21" s="216" t="s">
        <v>190</v>
      </c>
      <c r="B21" s="16">
        <v>2150</v>
      </c>
      <c r="C21" s="16">
        <v>2200</v>
      </c>
      <c r="D21" s="16">
        <v>2200</v>
      </c>
      <c r="E21" s="16">
        <v>2200</v>
      </c>
      <c r="F21" s="16">
        <v>2250</v>
      </c>
      <c r="G21" s="16">
        <v>2700</v>
      </c>
      <c r="H21" s="16">
        <v>2200</v>
      </c>
      <c r="I21" s="17">
        <v>2700</v>
      </c>
      <c r="J21" s="18">
        <v>2250</v>
      </c>
      <c r="K21" s="16">
        <v>2700</v>
      </c>
      <c r="L21" s="16">
        <v>2250</v>
      </c>
      <c r="M21" s="16">
        <v>2700</v>
      </c>
      <c r="N21" s="16">
        <v>2250</v>
      </c>
      <c r="O21" s="16">
        <v>2700</v>
      </c>
    </row>
    <row r="22" spans="1:15">
      <c r="A22" s="217"/>
      <c r="B22" s="16">
        <v>2350</v>
      </c>
      <c r="C22" s="16">
        <v>2900</v>
      </c>
      <c r="D22" s="16">
        <v>2900</v>
      </c>
      <c r="E22" s="16">
        <v>2900</v>
      </c>
      <c r="F22" s="16">
        <v>2950</v>
      </c>
      <c r="G22" s="16">
        <v>3450</v>
      </c>
      <c r="H22" s="16">
        <v>2900</v>
      </c>
      <c r="I22" s="17">
        <v>3450</v>
      </c>
      <c r="J22" s="18">
        <v>2950</v>
      </c>
      <c r="K22" s="16">
        <v>3450</v>
      </c>
      <c r="L22" s="16">
        <v>2950</v>
      </c>
      <c r="M22" s="16">
        <v>3450</v>
      </c>
      <c r="N22" s="16">
        <v>2950</v>
      </c>
      <c r="O22" s="16">
        <v>3450</v>
      </c>
    </row>
    <row r="23" spans="1:15">
      <c r="A23" s="214" t="s">
        <v>191</v>
      </c>
      <c r="B23" s="19">
        <v>2700</v>
      </c>
      <c r="C23" s="19">
        <v>2750</v>
      </c>
      <c r="D23" s="19">
        <v>2750</v>
      </c>
      <c r="E23" s="19">
        <v>2750</v>
      </c>
      <c r="F23" s="19">
        <v>2950</v>
      </c>
      <c r="G23" s="19">
        <v>4350</v>
      </c>
      <c r="H23" s="19">
        <v>2750</v>
      </c>
      <c r="I23" s="20">
        <v>4350</v>
      </c>
      <c r="J23" s="21">
        <v>2750</v>
      </c>
      <c r="K23" s="19">
        <v>4350</v>
      </c>
      <c r="L23" s="19">
        <v>2750</v>
      </c>
      <c r="M23" s="19">
        <v>4350</v>
      </c>
      <c r="N23" s="19">
        <v>2750</v>
      </c>
      <c r="O23" s="19">
        <v>4350</v>
      </c>
    </row>
    <row r="24" spans="1:15">
      <c r="A24" s="215"/>
      <c r="B24" s="19">
        <v>3400</v>
      </c>
      <c r="C24" s="19">
        <v>5500</v>
      </c>
      <c r="D24" s="19">
        <v>5500</v>
      </c>
      <c r="E24" s="19">
        <v>5500</v>
      </c>
      <c r="F24" s="19">
        <v>5750</v>
      </c>
      <c r="G24" s="19">
        <v>8550</v>
      </c>
      <c r="H24" s="19">
        <v>5500</v>
      </c>
      <c r="I24" s="20">
        <v>8550</v>
      </c>
      <c r="J24" s="21">
        <v>5700</v>
      </c>
      <c r="K24" s="19">
        <v>8550</v>
      </c>
      <c r="L24" s="19">
        <v>5700</v>
      </c>
      <c r="M24" s="19">
        <v>8550</v>
      </c>
      <c r="N24" s="19">
        <v>5700</v>
      </c>
      <c r="O24" s="19">
        <v>8550</v>
      </c>
    </row>
    <row r="25" spans="1:15" ht="30">
      <c r="A25" s="9" t="s">
        <v>192</v>
      </c>
      <c r="B25" s="10">
        <v>70</v>
      </c>
      <c r="C25" s="10">
        <v>70</v>
      </c>
      <c r="D25" s="10">
        <v>70</v>
      </c>
      <c r="E25" s="10">
        <v>70</v>
      </c>
      <c r="F25" s="10">
        <v>70</v>
      </c>
      <c r="G25" s="10">
        <v>200</v>
      </c>
      <c r="H25" s="10">
        <v>70</v>
      </c>
      <c r="I25" s="11">
        <v>200</v>
      </c>
      <c r="J25" s="12">
        <v>70</v>
      </c>
      <c r="K25" s="10">
        <v>200</v>
      </c>
      <c r="L25" s="10">
        <v>70</v>
      </c>
      <c r="M25" s="10">
        <v>200</v>
      </c>
      <c r="N25" s="10">
        <v>70</v>
      </c>
      <c r="O25" s="10">
        <v>200</v>
      </c>
    </row>
    <row r="27" spans="1:15" ht="18.75">
      <c r="A27" s="24" t="s">
        <v>210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</row>
    <row r="28" spans="1:15">
      <c r="A28" s="39" t="s">
        <v>179</v>
      </c>
      <c r="B28" s="40">
        <v>2009</v>
      </c>
      <c r="C28" s="41">
        <v>2015</v>
      </c>
      <c r="D28" s="42">
        <v>2017</v>
      </c>
      <c r="E28" s="43"/>
      <c r="F28" s="42">
        <v>2020</v>
      </c>
      <c r="G28" s="43"/>
      <c r="H28" s="42">
        <v>2030</v>
      </c>
      <c r="I28" s="43"/>
      <c r="J28" s="42">
        <v>2040</v>
      </c>
      <c r="K28" s="43"/>
      <c r="L28" s="42">
        <v>2050</v>
      </c>
      <c r="M28" s="43"/>
    </row>
    <row r="29" spans="1:15" ht="30">
      <c r="A29" s="44"/>
      <c r="B29" s="45" t="s">
        <v>207</v>
      </c>
      <c r="C29" s="45" t="s">
        <v>207</v>
      </c>
      <c r="D29" s="46" t="s">
        <v>182</v>
      </c>
      <c r="E29" s="47" t="s">
        <v>184</v>
      </c>
      <c r="F29" s="46" t="s">
        <v>182</v>
      </c>
      <c r="G29" s="47" t="s">
        <v>184</v>
      </c>
      <c r="H29" s="46" t="s">
        <v>182</v>
      </c>
      <c r="I29" s="47" t="s">
        <v>184</v>
      </c>
      <c r="J29" s="46" t="s">
        <v>182</v>
      </c>
      <c r="K29" s="47" t="s">
        <v>184</v>
      </c>
      <c r="L29" s="46" t="s">
        <v>182</v>
      </c>
      <c r="M29" s="47" t="s">
        <v>184</v>
      </c>
    </row>
    <row r="30" spans="1:15">
      <c r="A30" s="9" t="s">
        <v>197</v>
      </c>
      <c r="B30" s="11">
        <v>50</v>
      </c>
      <c r="C30" s="12">
        <v>50</v>
      </c>
      <c r="D30" s="11">
        <v>50</v>
      </c>
      <c r="E30" s="12">
        <v>50</v>
      </c>
      <c r="F30" s="11">
        <v>50</v>
      </c>
      <c r="G30" s="12">
        <v>50</v>
      </c>
      <c r="H30" s="11">
        <v>50</v>
      </c>
      <c r="I30" s="12">
        <v>50</v>
      </c>
      <c r="J30" s="11">
        <v>50</v>
      </c>
      <c r="K30" s="12">
        <v>50</v>
      </c>
      <c r="L30" s="11">
        <v>50</v>
      </c>
      <c r="M30" s="12">
        <v>50</v>
      </c>
    </row>
    <row r="31" spans="1:15">
      <c r="A31" s="8" t="s">
        <v>208</v>
      </c>
      <c r="B31" s="14">
        <v>65</v>
      </c>
      <c r="C31" s="15">
        <v>70</v>
      </c>
      <c r="D31" s="14">
        <v>76</v>
      </c>
      <c r="E31" s="15">
        <v>87</v>
      </c>
      <c r="F31" s="14">
        <v>76</v>
      </c>
      <c r="G31" s="15">
        <v>87</v>
      </c>
      <c r="H31" s="14">
        <v>77</v>
      </c>
      <c r="I31" s="15">
        <v>87</v>
      </c>
      <c r="J31" s="14">
        <v>78</v>
      </c>
      <c r="K31" s="15">
        <v>88</v>
      </c>
      <c r="L31" s="14">
        <v>79</v>
      </c>
      <c r="M31" s="15">
        <v>89</v>
      </c>
    </row>
    <row r="32" spans="1:15" ht="30">
      <c r="A32" s="9" t="s">
        <v>209</v>
      </c>
      <c r="B32" s="11">
        <v>600</v>
      </c>
      <c r="C32" s="12">
        <v>600</v>
      </c>
      <c r="D32" s="11">
        <v>600</v>
      </c>
      <c r="E32" s="12">
        <v>600</v>
      </c>
      <c r="F32" s="11">
        <v>600</v>
      </c>
      <c r="G32" s="12">
        <v>600</v>
      </c>
      <c r="H32" s="11">
        <v>600</v>
      </c>
      <c r="I32" s="12">
        <v>600</v>
      </c>
      <c r="J32" s="11">
        <v>600</v>
      </c>
      <c r="K32" s="12">
        <v>600</v>
      </c>
      <c r="L32" s="11">
        <v>600</v>
      </c>
      <c r="M32" s="12">
        <v>600</v>
      </c>
    </row>
    <row r="33" spans="1:15">
      <c r="A33" s="48" t="s">
        <v>201</v>
      </c>
      <c r="B33" s="49">
        <v>12</v>
      </c>
      <c r="C33" s="50">
        <v>12</v>
      </c>
      <c r="D33" s="49">
        <v>12</v>
      </c>
      <c r="E33" s="50">
        <v>12</v>
      </c>
      <c r="F33" s="49">
        <v>12</v>
      </c>
      <c r="G33" s="50">
        <v>12</v>
      </c>
      <c r="H33" s="49">
        <v>12</v>
      </c>
      <c r="I33" s="50">
        <v>12</v>
      </c>
      <c r="J33" s="49">
        <v>12</v>
      </c>
      <c r="K33" s="50">
        <v>12</v>
      </c>
      <c r="L33" s="49">
        <v>12</v>
      </c>
      <c r="M33" s="50">
        <v>12</v>
      </c>
    </row>
    <row r="34" spans="1:15">
      <c r="A34" s="51"/>
      <c r="B34" s="52">
        <v>25</v>
      </c>
      <c r="C34" s="53">
        <v>25</v>
      </c>
      <c r="D34" s="52">
        <v>25</v>
      </c>
      <c r="E34" s="53">
        <v>25</v>
      </c>
      <c r="F34" s="52">
        <v>25</v>
      </c>
      <c r="G34" s="53">
        <v>25</v>
      </c>
      <c r="H34" s="52">
        <v>25</v>
      </c>
      <c r="I34" s="53">
        <v>25</v>
      </c>
      <c r="J34" s="52">
        <v>25</v>
      </c>
      <c r="K34" s="53">
        <v>25</v>
      </c>
      <c r="L34" s="52">
        <v>25</v>
      </c>
      <c r="M34" s="53">
        <v>25</v>
      </c>
    </row>
    <row r="35" spans="1:15">
      <c r="A35" s="9" t="s">
        <v>190</v>
      </c>
      <c r="B35" s="17">
        <v>3300</v>
      </c>
      <c r="C35" s="18">
        <v>3300</v>
      </c>
      <c r="D35" s="17">
        <v>3300</v>
      </c>
      <c r="E35" s="18">
        <v>4000</v>
      </c>
      <c r="F35" s="17">
        <v>3300</v>
      </c>
      <c r="G35" s="18">
        <v>4000</v>
      </c>
      <c r="H35" s="17">
        <v>3400</v>
      </c>
      <c r="I35" s="18">
        <v>4000</v>
      </c>
      <c r="J35" s="17">
        <v>3500</v>
      </c>
      <c r="K35" s="18">
        <v>4100</v>
      </c>
      <c r="L35" s="17">
        <v>3600</v>
      </c>
      <c r="M35" s="18">
        <v>4200</v>
      </c>
    </row>
    <row r="36" spans="1:15">
      <c r="A36" s="8" t="s">
        <v>191</v>
      </c>
      <c r="B36" s="20">
        <v>4700</v>
      </c>
      <c r="C36" s="21">
        <v>4700</v>
      </c>
      <c r="D36" s="20">
        <v>4700</v>
      </c>
      <c r="E36" s="21">
        <v>5400</v>
      </c>
      <c r="F36" s="20">
        <v>4700</v>
      </c>
      <c r="G36" s="21">
        <v>5400</v>
      </c>
      <c r="H36" s="20">
        <v>4800</v>
      </c>
      <c r="I36" s="21">
        <v>5400</v>
      </c>
      <c r="J36" s="20">
        <v>4900</v>
      </c>
      <c r="K36" s="21">
        <v>5500</v>
      </c>
      <c r="L36" s="20">
        <v>5000</v>
      </c>
      <c r="M36" s="21">
        <v>5600</v>
      </c>
    </row>
    <row r="37" spans="1:15" ht="30">
      <c r="A37" s="9" t="s">
        <v>192</v>
      </c>
      <c r="B37" s="11">
        <v>260</v>
      </c>
      <c r="C37" s="12">
        <v>260</v>
      </c>
      <c r="D37" s="11">
        <v>260</v>
      </c>
      <c r="E37" s="12">
        <v>260</v>
      </c>
      <c r="F37" s="11">
        <v>260</v>
      </c>
      <c r="G37" s="12">
        <v>260</v>
      </c>
      <c r="H37" s="11">
        <v>260</v>
      </c>
      <c r="I37" s="12">
        <v>260</v>
      </c>
      <c r="J37" s="11">
        <v>260</v>
      </c>
      <c r="K37" s="12">
        <v>260</v>
      </c>
      <c r="L37" s="11">
        <v>260</v>
      </c>
      <c r="M37" s="12">
        <v>260</v>
      </c>
    </row>
    <row r="39" spans="1:15" ht="18.75">
      <c r="A39" s="24" t="s">
        <v>204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</row>
    <row r="40" spans="1:15">
      <c r="A40" s="199" t="s">
        <v>179</v>
      </c>
      <c r="B40" s="27">
        <v>2009</v>
      </c>
      <c r="C40" s="7">
        <v>2015</v>
      </c>
      <c r="D40" s="201">
        <v>2017</v>
      </c>
      <c r="E40" s="202"/>
      <c r="F40" s="202"/>
      <c r="G40" s="203"/>
      <c r="H40" s="201">
        <v>2020</v>
      </c>
      <c r="I40" s="203"/>
      <c r="J40" s="218" t="s">
        <v>196</v>
      </c>
      <c r="K40" s="219"/>
      <c r="L40" s="201">
        <v>2040</v>
      </c>
      <c r="M40" s="203"/>
      <c r="N40" s="201">
        <v>2050</v>
      </c>
      <c r="O40" s="203"/>
    </row>
    <row r="41" spans="1:15" ht="30">
      <c r="A41" s="200"/>
      <c r="B41" s="8" t="s">
        <v>180</v>
      </c>
      <c r="C41" s="8" t="s">
        <v>180</v>
      </c>
      <c r="D41" s="8" t="s">
        <v>181</v>
      </c>
      <c r="E41" s="8" t="s">
        <v>182</v>
      </c>
      <c r="F41" s="8" t="s">
        <v>183</v>
      </c>
      <c r="G41" s="8" t="s">
        <v>184</v>
      </c>
      <c r="H41" s="8" t="s">
        <v>182</v>
      </c>
      <c r="I41" s="8" t="s">
        <v>184</v>
      </c>
      <c r="J41" s="8" t="s">
        <v>182</v>
      </c>
      <c r="K41" s="8" t="s">
        <v>184</v>
      </c>
      <c r="L41" s="8" t="s">
        <v>182</v>
      </c>
      <c r="M41" s="8" t="s">
        <v>184</v>
      </c>
      <c r="N41" s="8" t="s">
        <v>182</v>
      </c>
      <c r="O41" s="8" t="s">
        <v>184</v>
      </c>
    </row>
    <row r="42" spans="1:15">
      <c r="A42" s="28" t="s">
        <v>197</v>
      </c>
      <c r="B42" s="12">
        <v>36</v>
      </c>
      <c r="C42" s="10">
        <v>36</v>
      </c>
      <c r="D42" s="10">
        <v>36</v>
      </c>
      <c r="E42" s="10">
        <v>36</v>
      </c>
      <c r="F42" s="10">
        <v>36</v>
      </c>
      <c r="G42" s="10">
        <v>36</v>
      </c>
      <c r="H42" s="10">
        <v>36</v>
      </c>
      <c r="I42" s="10">
        <v>36</v>
      </c>
      <c r="J42" s="10">
        <v>36</v>
      </c>
      <c r="K42" s="10">
        <v>36</v>
      </c>
      <c r="L42" s="10">
        <v>36</v>
      </c>
      <c r="M42" s="10">
        <v>36</v>
      </c>
      <c r="N42" s="10">
        <v>36</v>
      </c>
      <c r="O42" s="10">
        <v>36</v>
      </c>
    </row>
    <row r="43" spans="1:15">
      <c r="A43" s="29" t="s">
        <v>198</v>
      </c>
      <c r="B43" s="30">
        <v>12</v>
      </c>
      <c r="C43" s="31">
        <v>13.1</v>
      </c>
      <c r="D43" s="31">
        <v>14</v>
      </c>
      <c r="E43" s="31">
        <v>15.3</v>
      </c>
      <c r="F43" s="31">
        <v>15</v>
      </c>
      <c r="G43" s="31">
        <v>19</v>
      </c>
      <c r="H43" s="31">
        <v>15.3</v>
      </c>
      <c r="I43" s="31">
        <v>19</v>
      </c>
      <c r="J43" s="31">
        <v>15.8</v>
      </c>
      <c r="K43" s="31">
        <v>19</v>
      </c>
      <c r="L43" s="31">
        <v>15.8</v>
      </c>
      <c r="M43" s="31">
        <v>19</v>
      </c>
      <c r="N43" s="31">
        <v>15.8</v>
      </c>
      <c r="O43" s="31">
        <v>19</v>
      </c>
    </row>
    <row r="44" spans="1:15">
      <c r="A44" s="28" t="s">
        <v>199</v>
      </c>
      <c r="B44" s="32" t="s">
        <v>200</v>
      </c>
      <c r="C44" s="33">
        <v>7.9</v>
      </c>
      <c r="D44" s="33">
        <v>8.1999999999999993</v>
      </c>
      <c r="E44" s="33">
        <v>8.6</v>
      </c>
      <c r="F44" s="33">
        <v>8.5</v>
      </c>
      <c r="G44" s="33">
        <v>9</v>
      </c>
      <c r="H44" s="33">
        <v>8.6</v>
      </c>
      <c r="I44" s="33">
        <v>9</v>
      </c>
      <c r="J44" s="33">
        <v>8.8000000000000007</v>
      </c>
      <c r="K44" s="33">
        <v>9</v>
      </c>
      <c r="L44" s="33">
        <v>8.8000000000000007</v>
      </c>
      <c r="M44" s="33">
        <v>9</v>
      </c>
      <c r="N44" s="33">
        <v>8.8000000000000007</v>
      </c>
      <c r="O44" s="33">
        <v>9</v>
      </c>
    </row>
    <row r="45" spans="1:15">
      <c r="A45" s="220" t="s">
        <v>201</v>
      </c>
      <c r="B45" s="34">
        <v>9</v>
      </c>
      <c r="C45" s="35">
        <v>9</v>
      </c>
      <c r="D45" s="35">
        <v>9</v>
      </c>
      <c r="E45" s="35">
        <v>9</v>
      </c>
      <c r="F45" s="35">
        <v>9</v>
      </c>
      <c r="G45" s="35">
        <v>9</v>
      </c>
      <c r="H45" s="35">
        <v>9</v>
      </c>
      <c r="I45" s="35">
        <v>9</v>
      </c>
      <c r="J45" s="35">
        <v>9</v>
      </c>
      <c r="K45" s="35">
        <v>9</v>
      </c>
      <c r="L45" s="35">
        <v>9</v>
      </c>
      <c r="M45" s="35">
        <v>9</v>
      </c>
      <c r="N45" s="35">
        <v>9</v>
      </c>
      <c r="O45" s="35">
        <v>9</v>
      </c>
    </row>
    <row r="46" spans="1:15">
      <c r="A46" s="221"/>
      <c r="B46" s="15">
        <v>22</v>
      </c>
      <c r="C46" s="13">
        <v>22</v>
      </c>
      <c r="D46" s="13">
        <v>22</v>
      </c>
      <c r="E46" s="13">
        <v>22</v>
      </c>
      <c r="F46" s="13">
        <v>22</v>
      </c>
      <c r="G46" s="13">
        <v>22</v>
      </c>
      <c r="H46" s="13">
        <v>22</v>
      </c>
      <c r="I46" s="13">
        <v>22</v>
      </c>
      <c r="J46" s="13">
        <v>22</v>
      </c>
      <c r="K46" s="13">
        <v>22</v>
      </c>
      <c r="L46" s="13">
        <v>22</v>
      </c>
      <c r="M46" s="13">
        <v>22</v>
      </c>
      <c r="N46" s="13">
        <v>22</v>
      </c>
      <c r="O46" s="13">
        <v>22</v>
      </c>
    </row>
    <row r="47" spans="1:15" ht="30">
      <c r="A47" s="28" t="s">
        <v>202</v>
      </c>
      <c r="B47" s="18">
        <v>2550</v>
      </c>
      <c r="C47" s="16">
        <v>2800</v>
      </c>
      <c r="D47" s="16">
        <v>3350</v>
      </c>
      <c r="E47" s="16">
        <v>3600</v>
      </c>
      <c r="F47" s="16">
        <v>3500</v>
      </c>
      <c r="G47" s="16">
        <v>4550</v>
      </c>
      <c r="H47" s="16">
        <v>3600</v>
      </c>
      <c r="I47" s="16">
        <v>4550</v>
      </c>
      <c r="J47" s="16">
        <v>3700</v>
      </c>
      <c r="K47" s="16">
        <v>4550</v>
      </c>
      <c r="L47" s="16">
        <v>3700</v>
      </c>
      <c r="M47" s="16">
        <v>4550</v>
      </c>
      <c r="N47" s="16">
        <v>3700</v>
      </c>
      <c r="O47" s="16">
        <v>4550</v>
      </c>
    </row>
    <row r="48" spans="1:15">
      <c r="A48" s="29" t="s">
        <v>203</v>
      </c>
      <c r="B48" s="21">
        <v>3000</v>
      </c>
      <c r="C48" s="19">
        <v>3250</v>
      </c>
      <c r="D48" s="19">
        <v>4850</v>
      </c>
      <c r="E48" s="19">
        <v>5100</v>
      </c>
      <c r="F48" s="19">
        <v>4950</v>
      </c>
      <c r="G48" s="19">
        <v>6100</v>
      </c>
      <c r="H48" s="19">
        <v>5100</v>
      </c>
      <c r="I48" s="19">
        <v>6100</v>
      </c>
      <c r="J48" s="19">
        <v>5150</v>
      </c>
      <c r="K48" s="19">
        <v>6100</v>
      </c>
      <c r="L48" s="19">
        <v>5150</v>
      </c>
      <c r="M48" s="19">
        <v>6100</v>
      </c>
      <c r="N48" s="19">
        <v>5150</v>
      </c>
      <c r="O48" s="19">
        <v>6100</v>
      </c>
    </row>
    <row r="49" spans="1:15">
      <c r="A49" s="222" t="s">
        <v>192</v>
      </c>
      <c r="B49" s="12">
        <v>20</v>
      </c>
      <c r="C49" s="10">
        <v>20</v>
      </c>
      <c r="D49" s="10">
        <v>20</v>
      </c>
      <c r="E49" s="10">
        <v>20</v>
      </c>
      <c r="F49" s="10">
        <v>20</v>
      </c>
      <c r="G49" s="10">
        <v>20</v>
      </c>
      <c r="H49" s="10">
        <v>20</v>
      </c>
      <c r="I49" s="10">
        <v>20</v>
      </c>
      <c r="J49" s="10">
        <v>20</v>
      </c>
      <c r="K49" s="10">
        <v>20</v>
      </c>
      <c r="L49" s="10">
        <v>20</v>
      </c>
      <c r="M49" s="10">
        <v>20</v>
      </c>
      <c r="N49" s="10">
        <v>20</v>
      </c>
      <c r="O49" s="10">
        <v>20</v>
      </c>
    </row>
    <row r="50" spans="1:15">
      <c r="A50" s="223"/>
      <c r="B50" s="12">
        <v>125</v>
      </c>
      <c r="C50" s="10">
        <v>125</v>
      </c>
      <c r="D50" s="10">
        <v>125</v>
      </c>
      <c r="E50" s="10">
        <v>125</v>
      </c>
      <c r="F50" s="10">
        <v>125</v>
      </c>
      <c r="G50" s="10">
        <v>125</v>
      </c>
      <c r="H50" s="10">
        <v>125</v>
      </c>
      <c r="I50" s="10">
        <v>125</v>
      </c>
      <c r="J50" s="10">
        <v>125</v>
      </c>
      <c r="K50" s="10">
        <v>125</v>
      </c>
      <c r="L50" s="10">
        <v>125</v>
      </c>
      <c r="M50" s="10">
        <v>125</v>
      </c>
      <c r="N50" s="10">
        <v>125</v>
      </c>
      <c r="O50" s="10">
        <v>125</v>
      </c>
    </row>
    <row r="52" spans="1:15" ht="18.75">
      <c r="A52" s="24" t="s">
        <v>219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</row>
    <row r="53" spans="1:15">
      <c r="A53" s="39"/>
      <c r="B53" s="27">
        <v>2009</v>
      </c>
      <c r="C53" s="7">
        <v>2015</v>
      </c>
      <c r="D53" s="201">
        <v>2017</v>
      </c>
      <c r="E53" s="202"/>
      <c r="F53" s="202"/>
      <c r="G53" s="203"/>
      <c r="H53" s="201">
        <v>2020</v>
      </c>
      <c r="I53" s="203"/>
      <c r="J53" s="212">
        <v>2030</v>
      </c>
      <c r="K53" s="213"/>
      <c r="L53" s="201">
        <v>2040</v>
      </c>
      <c r="M53" s="203"/>
      <c r="N53" s="201">
        <v>2050</v>
      </c>
      <c r="O53" s="203"/>
    </row>
    <row r="54" spans="1:15" ht="30">
      <c r="A54" s="44"/>
      <c r="B54" s="8" t="s">
        <v>0</v>
      </c>
      <c r="C54" s="8" t="s">
        <v>0</v>
      </c>
      <c r="D54" s="8" t="s">
        <v>1</v>
      </c>
      <c r="E54" s="8" t="s">
        <v>2</v>
      </c>
      <c r="F54" s="8" t="s">
        <v>3</v>
      </c>
      <c r="G54" s="8" t="s">
        <v>4</v>
      </c>
      <c r="H54" s="8" t="s">
        <v>2</v>
      </c>
      <c r="I54" s="8" t="s">
        <v>4</v>
      </c>
      <c r="J54" s="8" t="s">
        <v>2</v>
      </c>
      <c r="K54" s="8" t="s">
        <v>4</v>
      </c>
      <c r="L54" s="8" t="s">
        <v>2</v>
      </c>
      <c r="M54" s="8" t="s">
        <v>4</v>
      </c>
      <c r="N54" s="8" t="s">
        <v>2</v>
      </c>
      <c r="O54" s="8" t="s">
        <v>4</v>
      </c>
    </row>
    <row r="55" spans="1:15">
      <c r="A55" s="9" t="s">
        <v>7</v>
      </c>
      <c r="B55" s="10">
        <v>40</v>
      </c>
      <c r="C55" s="10">
        <v>40</v>
      </c>
      <c r="D55" s="10">
        <v>40</v>
      </c>
      <c r="E55" s="10">
        <v>40</v>
      </c>
      <c r="F55" s="10">
        <v>40</v>
      </c>
      <c r="G55" s="11">
        <v>40</v>
      </c>
      <c r="H55" s="12">
        <v>40</v>
      </c>
      <c r="I55" s="11">
        <v>40</v>
      </c>
      <c r="J55" s="12">
        <v>40</v>
      </c>
      <c r="K55" s="11">
        <v>40</v>
      </c>
      <c r="L55" s="12">
        <v>40</v>
      </c>
      <c r="M55" s="11">
        <v>40</v>
      </c>
      <c r="N55" s="12">
        <v>40</v>
      </c>
      <c r="O55" s="9">
        <v>40</v>
      </c>
    </row>
    <row r="56" spans="1:15">
      <c r="A56" s="8" t="s">
        <v>8</v>
      </c>
      <c r="B56" s="58">
        <v>0.57999999999999996</v>
      </c>
      <c r="C56" s="58">
        <v>0.57999999999999996</v>
      </c>
      <c r="D56" s="58">
        <v>0.61</v>
      </c>
      <c r="E56" s="58">
        <v>0.63</v>
      </c>
      <c r="F56" s="58">
        <v>0.66</v>
      </c>
      <c r="G56" s="59">
        <v>0.81</v>
      </c>
      <c r="H56" s="60">
        <v>0.63</v>
      </c>
      <c r="I56" s="59">
        <v>0.81</v>
      </c>
      <c r="J56" s="60">
        <v>0.63</v>
      </c>
      <c r="K56" s="59">
        <v>0.81</v>
      </c>
      <c r="L56" s="60">
        <v>0.63</v>
      </c>
      <c r="M56" s="59">
        <v>0.81</v>
      </c>
      <c r="N56" s="60">
        <v>0.63</v>
      </c>
      <c r="O56" s="8">
        <v>0.81</v>
      </c>
    </row>
    <row r="57" spans="1:15">
      <c r="A57" s="61" t="s">
        <v>5</v>
      </c>
      <c r="B57" s="62">
        <v>6</v>
      </c>
      <c r="C57" s="62">
        <v>6</v>
      </c>
      <c r="D57" s="62">
        <v>6</v>
      </c>
      <c r="E57" s="62">
        <v>6</v>
      </c>
      <c r="F57" s="62">
        <v>6</v>
      </c>
      <c r="G57" s="63">
        <v>6</v>
      </c>
      <c r="H57" s="64">
        <v>6</v>
      </c>
      <c r="I57" s="63">
        <v>6</v>
      </c>
      <c r="J57" s="64">
        <v>6</v>
      </c>
      <c r="K57" s="63">
        <v>6</v>
      </c>
      <c r="L57" s="64">
        <v>6</v>
      </c>
      <c r="M57" s="63">
        <v>6</v>
      </c>
      <c r="N57" s="64">
        <v>6</v>
      </c>
      <c r="O57" s="61">
        <v>6</v>
      </c>
    </row>
    <row r="58" spans="1:15">
      <c r="A58" s="65"/>
      <c r="B58" s="66">
        <v>20</v>
      </c>
      <c r="C58" s="66">
        <v>20</v>
      </c>
      <c r="D58" s="66">
        <v>20</v>
      </c>
      <c r="E58" s="66">
        <v>20</v>
      </c>
      <c r="F58" s="66">
        <v>20</v>
      </c>
      <c r="G58" s="67">
        <v>20</v>
      </c>
      <c r="H58" s="68">
        <v>20</v>
      </c>
      <c r="I58" s="67">
        <v>20</v>
      </c>
      <c r="J58" s="68">
        <v>20</v>
      </c>
      <c r="K58" s="67">
        <v>20</v>
      </c>
      <c r="L58" s="68">
        <v>20</v>
      </c>
      <c r="M58" s="67">
        <v>20</v>
      </c>
      <c r="N58" s="68">
        <v>20</v>
      </c>
      <c r="O58" s="65">
        <v>20</v>
      </c>
    </row>
    <row r="59" spans="1:15">
      <c r="A59" s="48" t="s">
        <v>6</v>
      </c>
      <c r="B59" s="69">
        <v>500</v>
      </c>
      <c r="C59" s="69">
        <v>500</v>
      </c>
      <c r="D59" s="69">
        <v>700</v>
      </c>
      <c r="E59" s="69">
        <v>750</v>
      </c>
      <c r="F59" s="69">
        <v>800</v>
      </c>
      <c r="G59" s="70">
        <v>1850</v>
      </c>
      <c r="H59" s="71">
        <v>750</v>
      </c>
      <c r="I59" s="70">
        <v>1850</v>
      </c>
      <c r="J59" s="71">
        <v>750</v>
      </c>
      <c r="K59" s="70">
        <v>1850</v>
      </c>
      <c r="L59" s="71">
        <v>750</v>
      </c>
      <c r="M59" s="70">
        <v>1850</v>
      </c>
      <c r="N59" s="71">
        <v>750</v>
      </c>
      <c r="O59" s="48">
        <v>1850</v>
      </c>
    </row>
    <row r="60" spans="1:15">
      <c r="A60" s="51"/>
      <c r="B60" s="72">
        <v>550</v>
      </c>
      <c r="C60" s="72">
        <v>550</v>
      </c>
      <c r="D60" s="72">
        <v>1000</v>
      </c>
      <c r="E60" s="72">
        <v>1200</v>
      </c>
      <c r="F60" s="72">
        <v>1350</v>
      </c>
      <c r="G60" s="73">
        <v>2100</v>
      </c>
      <c r="H60" s="74">
        <v>1200</v>
      </c>
      <c r="I60" s="73">
        <v>2100</v>
      </c>
      <c r="J60" s="74">
        <v>1200</v>
      </c>
      <c r="K60" s="73">
        <v>2100</v>
      </c>
      <c r="L60" s="74">
        <v>1200</v>
      </c>
      <c r="M60" s="73">
        <v>2100</v>
      </c>
      <c r="N60" s="74">
        <v>1200</v>
      </c>
      <c r="O60" s="51">
        <v>2100</v>
      </c>
    </row>
    <row r="61" spans="1:15">
      <c r="A61" s="61" t="s">
        <v>9</v>
      </c>
      <c r="B61" s="75">
        <v>1050</v>
      </c>
      <c r="C61" s="75">
        <v>1050</v>
      </c>
      <c r="D61" s="75">
        <v>1350</v>
      </c>
      <c r="E61" s="75">
        <v>1400</v>
      </c>
      <c r="F61" s="75">
        <v>1500</v>
      </c>
      <c r="G61" s="76">
        <v>2450</v>
      </c>
      <c r="H61" s="77">
        <v>1400</v>
      </c>
      <c r="I61" s="76">
        <v>2450</v>
      </c>
      <c r="J61" s="77">
        <v>1400</v>
      </c>
      <c r="K61" s="76">
        <v>2450</v>
      </c>
      <c r="L61" s="77">
        <v>1400</v>
      </c>
      <c r="M61" s="76">
        <v>2450</v>
      </c>
      <c r="N61" s="77">
        <v>1400</v>
      </c>
      <c r="O61" s="61">
        <v>2450</v>
      </c>
    </row>
    <row r="62" spans="1:15">
      <c r="A62" s="65"/>
      <c r="B62" s="78">
        <v>1050</v>
      </c>
      <c r="C62" s="78">
        <v>1050</v>
      </c>
      <c r="D62" s="78">
        <v>2300</v>
      </c>
      <c r="E62" s="78">
        <v>2450</v>
      </c>
      <c r="F62" s="78">
        <v>2550</v>
      </c>
      <c r="G62" s="79">
        <v>3700</v>
      </c>
      <c r="H62" s="80">
        <v>2450</v>
      </c>
      <c r="I62" s="79">
        <v>3700</v>
      </c>
      <c r="J62" s="80">
        <v>2450</v>
      </c>
      <c r="K62" s="79">
        <v>3700</v>
      </c>
      <c r="L62" s="80">
        <v>2450</v>
      </c>
      <c r="M62" s="79">
        <v>3700</v>
      </c>
      <c r="N62" s="80">
        <v>2450</v>
      </c>
      <c r="O62" s="65">
        <v>3700</v>
      </c>
    </row>
    <row r="63" spans="1:15" ht="15" customHeight="1">
      <c r="A63" s="8" t="s">
        <v>10</v>
      </c>
      <c r="B63" s="13" t="s">
        <v>11</v>
      </c>
      <c r="C63" s="13" t="s">
        <v>11</v>
      </c>
      <c r="D63" s="13" t="s">
        <v>11</v>
      </c>
      <c r="E63" s="13" t="s">
        <v>11</v>
      </c>
      <c r="F63" s="13" t="s">
        <v>11</v>
      </c>
      <c r="G63" s="14" t="s">
        <v>11</v>
      </c>
      <c r="H63" s="15" t="s">
        <v>11</v>
      </c>
      <c r="I63" s="14" t="s">
        <v>11</v>
      </c>
      <c r="J63" s="15" t="s">
        <v>11</v>
      </c>
      <c r="K63" s="14" t="s">
        <v>11</v>
      </c>
      <c r="L63" s="15" t="s">
        <v>11</v>
      </c>
      <c r="M63" s="14" t="s">
        <v>11</v>
      </c>
      <c r="N63" s="15" t="s">
        <v>11</v>
      </c>
      <c r="O63" s="8" t="s">
        <v>11</v>
      </c>
    </row>
    <row r="66" spans="1:14" ht="18.75">
      <c r="A66" s="24" t="s">
        <v>217</v>
      </c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</row>
    <row r="67" spans="1:14">
      <c r="A67" s="39" t="s">
        <v>179</v>
      </c>
      <c r="B67" s="40">
        <v>2009</v>
      </c>
      <c r="C67" s="41">
        <v>2015</v>
      </c>
      <c r="D67" s="56"/>
      <c r="E67" s="40">
        <v>2017</v>
      </c>
      <c r="F67" s="43"/>
      <c r="G67" s="42">
        <v>2020</v>
      </c>
      <c r="H67" s="43"/>
      <c r="I67" s="42">
        <v>2030</v>
      </c>
      <c r="J67" s="43"/>
      <c r="K67" s="42">
        <v>2040</v>
      </c>
      <c r="L67" s="43"/>
      <c r="M67" s="42">
        <v>2050</v>
      </c>
      <c r="N67" s="43"/>
    </row>
    <row r="68" spans="1:14" ht="30">
      <c r="A68" s="44"/>
      <c r="B68" s="45" t="s">
        <v>207</v>
      </c>
      <c r="C68" s="111">
        <f>AVERAGE('EIA Costs'!D136:D137)</f>
        <v>5225</v>
      </c>
      <c r="D68" s="51" t="s">
        <v>214</v>
      </c>
      <c r="E68" s="57" t="s">
        <v>182</v>
      </c>
      <c r="F68" s="57" t="s">
        <v>184</v>
      </c>
      <c r="G68" s="46" t="s">
        <v>182</v>
      </c>
      <c r="H68" s="47" t="s">
        <v>184</v>
      </c>
      <c r="I68" s="46" t="s">
        <v>182</v>
      </c>
      <c r="J68" s="47" t="s">
        <v>184</v>
      </c>
      <c r="K68" s="46" t="s">
        <v>182</v>
      </c>
      <c r="L68" s="47" t="s">
        <v>184</v>
      </c>
      <c r="M68" s="46" t="s">
        <v>182</v>
      </c>
      <c r="N68" s="47" t="s">
        <v>184</v>
      </c>
    </row>
    <row r="69" spans="1:14">
      <c r="A69" s="9" t="s">
        <v>215</v>
      </c>
      <c r="B69" s="10">
        <v>30</v>
      </c>
      <c r="C69" s="10">
        <v>32</v>
      </c>
      <c r="D69" s="10">
        <v>32</v>
      </c>
      <c r="E69" s="10">
        <v>32</v>
      </c>
      <c r="F69" s="10">
        <v>32</v>
      </c>
      <c r="G69" s="11">
        <v>32</v>
      </c>
      <c r="H69" s="12">
        <v>32</v>
      </c>
      <c r="I69" s="11">
        <v>32</v>
      </c>
      <c r="J69" s="12">
        <v>32</v>
      </c>
      <c r="K69" s="11">
        <v>32</v>
      </c>
      <c r="L69" s="12">
        <v>32</v>
      </c>
      <c r="M69" s="11">
        <v>32</v>
      </c>
      <c r="N69" s="12">
        <v>32</v>
      </c>
    </row>
    <row r="70" spans="1:14">
      <c r="A70" s="8" t="s">
        <v>216</v>
      </c>
      <c r="B70" s="58">
        <v>0.51</v>
      </c>
      <c r="C70" s="58">
        <v>0.51</v>
      </c>
      <c r="D70" s="58">
        <v>0.64</v>
      </c>
      <c r="E70" s="58">
        <v>0.67</v>
      </c>
      <c r="F70" s="58">
        <v>0.69</v>
      </c>
      <c r="G70" s="59">
        <v>0.67</v>
      </c>
      <c r="H70" s="60">
        <v>0.69</v>
      </c>
      <c r="I70" s="59">
        <v>0.67</v>
      </c>
      <c r="J70" s="60">
        <v>0.69</v>
      </c>
      <c r="K70" s="59">
        <v>0.67</v>
      </c>
      <c r="L70" s="60">
        <v>0.69</v>
      </c>
      <c r="M70" s="59">
        <v>0.67</v>
      </c>
      <c r="N70" s="60">
        <v>0.69</v>
      </c>
    </row>
    <row r="71" spans="1:14">
      <c r="A71" s="61" t="s">
        <v>201</v>
      </c>
      <c r="B71" s="62">
        <v>6</v>
      </c>
      <c r="C71" s="62">
        <v>6</v>
      </c>
      <c r="D71" s="62">
        <v>6</v>
      </c>
      <c r="E71" s="62">
        <v>6</v>
      </c>
      <c r="F71" s="62">
        <v>6</v>
      </c>
      <c r="G71" s="63">
        <v>6</v>
      </c>
      <c r="H71" s="64">
        <v>6</v>
      </c>
      <c r="I71" s="63">
        <v>6</v>
      </c>
      <c r="J71" s="64">
        <v>6</v>
      </c>
      <c r="K71" s="63">
        <v>6</v>
      </c>
      <c r="L71" s="64">
        <v>6</v>
      </c>
      <c r="M71" s="63">
        <v>6</v>
      </c>
      <c r="N71" s="64">
        <v>6</v>
      </c>
    </row>
    <row r="72" spans="1:14">
      <c r="A72" s="65"/>
      <c r="B72" s="66">
        <v>20</v>
      </c>
      <c r="C72" s="66">
        <v>20</v>
      </c>
      <c r="D72" s="66">
        <v>20</v>
      </c>
      <c r="E72" s="66">
        <v>20</v>
      </c>
      <c r="F72" s="66">
        <v>20</v>
      </c>
      <c r="G72" s="67">
        <v>20</v>
      </c>
      <c r="H72" s="68">
        <v>20</v>
      </c>
      <c r="I72" s="67">
        <v>20</v>
      </c>
      <c r="J72" s="68">
        <v>20</v>
      </c>
      <c r="K72" s="67">
        <v>20</v>
      </c>
      <c r="L72" s="68">
        <v>20</v>
      </c>
      <c r="M72" s="67">
        <v>20</v>
      </c>
      <c r="N72" s="68">
        <v>20</v>
      </c>
    </row>
    <row r="73" spans="1:14">
      <c r="A73" s="48" t="s">
        <v>190</v>
      </c>
      <c r="B73" s="69">
        <v>1350</v>
      </c>
      <c r="C73" s="69">
        <v>1350</v>
      </c>
      <c r="D73" s="69">
        <v>1500</v>
      </c>
      <c r="E73" s="69">
        <v>1600</v>
      </c>
      <c r="F73" s="69">
        <v>1600</v>
      </c>
      <c r="G73" s="70">
        <v>1600</v>
      </c>
      <c r="H73" s="71">
        <v>1600</v>
      </c>
      <c r="I73" s="70">
        <v>1600</v>
      </c>
      <c r="J73" s="71">
        <v>1600</v>
      </c>
      <c r="K73" s="70">
        <v>1600</v>
      </c>
      <c r="L73" s="71">
        <v>1600</v>
      </c>
      <c r="M73" s="70">
        <v>1600</v>
      </c>
      <c r="N73" s="71">
        <v>1600</v>
      </c>
    </row>
    <row r="74" spans="1:14">
      <c r="A74" s="51"/>
      <c r="B74" s="72">
        <v>1450</v>
      </c>
      <c r="C74" s="72">
        <v>1450</v>
      </c>
      <c r="D74" s="72">
        <v>1900</v>
      </c>
      <c r="E74" s="72">
        <v>2050</v>
      </c>
      <c r="F74" s="72">
        <v>2050</v>
      </c>
      <c r="G74" s="73">
        <v>2050</v>
      </c>
      <c r="H74" s="74">
        <v>2050</v>
      </c>
      <c r="I74" s="73">
        <v>2050</v>
      </c>
      <c r="J74" s="74">
        <v>2050</v>
      </c>
      <c r="K74" s="73">
        <v>2050</v>
      </c>
      <c r="L74" s="74">
        <v>2050</v>
      </c>
      <c r="M74" s="73">
        <v>2050</v>
      </c>
      <c r="N74" s="74">
        <v>2050</v>
      </c>
    </row>
    <row r="75" spans="1:14">
      <c r="A75" s="61" t="s">
        <v>191</v>
      </c>
      <c r="B75" s="75">
        <v>2000</v>
      </c>
      <c r="C75" s="75">
        <v>2000</v>
      </c>
      <c r="D75" s="75">
        <v>2100</v>
      </c>
      <c r="E75" s="75">
        <v>2250</v>
      </c>
      <c r="F75" s="75">
        <v>2200</v>
      </c>
      <c r="G75" s="76">
        <v>2250</v>
      </c>
      <c r="H75" s="77">
        <v>2200</v>
      </c>
      <c r="I75" s="76">
        <v>2250</v>
      </c>
      <c r="J75" s="77">
        <v>2200</v>
      </c>
      <c r="K75" s="76">
        <v>2250</v>
      </c>
      <c r="L75" s="77">
        <v>2200</v>
      </c>
      <c r="M75" s="76">
        <v>2250</v>
      </c>
      <c r="N75" s="77">
        <v>2200</v>
      </c>
    </row>
    <row r="76" spans="1:14">
      <c r="A76" s="65"/>
      <c r="B76" s="78">
        <v>2100</v>
      </c>
      <c r="C76" s="78">
        <v>2100</v>
      </c>
      <c r="D76" s="78">
        <v>2700</v>
      </c>
      <c r="E76" s="78">
        <v>2850</v>
      </c>
      <c r="F76" s="78">
        <v>2850</v>
      </c>
      <c r="G76" s="79">
        <v>2850</v>
      </c>
      <c r="H76" s="80">
        <v>2850</v>
      </c>
      <c r="I76" s="79">
        <v>2850</v>
      </c>
      <c r="J76" s="80">
        <v>2850</v>
      </c>
      <c r="K76" s="79">
        <v>2850</v>
      </c>
      <c r="L76" s="80">
        <v>2850</v>
      </c>
      <c r="M76" s="79">
        <v>2850</v>
      </c>
      <c r="N76" s="80">
        <v>2850</v>
      </c>
    </row>
    <row r="77" spans="1:14" ht="30">
      <c r="A77" s="8" t="s">
        <v>192</v>
      </c>
      <c r="B77" s="13">
        <v>180</v>
      </c>
      <c r="C77" s="13">
        <v>180</v>
      </c>
      <c r="D77" s="13">
        <v>180</v>
      </c>
      <c r="E77" s="13">
        <v>180</v>
      </c>
      <c r="F77" s="13">
        <v>180</v>
      </c>
      <c r="G77" s="14">
        <v>180</v>
      </c>
      <c r="H77" s="15">
        <v>180</v>
      </c>
      <c r="I77" s="14">
        <v>180</v>
      </c>
      <c r="J77" s="15">
        <v>180</v>
      </c>
      <c r="K77" s="14">
        <v>180</v>
      </c>
      <c r="L77" s="15">
        <v>180</v>
      </c>
      <c r="M77" s="14">
        <v>180</v>
      </c>
      <c r="N77" s="15">
        <v>180</v>
      </c>
    </row>
    <row r="79" spans="1:14" ht="18.75">
      <c r="A79" s="24" t="s">
        <v>221</v>
      </c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</row>
    <row r="80" spans="1:14">
      <c r="A80" s="39" t="s">
        <v>179</v>
      </c>
      <c r="B80" s="40">
        <v>2009</v>
      </c>
      <c r="C80" s="41">
        <v>2015</v>
      </c>
      <c r="D80" s="56"/>
      <c r="E80" s="40">
        <v>2017</v>
      </c>
      <c r="F80" s="43"/>
      <c r="G80" s="42">
        <v>2020</v>
      </c>
      <c r="H80" s="43"/>
      <c r="I80" s="42">
        <v>2030</v>
      </c>
      <c r="J80" s="43"/>
      <c r="K80" s="42">
        <v>2040</v>
      </c>
      <c r="L80" s="43"/>
      <c r="M80" s="42">
        <v>2050</v>
      </c>
      <c r="N80" s="43"/>
    </row>
    <row r="81" spans="1:14" ht="30">
      <c r="A81" s="44"/>
      <c r="B81" s="45" t="s">
        <v>207</v>
      </c>
      <c r="C81" s="45" t="s">
        <v>207</v>
      </c>
      <c r="D81" s="57" t="s">
        <v>182</v>
      </c>
      <c r="E81" s="45" t="s">
        <v>220</v>
      </c>
      <c r="F81" s="57" t="s">
        <v>184</v>
      </c>
      <c r="G81" s="46" t="s">
        <v>182</v>
      </c>
      <c r="H81" s="47" t="s">
        <v>184</v>
      </c>
      <c r="I81" s="46" t="s">
        <v>182</v>
      </c>
      <c r="J81" s="47" t="s">
        <v>184</v>
      </c>
      <c r="K81" s="46" t="s">
        <v>182</v>
      </c>
      <c r="L81" s="47" t="s">
        <v>184</v>
      </c>
      <c r="M81" s="46" t="s">
        <v>182</v>
      </c>
      <c r="N81" s="47" t="s">
        <v>184</v>
      </c>
    </row>
    <row r="82" spans="1:14">
      <c r="A82" s="9" t="s">
        <v>215</v>
      </c>
      <c r="B82" s="10">
        <v>50</v>
      </c>
      <c r="C82" s="10">
        <v>50</v>
      </c>
      <c r="D82" s="10">
        <v>50</v>
      </c>
      <c r="E82" s="10">
        <v>50</v>
      </c>
      <c r="F82" s="10">
        <v>50</v>
      </c>
      <c r="G82" s="11">
        <v>50</v>
      </c>
      <c r="H82" s="12">
        <v>50</v>
      </c>
      <c r="I82" s="11">
        <v>50</v>
      </c>
      <c r="J82" s="12">
        <v>50</v>
      </c>
      <c r="K82" s="11">
        <v>50</v>
      </c>
      <c r="L82" s="12">
        <v>50</v>
      </c>
      <c r="M82" s="11">
        <v>50</v>
      </c>
      <c r="N82" s="12">
        <v>50</v>
      </c>
    </row>
    <row r="83" spans="1:14">
      <c r="A83" s="8" t="s">
        <v>216</v>
      </c>
      <c r="B83" s="58">
        <v>2.0499999999999998</v>
      </c>
      <c r="C83" s="58">
        <v>2.0499999999999998</v>
      </c>
      <c r="D83" s="58">
        <v>3.28</v>
      </c>
      <c r="E83" s="58">
        <v>2</v>
      </c>
      <c r="F83" s="58">
        <v>3.55</v>
      </c>
      <c r="G83" s="59">
        <v>3.28</v>
      </c>
      <c r="H83" s="60">
        <v>3.55</v>
      </c>
      <c r="I83" s="59">
        <v>3.28</v>
      </c>
      <c r="J83" s="60">
        <v>3.55</v>
      </c>
      <c r="K83" s="59">
        <v>3.28</v>
      </c>
      <c r="L83" s="60">
        <v>3.55</v>
      </c>
      <c r="M83" s="59">
        <v>3.28</v>
      </c>
      <c r="N83" s="60">
        <v>3.55</v>
      </c>
    </row>
    <row r="84" spans="1:14">
      <c r="A84" s="61" t="s">
        <v>201</v>
      </c>
      <c r="B84" s="62">
        <v>6</v>
      </c>
      <c r="C84" s="62">
        <v>6</v>
      </c>
      <c r="D84" s="62">
        <v>6</v>
      </c>
      <c r="E84" s="62">
        <v>6</v>
      </c>
      <c r="F84" s="62">
        <v>6</v>
      </c>
      <c r="G84" s="63">
        <v>6</v>
      </c>
      <c r="H84" s="64">
        <v>6</v>
      </c>
      <c r="I84" s="63">
        <v>6</v>
      </c>
      <c r="J84" s="64">
        <v>6</v>
      </c>
      <c r="K84" s="63">
        <v>6</v>
      </c>
      <c r="L84" s="64">
        <v>6</v>
      </c>
      <c r="M84" s="63">
        <v>6</v>
      </c>
      <c r="N84" s="64">
        <v>6</v>
      </c>
    </row>
    <row r="85" spans="1:14">
      <c r="A85" s="65"/>
      <c r="B85" s="66">
        <v>20</v>
      </c>
      <c r="C85" s="66">
        <v>20</v>
      </c>
      <c r="D85" s="66">
        <v>20</v>
      </c>
      <c r="E85" s="66">
        <v>20</v>
      </c>
      <c r="F85" s="66">
        <v>20</v>
      </c>
      <c r="G85" s="67">
        <v>20</v>
      </c>
      <c r="H85" s="68">
        <v>20</v>
      </c>
      <c r="I85" s="67">
        <v>20</v>
      </c>
      <c r="J85" s="68">
        <v>20</v>
      </c>
      <c r="K85" s="67">
        <v>20</v>
      </c>
      <c r="L85" s="68">
        <v>20</v>
      </c>
      <c r="M85" s="67">
        <v>20</v>
      </c>
      <c r="N85" s="68">
        <v>20</v>
      </c>
    </row>
    <row r="86" spans="1:14">
      <c r="A86" s="86" t="s">
        <v>190</v>
      </c>
      <c r="B86" s="69">
        <v>1550</v>
      </c>
      <c r="C86" s="69">
        <v>1100</v>
      </c>
      <c r="D86" s="69">
        <v>1200</v>
      </c>
      <c r="E86" s="69">
        <v>1050</v>
      </c>
      <c r="F86" s="69">
        <v>1200</v>
      </c>
      <c r="G86" s="70">
        <v>1200</v>
      </c>
      <c r="H86" s="71">
        <v>1200</v>
      </c>
      <c r="I86" s="70">
        <v>1200</v>
      </c>
      <c r="J86" s="71">
        <v>1200</v>
      </c>
      <c r="K86" s="70">
        <v>1200</v>
      </c>
      <c r="L86" s="71">
        <v>1200</v>
      </c>
      <c r="M86" s="70">
        <v>1200</v>
      </c>
      <c r="N86" s="71">
        <v>1200</v>
      </c>
    </row>
    <row r="87" spans="1:14">
      <c r="A87" s="51"/>
      <c r="B87" s="72">
        <v>1900</v>
      </c>
      <c r="C87" s="72">
        <v>1400</v>
      </c>
      <c r="D87" s="72">
        <v>1500</v>
      </c>
      <c r="E87" s="72">
        <v>1350</v>
      </c>
      <c r="F87" s="72">
        <v>2300</v>
      </c>
      <c r="G87" s="73">
        <v>1500</v>
      </c>
      <c r="H87" s="74">
        <v>2300</v>
      </c>
      <c r="I87" s="73">
        <v>1500</v>
      </c>
      <c r="J87" s="74">
        <v>2300</v>
      </c>
      <c r="K87" s="73">
        <v>1500</v>
      </c>
      <c r="L87" s="74">
        <v>2300</v>
      </c>
      <c r="M87" s="73">
        <v>1500</v>
      </c>
      <c r="N87" s="74">
        <v>2300</v>
      </c>
    </row>
    <row r="88" spans="1:14">
      <c r="A88" s="87" t="s">
        <v>191</v>
      </c>
      <c r="B88" s="75">
        <v>1700</v>
      </c>
      <c r="C88" s="75">
        <v>1450</v>
      </c>
      <c r="D88" s="75">
        <v>1600</v>
      </c>
      <c r="E88" s="75">
        <v>1400</v>
      </c>
      <c r="F88" s="75">
        <v>1600</v>
      </c>
      <c r="G88" s="76">
        <v>1600</v>
      </c>
      <c r="H88" s="77">
        <v>1600</v>
      </c>
      <c r="I88" s="76">
        <v>1600</v>
      </c>
      <c r="J88" s="77">
        <v>1600</v>
      </c>
      <c r="K88" s="76">
        <v>1600</v>
      </c>
      <c r="L88" s="77">
        <v>1600</v>
      </c>
      <c r="M88" s="76">
        <v>1600</v>
      </c>
      <c r="N88" s="77">
        <v>1600</v>
      </c>
    </row>
    <row r="89" spans="1:14">
      <c r="A89" s="65"/>
      <c r="B89" s="78">
        <v>2450</v>
      </c>
      <c r="C89" s="78">
        <v>2500</v>
      </c>
      <c r="D89" s="78">
        <v>2550</v>
      </c>
      <c r="E89" s="78">
        <v>2400</v>
      </c>
      <c r="F89" s="78">
        <v>3350</v>
      </c>
      <c r="G89" s="79">
        <v>2550</v>
      </c>
      <c r="H89" s="80">
        <v>3350</v>
      </c>
      <c r="I89" s="79">
        <v>2550</v>
      </c>
      <c r="J89" s="80">
        <v>3350</v>
      </c>
      <c r="K89" s="79">
        <v>2550</v>
      </c>
      <c r="L89" s="80">
        <v>3350</v>
      </c>
      <c r="M89" s="79">
        <v>2550</v>
      </c>
      <c r="N89" s="80">
        <v>3350</v>
      </c>
    </row>
    <row r="90" spans="1:14" ht="30">
      <c r="A90" s="8" t="s">
        <v>192</v>
      </c>
      <c r="B90" s="13">
        <v>20</v>
      </c>
      <c r="C90" s="13">
        <v>20</v>
      </c>
      <c r="D90" s="13">
        <v>20</v>
      </c>
      <c r="E90" s="13">
        <v>20</v>
      </c>
      <c r="F90" s="13">
        <v>20</v>
      </c>
      <c r="G90" s="14">
        <v>20</v>
      </c>
      <c r="H90" s="15">
        <v>20</v>
      </c>
      <c r="I90" s="14">
        <v>20</v>
      </c>
      <c r="J90" s="15">
        <v>20</v>
      </c>
      <c r="K90" s="14">
        <v>20</v>
      </c>
      <c r="L90" s="15">
        <v>20</v>
      </c>
      <c r="M90" s="14">
        <v>20</v>
      </c>
      <c r="N90" s="15">
        <v>20</v>
      </c>
    </row>
    <row r="93" spans="1:14" ht="18.75">
      <c r="A93" s="24" t="s">
        <v>250</v>
      </c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</row>
    <row r="94" spans="1:14">
      <c r="A94" s="22" t="s">
        <v>179</v>
      </c>
      <c r="B94" s="41">
        <v>2012</v>
      </c>
      <c r="C94" s="56"/>
      <c r="D94" s="40">
        <v>2017</v>
      </c>
      <c r="E94" s="43"/>
      <c r="F94" s="42">
        <v>2020</v>
      </c>
      <c r="G94" s="43"/>
      <c r="H94" s="42">
        <v>2030</v>
      </c>
      <c r="I94" s="43"/>
      <c r="J94" s="42">
        <v>2040</v>
      </c>
      <c r="K94" s="81"/>
      <c r="L94" s="40">
        <v>2050</v>
      </c>
      <c r="M94" s="43"/>
    </row>
    <row r="95" spans="1:14" ht="30">
      <c r="A95" s="44"/>
      <c r="B95" s="45" t="s">
        <v>207</v>
      </c>
      <c r="C95" s="51" t="s">
        <v>214</v>
      </c>
      <c r="D95" s="57" t="s">
        <v>182</v>
      </c>
      <c r="E95" s="57" t="s">
        <v>184</v>
      </c>
      <c r="F95" s="46" t="s">
        <v>182</v>
      </c>
      <c r="G95" s="47" t="s">
        <v>184</v>
      </c>
      <c r="H95" s="46" t="s">
        <v>182</v>
      </c>
      <c r="I95" s="47" t="s">
        <v>184</v>
      </c>
      <c r="J95" s="46" t="s">
        <v>182</v>
      </c>
      <c r="K95" s="85" t="s">
        <v>184</v>
      </c>
      <c r="L95" s="85" t="s">
        <v>182</v>
      </c>
      <c r="M95" s="47" t="s">
        <v>184</v>
      </c>
    </row>
    <row r="96" spans="1:14" ht="30">
      <c r="A96" s="9" t="s">
        <v>186</v>
      </c>
      <c r="B96" s="10">
        <v>400</v>
      </c>
      <c r="C96" s="10">
        <v>400</v>
      </c>
      <c r="D96" s="10">
        <v>400</v>
      </c>
      <c r="E96" s="10">
        <v>400</v>
      </c>
      <c r="F96" s="90">
        <v>400</v>
      </c>
      <c r="G96" s="12">
        <v>400</v>
      </c>
      <c r="H96" s="90">
        <v>400</v>
      </c>
      <c r="I96" s="12">
        <v>400</v>
      </c>
      <c r="J96" s="90">
        <v>400</v>
      </c>
      <c r="K96" s="82">
        <v>400</v>
      </c>
      <c r="L96" s="82">
        <v>400</v>
      </c>
      <c r="M96" s="12">
        <v>400</v>
      </c>
    </row>
    <row r="97" spans="1:13">
      <c r="A97" s="8" t="s">
        <v>241</v>
      </c>
      <c r="B97" s="13">
        <v>80</v>
      </c>
      <c r="C97" s="13">
        <v>80</v>
      </c>
      <c r="D97" s="13">
        <v>80</v>
      </c>
      <c r="E97" s="13">
        <v>95</v>
      </c>
      <c r="F97" s="91">
        <v>80</v>
      </c>
      <c r="G97" s="15">
        <v>95</v>
      </c>
      <c r="H97" s="91">
        <v>81</v>
      </c>
      <c r="I97" s="15">
        <v>95</v>
      </c>
      <c r="J97" s="91">
        <v>81</v>
      </c>
      <c r="K97" s="92">
        <v>95</v>
      </c>
      <c r="L97" s="92">
        <v>81</v>
      </c>
      <c r="M97" s="15">
        <v>95</v>
      </c>
    </row>
    <row r="98" spans="1:13">
      <c r="A98" s="9" t="s">
        <v>201</v>
      </c>
      <c r="B98" s="10">
        <v>23</v>
      </c>
      <c r="C98" s="10">
        <v>23</v>
      </c>
      <c r="D98" s="10">
        <v>23</v>
      </c>
      <c r="E98" s="10">
        <v>23</v>
      </c>
      <c r="F98" s="90">
        <v>23</v>
      </c>
      <c r="G98" s="12">
        <v>23</v>
      </c>
      <c r="H98" s="90">
        <v>23</v>
      </c>
      <c r="I98" s="12">
        <v>23</v>
      </c>
      <c r="J98" s="90">
        <v>23</v>
      </c>
      <c r="K98" s="82">
        <v>23</v>
      </c>
      <c r="L98" s="82">
        <v>23</v>
      </c>
      <c r="M98" s="12">
        <v>23</v>
      </c>
    </row>
    <row r="99" spans="1:13">
      <c r="A99" s="8" t="s">
        <v>190</v>
      </c>
      <c r="B99" s="19">
        <v>1050</v>
      </c>
      <c r="C99" s="19">
        <v>1050</v>
      </c>
      <c r="D99" s="19">
        <v>1050</v>
      </c>
      <c r="E99" s="19">
        <v>2450</v>
      </c>
      <c r="F99" s="20">
        <v>1050</v>
      </c>
      <c r="G99" s="21">
        <v>2450</v>
      </c>
      <c r="H99" s="20">
        <v>1050</v>
      </c>
      <c r="I99" s="21">
        <v>2450</v>
      </c>
      <c r="J99" s="20">
        <v>1050</v>
      </c>
      <c r="K99" s="93">
        <v>2450</v>
      </c>
      <c r="L99" s="93">
        <v>1050</v>
      </c>
      <c r="M99" s="21">
        <v>2450</v>
      </c>
    </row>
    <row r="100" spans="1:13">
      <c r="A100" s="9" t="s">
        <v>191</v>
      </c>
      <c r="B100" s="16">
        <v>2150</v>
      </c>
      <c r="C100" s="16">
        <v>2150</v>
      </c>
      <c r="D100" s="16">
        <v>2150</v>
      </c>
      <c r="E100" s="16">
        <v>3950</v>
      </c>
      <c r="F100" s="17">
        <v>2150</v>
      </c>
      <c r="G100" s="18">
        <v>3950</v>
      </c>
      <c r="H100" s="17">
        <v>2200</v>
      </c>
      <c r="I100" s="18">
        <v>3950</v>
      </c>
      <c r="J100" s="17">
        <v>2200</v>
      </c>
      <c r="K100" s="94">
        <v>3950</v>
      </c>
      <c r="L100" s="94">
        <v>2200</v>
      </c>
      <c r="M100" s="18">
        <v>3950</v>
      </c>
    </row>
    <row r="101" spans="1:13" ht="30">
      <c r="A101" s="8" t="s">
        <v>242</v>
      </c>
      <c r="B101" s="13">
        <v>170</v>
      </c>
      <c r="C101" s="13">
        <v>170</v>
      </c>
      <c r="D101" s="13">
        <v>170</v>
      </c>
      <c r="E101" s="13">
        <v>180</v>
      </c>
      <c r="F101" s="91">
        <v>170</v>
      </c>
      <c r="G101" s="15">
        <v>180</v>
      </c>
      <c r="H101" s="91">
        <v>170</v>
      </c>
      <c r="I101" s="15">
        <v>180</v>
      </c>
      <c r="J101" s="91">
        <v>170</v>
      </c>
      <c r="K101" s="92">
        <v>180</v>
      </c>
      <c r="L101" s="92">
        <v>170</v>
      </c>
      <c r="M101" s="15">
        <v>180</v>
      </c>
    </row>
    <row r="104" spans="1:13" ht="18.75">
      <c r="A104" s="24" t="s">
        <v>251</v>
      </c>
      <c r="B104" s="23"/>
      <c r="C104" s="23"/>
      <c r="D104" s="23"/>
      <c r="E104" s="23"/>
      <c r="F104" s="23"/>
      <c r="G104" s="23"/>
      <c r="H104" s="23"/>
      <c r="I104" s="23"/>
    </row>
    <row r="105" spans="1:13">
      <c r="A105" s="199" t="s">
        <v>179</v>
      </c>
      <c r="B105" s="7">
        <v>2012</v>
      </c>
      <c r="C105" s="201">
        <v>2017</v>
      </c>
      <c r="D105" s="202"/>
      <c r="E105" s="203"/>
      <c r="F105" s="7">
        <v>2020</v>
      </c>
      <c r="G105" s="95" t="s">
        <v>196</v>
      </c>
      <c r="H105" s="7">
        <v>2040</v>
      </c>
      <c r="I105" s="96">
        <v>2050</v>
      </c>
    </row>
    <row r="106" spans="1:13" ht="30">
      <c r="A106" s="200"/>
      <c r="B106" s="8" t="s">
        <v>180</v>
      </c>
      <c r="C106" s="8" t="s">
        <v>181</v>
      </c>
      <c r="D106" s="8" t="s">
        <v>182</v>
      </c>
      <c r="E106" s="97" t="s">
        <v>184</v>
      </c>
      <c r="F106" s="8" t="s">
        <v>182</v>
      </c>
      <c r="G106" s="8" t="s">
        <v>182</v>
      </c>
      <c r="H106" s="8" t="s">
        <v>182</v>
      </c>
      <c r="I106" s="8" t="s">
        <v>182</v>
      </c>
    </row>
    <row r="107" spans="1:13" ht="30">
      <c r="A107" s="9" t="s">
        <v>186</v>
      </c>
      <c r="B107" s="10">
        <v>400</v>
      </c>
      <c r="C107" s="10">
        <v>400</v>
      </c>
      <c r="D107" s="10">
        <v>400</v>
      </c>
      <c r="E107" s="10">
        <v>400</v>
      </c>
      <c r="F107" s="10">
        <v>400</v>
      </c>
      <c r="G107" s="10">
        <v>400</v>
      </c>
      <c r="H107" s="10">
        <v>400</v>
      </c>
      <c r="I107" s="10">
        <v>400</v>
      </c>
    </row>
    <row r="108" spans="1:13">
      <c r="A108" s="8" t="s">
        <v>241</v>
      </c>
      <c r="B108" s="35">
        <v>81</v>
      </c>
      <c r="C108" s="35">
        <v>81</v>
      </c>
      <c r="D108" s="35">
        <v>82</v>
      </c>
      <c r="E108" s="35">
        <v>85</v>
      </c>
      <c r="F108" s="35">
        <v>82</v>
      </c>
      <c r="G108" s="35">
        <v>82</v>
      </c>
      <c r="H108" s="35">
        <v>82</v>
      </c>
      <c r="I108" s="35">
        <v>82</v>
      </c>
    </row>
    <row r="109" spans="1:13">
      <c r="A109" s="9" t="s">
        <v>201</v>
      </c>
      <c r="B109" s="98">
        <v>23</v>
      </c>
      <c r="C109" s="98">
        <v>23</v>
      </c>
      <c r="D109" s="98">
        <v>23</v>
      </c>
      <c r="E109" s="98">
        <v>23</v>
      </c>
      <c r="F109" s="98">
        <v>23</v>
      </c>
      <c r="G109" s="98">
        <v>23</v>
      </c>
      <c r="H109" s="98">
        <v>23</v>
      </c>
      <c r="I109" s="98">
        <v>23</v>
      </c>
    </row>
    <row r="110" spans="1:13">
      <c r="A110" s="8" t="s">
        <v>190</v>
      </c>
      <c r="B110" s="19">
        <v>4650</v>
      </c>
      <c r="C110" s="19">
        <v>4650</v>
      </c>
      <c r="D110" s="19">
        <v>4700</v>
      </c>
      <c r="E110" s="19">
        <v>5050</v>
      </c>
      <c r="F110" s="19">
        <v>4700</v>
      </c>
      <c r="G110" s="19">
        <v>4700</v>
      </c>
      <c r="H110" s="19">
        <v>4700</v>
      </c>
      <c r="I110" s="19">
        <v>4700</v>
      </c>
    </row>
    <row r="111" spans="1:13">
      <c r="A111" s="9" t="s">
        <v>191</v>
      </c>
      <c r="B111" s="16">
        <v>6550</v>
      </c>
      <c r="C111" s="16">
        <v>6550</v>
      </c>
      <c r="D111" s="16">
        <v>6600</v>
      </c>
      <c r="E111" s="16">
        <v>6750</v>
      </c>
      <c r="F111" s="16">
        <v>6600</v>
      </c>
      <c r="G111" s="16">
        <v>6600</v>
      </c>
      <c r="H111" s="16">
        <v>6600</v>
      </c>
      <c r="I111" s="16">
        <v>6600</v>
      </c>
    </row>
    <row r="112" spans="1:13" ht="30">
      <c r="A112" s="8" t="s">
        <v>242</v>
      </c>
      <c r="B112" s="13">
        <v>300</v>
      </c>
      <c r="C112" s="13">
        <v>300</v>
      </c>
      <c r="D112" s="13">
        <v>300</v>
      </c>
      <c r="E112" s="13">
        <v>300</v>
      </c>
      <c r="F112" s="13">
        <v>300</v>
      </c>
      <c r="G112" s="13">
        <v>300</v>
      </c>
      <c r="H112" s="13">
        <v>300</v>
      </c>
      <c r="I112" s="13">
        <v>300</v>
      </c>
    </row>
    <row r="113" spans="1:14">
      <c r="A113" s="99" t="s">
        <v>243</v>
      </c>
      <c r="B113" s="84"/>
      <c r="C113" s="84"/>
      <c r="D113" s="84"/>
      <c r="E113" s="84"/>
      <c r="F113" s="84"/>
      <c r="G113" s="84"/>
      <c r="H113" s="84"/>
      <c r="I113" s="84"/>
    </row>
    <row r="114" spans="1:14">
      <c r="A114" s="99"/>
      <c r="B114" s="84"/>
      <c r="C114" s="84"/>
      <c r="D114" s="84"/>
      <c r="E114" s="84"/>
      <c r="F114" s="84"/>
      <c r="G114" s="84"/>
      <c r="H114" s="84"/>
      <c r="I114" s="84"/>
    </row>
    <row r="115" spans="1:14" ht="18.75">
      <c r="A115" s="24" t="s">
        <v>252</v>
      </c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</row>
    <row r="116" spans="1:14">
      <c r="A116" s="199" t="s">
        <v>179</v>
      </c>
      <c r="B116" s="7">
        <v>2012</v>
      </c>
      <c r="C116" s="201">
        <v>2017</v>
      </c>
      <c r="D116" s="202"/>
      <c r="E116" s="202"/>
      <c r="F116" s="203"/>
      <c r="G116" s="208" t="s">
        <v>244</v>
      </c>
      <c r="H116" s="209"/>
      <c r="I116" s="208" t="s">
        <v>245</v>
      </c>
      <c r="J116" s="209"/>
      <c r="K116" s="201">
        <v>2040</v>
      </c>
      <c r="L116" s="203"/>
      <c r="M116" s="201">
        <v>2050</v>
      </c>
      <c r="N116" s="203"/>
    </row>
    <row r="117" spans="1:14" ht="30">
      <c r="A117" s="200"/>
      <c r="B117" s="100" t="s">
        <v>180</v>
      </c>
      <c r="C117" s="8" t="s">
        <v>181</v>
      </c>
      <c r="D117" s="8" t="s">
        <v>182</v>
      </c>
      <c r="E117" s="26" t="s">
        <v>246</v>
      </c>
      <c r="F117" s="8" t="s">
        <v>184</v>
      </c>
      <c r="G117" s="8" t="s">
        <v>182</v>
      </c>
      <c r="H117" s="8" t="s">
        <v>184</v>
      </c>
      <c r="I117" s="8" t="s">
        <v>182</v>
      </c>
      <c r="J117" s="8" t="s">
        <v>184</v>
      </c>
      <c r="K117" s="8" t="s">
        <v>182</v>
      </c>
      <c r="L117" s="8" t="s">
        <v>184</v>
      </c>
      <c r="M117" s="8" t="s">
        <v>182</v>
      </c>
      <c r="N117" s="8" t="s">
        <v>184</v>
      </c>
    </row>
    <row r="118" spans="1:14">
      <c r="A118" s="9" t="s">
        <v>197</v>
      </c>
      <c r="B118" s="98">
        <v>90</v>
      </c>
      <c r="C118" s="10">
        <v>90</v>
      </c>
      <c r="D118" s="10">
        <v>90</v>
      </c>
      <c r="E118" s="10">
        <v>90</v>
      </c>
      <c r="F118" s="10">
        <v>90</v>
      </c>
      <c r="G118" s="10">
        <v>90</v>
      </c>
      <c r="H118" s="10">
        <v>90</v>
      </c>
      <c r="I118" s="10">
        <v>90</v>
      </c>
      <c r="J118" s="10">
        <v>90</v>
      </c>
      <c r="K118" s="10">
        <v>90</v>
      </c>
      <c r="L118" s="10">
        <v>90</v>
      </c>
      <c r="M118" s="10">
        <v>90</v>
      </c>
      <c r="N118" s="10">
        <v>90</v>
      </c>
    </row>
    <row r="119" spans="1:14">
      <c r="A119" s="8" t="s">
        <v>247</v>
      </c>
      <c r="B119" s="31">
        <v>10.199999999999999</v>
      </c>
      <c r="C119" s="31">
        <v>11</v>
      </c>
      <c r="D119" s="31">
        <v>11.2</v>
      </c>
      <c r="E119" s="31">
        <v>11.3</v>
      </c>
      <c r="F119" s="31">
        <v>13.1</v>
      </c>
      <c r="G119" s="31">
        <v>11.2</v>
      </c>
      <c r="H119" s="31">
        <v>13.1</v>
      </c>
      <c r="I119" s="31">
        <v>11.7</v>
      </c>
      <c r="J119" s="31">
        <v>13.1</v>
      </c>
      <c r="K119" s="31">
        <v>11.7</v>
      </c>
      <c r="L119" s="31">
        <v>13.1</v>
      </c>
      <c r="M119" s="31">
        <v>11.7</v>
      </c>
      <c r="N119" s="31">
        <v>13.1</v>
      </c>
    </row>
    <row r="120" spans="1:14">
      <c r="A120" s="9" t="s">
        <v>248</v>
      </c>
      <c r="B120" s="33">
        <v>12</v>
      </c>
      <c r="C120" s="101" t="s">
        <v>218</v>
      </c>
      <c r="D120" s="33">
        <v>11.3</v>
      </c>
      <c r="E120" s="33">
        <v>11.4</v>
      </c>
      <c r="F120" s="33">
        <v>20.3</v>
      </c>
      <c r="G120" s="33">
        <v>12.4</v>
      </c>
      <c r="H120" s="33">
        <v>20.3</v>
      </c>
      <c r="I120" s="33">
        <v>14.4</v>
      </c>
      <c r="J120" s="33">
        <v>20.3</v>
      </c>
      <c r="K120" s="33">
        <v>14.4</v>
      </c>
      <c r="L120" s="33">
        <v>20.3</v>
      </c>
      <c r="M120" s="33">
        <v>14.4</v>
      </c>
      <c r="N120" s="33">
        <v>20.3</v>
      </c>
    </row>
    <row r="121" spans="1:14">
      <c r="A121" s="8" t="s">
        <v>249</v>
      </c>
      <c r="B121" s="31">
        <v>3.3</v>
      </c>
      <c r="C121" s="31">
        <v>3.3</v>
      </c>
      <c r="D121" s="31">
        <v>3.3</v>
      </c>
      <c r="E121" s="31">
        <v>3.4</v>
      </c>
      <c r="F121" s="31">
        <v>3.7</v>
      </c>
      <c r="G121" s="31">
        <v>3.3</v>
      </c>
      <c r="H121" s="31">
        <v>3.7</v>
      </c>
      <c r="I121" s="31">
        <v>3.4</v>
      </c>
      <c r="J121" s="31">
        <v>3.7</v>
      </c>
      <c r="K121" s="31">
        <v>3.4</v>
      </c>
      <c r="L121" s="31">
        <v>3.7</v>
      </c>
      <c r="M121" s="31">
        <v>3.4</v>
      </c>
      <c r="N121" s="31">
        <v>3.7</v>
      </c>
    </row>
    <row r="122" spans="1:14">
      <c r="A122" s="9" t="s">
        <v>201</v>
      </c>
      <c r="B122" s="98">
        <v>21</v>
      </c>
      <c r="C122" s="10">
        <v>21</v>
      </c>
      <c r="D122" s="10">
        <v>21</v>
      </c>
      <c r="E122" s="10">
        <v>21</v>
      </c>
      <c r="F122" s="10">
        <v>21</v>
      </c>
      <c r="G122" s="10">
        <v>21</v>
      </c>
      <c r="H122" s="10">
        <v>21</v>
      </c>
      <c r="I122" s="10">
        <v>21</v>
      </c>
      <c r="J122" s="10">
        <v>21</v>
      </c>
      <c r="K122" s="10">
        <v>21</v>
      </c>
      <c r="L122" s="10">
        <v>21</v>
      </c>
      <c r="M122" s="10">
        <v>21</v>
      </c>
      <c r="N122" s="10">
        <v>21</v>
      </c>
    </row>
    <row r="123" spans="1:14">
      <c r="A123" s="8" t="s">
        <v>190</v>
      </c>
      <c r="B123" s="19">
        <v>6050</v>
      </c>
      <c r="C123" s="19">
        <v>6050</v>
      </c>
      <c r="D123" s="19">
        <v>6050</v>
      </c>
      <c r="E123" s="19">
        <v>6250</v>
      </c>
      <c r="F123" s="19">
        <v>11000</v>
      </c>
      <c r="G123" s="19">
        <v>7750</v>
      </c>
      <c r="H123" s="19">
        <v>11000</v>
      </c>
      <c r="I123" s="19">
        <v>8750</v>
      </c>
      <c r="J123" s="19">
        <v>11000</v>
      </c>
      <c r="K123" s="19">
        <v>8750</v>
      </c>
      <c r="L123" s="19">
        <v>11000</v>
      </c>
      <c r="M123" s="19">
        <v>8750</v>
      </c>
      <c r="N123" s="19">
        <v>11000</v>
      </c>
    </row>
    <row r="124" spans="1:14">
      <c r="A124" s="9" t="s">
        <v>191</v>
      </c>
      <c r="B124" s="16">
        <v>7550</v>
      </c>
      <c r="C124" s="16">
        <v>7550</v>
      </c>
      <c r="D124" s="16">
        <v>7550</v>
      </c>
      <c r="E124" s="16">
        <v>7750</v>
      </c>
      <c r="F124" s="16">
        <v>16050</v>
      </c>
      <c r="G124" s="16">
        <v>11150</v>
      </c>
      <c r="H124" s="16">
        <v>16050</v>
      </c>
      <c r="I124" s="16">
        <v>12750</v>
      </c>
      <c r="J124" s="16">
        <v>16050</v>
      </c>
      <c r="K124" s="16">
        <v>12750</v>
      </c>
      <c r="L124" s="16">
        <v>16050</v>
      </c>
      <c r="M124" s="16">
        <v>12750</v>
      </c>
      <c r="N124" s="16">
        <v>16050</v>
      </c>
    </row>
    <row r="125" spans="1:14" ht="30">
      <c r="A125" s="86" t="s">
        <v>192</v>
      </c>
      <c r="B125" s="13">
        <v>310</v>
      </c>
      <c r="C125" s="13">
        <v>310</v>
      </c>
      <c r="D125" s="13">
        <v>310</v>
      </c>
      <c r="E125" s="13">
        <v>310</v>
      </c>
      <c r="F125" s="13">
        <v>310</v>
      </c>
      <c r="G125" s="13">
        <v>310</v>
      </c>
      <c r="H125" s="13">
        <v>310</v>
      </c>
      <c r="I125" s="13">
        <v>310</v>
      </c>
      <c r="J125" s="13">
        <v>310</v>
      </c>
      <c r="K125" s="13">
        <v>310</v>
      </c>
      <c r="L125" s="13">
        <v>310</v>
      </c>
      <c r="M125" s="13">
        <v>310</v>
      </c>
      <c r="N125" s="13">
        <v>310</v>
      </c>
    </row>
    <row r="127" spans="1:14" ht="18.75">
      <c r="A127" s="24" t="s">
        <v>270</v>
      </c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</row>
    <row r="128" spans="1:14">
      <c r="A128" s="39" t="s">
        <v>179</v>
      </c>
      <c r="B128" s="40">
        <v>2012</v>
      </c>
      <c r="C128" s="81"/>
      <c r="D128" s="204">
        <v>2017</v>
      </c>
      <c r="E128" s="204"/>
      <c r="F128" s="204"/>
      <c r="G128" s="205">
        <v>2020</v>
      </c>
      <c r="H128" s="206"/>
      <c r="I128" s="205">
        <v>2030</v>
      </c>
      <c r="J128" s="206"/>
      <c r="K128" s="207">
        <v>2040</v>
      </c>
      <c r="L128" s="204"/>
      <c r="M128" s="42">
        <v>2050</v>
      </c>
      <c r="N128" s="43"/>
    </row>
    <row r="129" spans="1:14" ht="30">
      <c r="A129" s="105"/>
      <c r="B129" s="106" t="s">
        <v>207</v>
      </c>
      <c r="C129" s="107" t="s">
        <v>214</v>
      </c>
      <c r="D129" s="57" t="s">
        <v>182</v>
      </c>
      <c r="E129" s="112" t="s">
        <v>220</v>
      </c>
      <c r="F129" s="57" t="s">
        <v>184</v>
      </c>
      <c r="G129" s="57" t="s">
        <v>182</v>
      </c>
      <c r="H129" s="113" t="s">
        <v>184</v>
      </c>
      <c r="I129" s="57" t="s">
        <v>182</v>
      </c>
      <c r="J129" s="47" t="s">
        <v>184</v>
      </c>
      <c r="K129" s="57" t="s">
        <v>182</v>
      </c>
      <c r="L129" s="47" t="s">
        <v>184</v>
      </c>
      <c r="M129" s="46" t="s">
        <v>182</v>
      </c>
      <c r="N129" s="47" t="s">
        <v>184</v>
      </c>
    </row>
    <row r="130" spans="1:14">
      <c r="A130" s="9" t="s">
        <v>266</v>
      </c>
      <c r="B130" s="11">
        <v>100</v>
      </c>
      <c r="C130" s="12">
        <v>100</v>
      </c>
      <c r="D130" s="10">
        <v>100</v>
      </c>
      <c r="E130" s="12">
        <v>100</v>
      </c>
      <c r="F130" s="10">
        <v>100</v>
      </c>
      <c r="G130" s="10">
        <v>100</v>
      </c>
      <c r="H130" s="12">
        <v>100</v>
      </c>
      <c r="I130" s="10">
        <v>100</v>
      </c>
      <c r="J130" s="12">
        <v>100</v>
      </c>
      <c r="K130" s="10">
        <v>100</v>
      </c>
      <c r="L130" s="12">
        <v>100</v>
      </c>
      <c r="M130" s="11">
        <v>100</v>
      </c>
      <c r="N130" s="12">
        <v>100</v>
      </c>
    </row>
    <row r="131" spans="1:14" ht="30">
      <c r="A131" s="8" t="s">
        <v>186</v>
      </c>
      <c r="B131" s="14">
        <v>199</v>
      </c>
      <c r="C131" s="15">
        <v>199</v>
      </c>
      <c r="D131" s="13">
        <v>199</v>
      </c>
      <c r="E131" s="15">
        <v>199</v>
      </c>
      <c r="F131" s="13">
        <v>199</v>
      </c>
      <c r="G131" s="13">
        <v>199</v>
      </c>
      <c r="H131" s="15">
        <v>199</v>
      </c>
      <c r="I131" s="13">
        <v>199</v>
      </c>
      <c r="J131" s="15">
        <v>199</v>
      </c>
      <c r="K131" s="13">
        <v>199</v>
      </c>
      <c r="L131" s="15">
        <v>199</v>
      </c>
      <c r="M131" s="14">
        <v>199</v>
      </c>
      <c r="N131" s="15">
        <v>199</v>
      </c>
    </row>
    <row r="132" spans="1:14">
      <c r="A132" s="9" t="s">
        <v>267</v>
      </c>
      <c r="B132" s="108">
        <v>81</v>
      </c>
      <c r="C132" s="12">
        <v>80</v>
      </c>
      <c r="D132" s="10">
        <v>82</v>
      </c>
      <c r="E132" s="12">
        <v>94</v>
      </c>
      <c r="F132" s="10">
        <v>99</v>
      </c>
      <c r="G132" s="10">
        <v>82</v>
      </c>
      <c r="H132" s="12">
        <v>99</v>
      </c>
      <c r="I132" s="10">
        <v>82</v>
      </c>
      <c r="J132" s="12">
        <v>99</v>
      </c>
      <c r="K132" s="10">
        <v>82</v>
      </c>
      <c r="L132" s="12">
        <v>99</v>
      </c>
      <c r="M132" s="11">
        <v>82</v>
      </c>
      <c r="N132" s="12">
        <v>99</v>
      </c>
    </row>
    <row r="133" spans="1:14">
      <c r="A133" s="8" t="s">
        <v>201</v>
      </c>
      <c r="B133" s="109">
        <v>13</v>
      </c>
      <c r="C133" s="15">
        <v>10</v>
      </c>
      <c r="D133" s="13">
        <v>10</v>
      </c>
      <c r="E133" s="15">
        <v>10</v>
      </c>
      <c r="F133" s="13">
        <v>10</v>
      </c>
      <c r="G133" s="13">
        <v>10</v>
      </c>
      <c r="H133" s="15">
        <v>10</v>
      </c>
      <c r="I133" s="13">
        <v>10</v>
      </c>
      <c r="J133" s="15">
        <v>10</v>
      </c>
      <c r="K133" s="13">
        <v>10</v>
      </c>
      <c r="L133" s="15">
        <v>10</v>
      </c>
      <c r="M133" s="14">
        <v>10</v>
      </c>
      <c r="N133" s="15">
        <v>10</v>
      </c>
    </row>
    <row r="134" spans="1:14" ht="30">
      <c r="A134" s="61" t="s">
        <v>268</v>
      </c>
      <c r="B134" s="76">
        <v>3400</v>
      </c>
      <c r="C134" s="77">
        <v>3300</v>
      </c>
      <c r="D134" s="75">
        <v>3450</v>
      </c>
      <c r="E134" s="77">
        <v>3950</v>
      </c>
      <c r="F134" s="75">
        <v>4050</v>
      </c>
      <c r="G134" s="75">
        <v>3450</v>
      </c>
      <c r="H134" s="77">
        <v>4050</v>
      </c>
      <c r="I134" s="75">
        <v>3450</v>
      </c>
      <c r="J134" s="114">
        <v>4050</v>
      </c>
      <c r="K134" s="75">
        <v>3450</v>
      </c>
      <c r="L134" s="114">
        <v>4050</v>
      </c>
      <c r="M134" s="76">
        <v>3450</v>
      </c>
      <c r="N134" s="77">
        <v>4050</v>
      </c>
    </row>
    <row r="135" spans="1:14">
      <c r="A135" s="65"/>
      <c r="B135" s="79">
        <v>4200</v>
      </c>
      <c r="C135" s="80">
        <v>4100</v>
      </c>
      <c r="D135" s="78">
        <v>4300</v>
      </c>
      <c r="E135" s="80">
        <v>4850</v>
      </c>
      <c r="F135" s="78">
        <v>4950</v>
      </c>
      <c r="G135" s="78">
        <v>4300</v>
      </c>
      <c r="H135" s="80">
        <v>4950</v>
      </c>
      <c r="I135" s="78">
        <v>4300</v>
      </c>
      <c r="J135" s="115">
        <v>4950</v>
      </c>
      <c r="K135" s="78">
        <v>4300</v>
      </c>
      <c r="L135" s="115">
        <v>4950</v>
      </c>
      <c r="M135" s="79">
        <v>4300</v>
      </c>
      <c r="N135" s="80">
        <v>4950</v>
      </c>
    </row>
    <row r="136" spans="1:14">
      <c r="A136" s="48" t="s">
        <v>269</v>
      </c>
      <c r="B136" s="70">
        <v>4200</v>
      </c>
      <c r="C136" s="71">
        <v>4150</v>
      </c>
      <c r="D136" s="69">
        <v>4300</v>
      </c>
      <c r="E136" s="71">
        <v>5450</v>
      </c>
      <c r="F136" s="69">
        <v>5550</v>
      </c>
      <c r="G136" s="69">
        <v>4300</v>
      </c>
      <c r="H136" s="71">
        <v>5550</v>
      </c>
      <c r="I136" s="69">
        <v>4300</v>
      </c>
      <c r="J136" s="116">
        <v>5550</v>
      </c>
      <c r="K136" s="69">
        <v>4300</v>
      </c>
      <c r="L136" s="116">
        <v>5550</v>
      </c>
      <c r="M136" s="70">
        <v>4300</v>
      </c>
      <c r="N136" s="71">
        <v>5550</v>
      </c>
    </row>
    <row r="137" spans="1:14">
      <c r="A137" s="51"/>
      <c r="B137" s="73">
        <v>6050</v>
      </c>
      <c r="C137" s="74">
        <v>5950</v>
      </c>
      <c r="D137" s="72">
        <v>6150</v>
      </c>
      <c r="E137" s="74">
        <v>6500</v>
      </c>
      <c r="F137" s="72">
        <v>6600</v>
      </c>
      <c r="G137" s="72">
        <v>6150</v>
      </c>
      <c r="H137" s="74">
        <v>6600</v>
      </c>
      <c r="I137" s="72">
        <v>6150</v>
      </c>
      <c r="J137" s="117">
        <v>6600</v>
      </c>
      <c r="K137" s="72">
        <v>6150</v>
      </c>
      <c r="L137" s="117">
        <v>6600</v>
      </c>
      <c r="M137" s="73">
        <v>6150</v>
      </c>
      <c r="N137" s="74">
        <v>6600</v>
      </c>
    </row>
    <row r="138" spans="1:14" ht="30">
      <c r="A138" s="9" t="s">
        <v>192</v>
      </c>
      <c r="B138" s="63">
        <v>270</v>
      </c>
      <c r="C138" s="83">
        <v>270</v>
      </c>
      <c r="D138" s="110">
        <v>270</v>
      </c>
      <c r="E138" s="83">
        <v>270</v>
      </c>
      <c r="F138" s="110">
        <v>270</v>
      </c>
      <c r="G138" s="110">
        <v>270</v>
      </c>
      <c r="H138" s="83">
        <v>270</v>
      </c>
      <c r="I138" s="110">
        <v>270</v>
      </c>
      <c r="J138" s="83">
        <v>270</v>
      </c>
      <c r="K138" s="110">
        <v>270</v>
      </c>
      <c r="L138" s="83">
        <v>270</v>
      </c>
      <c r="M138" s="63">
        <v>270</v>
      </c>
      <c r="N138" s="83">
        <v>270</v>
      </c>
    </row>
    <row r="140" spans="1:14" ht="18.75">
      <c r="A140" s="24" t="s">
        <v>271</v>
      </c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</row>
    <row r="141" spans="1:14">
      <c r="A141" s="199" t="s">
        <v>179</v>
      </c>
      <c r="B141" s="7">
        <v>2012</v>
      </c>
      <c r="C141" s="201">
        <v>2017</v>
      </c>
      <c r="D141" s="202"/>
      <c r="E141" s="203"/>
      <c r="F141" s="201">
        <v>2020</v>
      </c>
      <c r="G141" s="203"/>
      <c r="H141" s="201">
        <v>2030</v>
      </c>
      <c r="I141" s="203"/>
      <c r="J141" s="201">
        <v>2040</v>
      </c>
      <c r="K141" s="203"/>
      <c r="L141" s="201">
        <v>2050</v>
      </c>
      <c r="M141" s="203"/>
    </row>
    <row r="142" spans="1:14" ht="30">
      <c r="A142" s="200"/>
      <c r="B142" s="100" t="s">
        <v>180</v>
      </c>
      <c r="C142" s="8" t="s">
        <v>181</v>
      </c>
      <c r="D142" s="8" t="s">
        <v>182</v>
      </c>
      <c r="E142" s="8" t="s">
        <v>184</v>
      </c>
      <c r="F142" s="8" t="s">
        <v>182</v>
      </c>
      <c r="G142" s="8" t="s">
        <v>184</v>
      </c>
      <c r="H142" s="8" t="s">
        <v>182</v>
      </c>
      <c r="I142" s="8" t="s">
        <v>184</v>
      </c>
      <c r="J142" s="8" t="s">
        <v>182</v>
      </c>
      <c r="K142" s="8" t="s">
        <v>184</v>
      </c>
      <c r="L142" s="8" t="s">
        <v>182</v>
      </c>
      <c r="M142" s="8" t="s">
        <v>184</v>
      </c>
    </row>
    <row r="143" spans="1:14">
      <c r="A143" s="9" t="s">
        <v>266</v>
      </c>
      <c r="B143" s="98">
        <v>70</v>
      </c>
      <c r="C143" s="98">
        <v>85</v>
      </c>
      <c r="D143" s="98">
        <v>85</v>
      </c>
      <c r="E143" s="98">
        <v>85</v>
      </c>
      <c r="F143" s="10">
        <v>85</v>
      </c>
      <c r="G143" s="10">
        <v>85</v>
      </c>
      <c r="H143" s="10">
        <v>85</v>
      </c>
      <c r="I143" s="10">
        <v>85</v>
      </c>
      <c r="J143" s="10">
        <v>85</v>
      </c>
      <c r="K143" s="10">
        <v>85</v>
      </c>
      <c r="L143" s="10">
        <v>85</v>
      </c>
      <c r="M143" s="10">
        <v>85</v>
      </c>
    </row>
    <row r="144" spans="1:14" ht="30">
      <c r="A144" s="8" t="s">
        <v>186</v>
      </c>
      <c r="B144" s="13">
        <v>300</v>
      </c>
      <c r="C144" s="13">
        <v>300</v>
      </c>
      <c r="D144" s="13">
        <v>300</v>
      </c>
      <c r="E144" s="13">
        <v>300</v>
      </c>
      <c r="F144" s="13">
        <v>300</v>
      </c>
      <c r="G144" s="13">
        <v>300</v>
      </c>
      <c r="H144" s="13">
        <v>300</v>
      </c>
      <c r="I144" s="13">
        <v>300</v>
      </c>
      <c r="J144" s="13">
        <v>300</v>
      </c>
      <c r="K144" s="13">
        <v>300</v>
      </c>
      <c r="L144" s="13">
        <v>300</v>
      </c>
      <c r="M144" s="13">
        <v>300</v>
      </c>
    </row>
    <row r="145" spans="1:13">
      <c r="A145" s="9" t="s">
        <v>267</v>
      </c>
      <c r="B145" s="98">
        <v>79</v>
      </c>
      <c r="C145" s="98">
        <v>80</v>
      </c>
      <c r="D145" s="98">
        <v>81</v>
      </c>
      <c r="E145" s="98">
        <v>82</v>
      </c>
      <c r="F145" s="10">
        <v>81</v>
      </c>
      <c r="G145" s="10">
        <v>82</v>
      </c>
      <c r="H145" s="10">
        <v>81</v>
      </c>
      <c r="I145" s="10">
        <v>82</v>
      </c>
      <c r="J145" s="10">
        <v>81</v>
      </c>
      <c r="K145" s="10">
        <v>82</v>
      </c>
      <c r="L145" s="10">
        <v>81</v>
      </c>
      <c r="M145" s="10">
        <v>82</v>
      </c>
    </row>
    <row r="146" spans="1:13">
      <c r="A146" s="8" t="s">
        <v>201</v>
      </c>
      <c r="B146" s="35">
        <v>13</v>
      </c>
      <c r="C146" s="35">
        <v>13</v>
      </c>
      <c r="D146" s="35">
        <v>13</v>
      </c>
      <c r="E146" s="35">
        <v>13</v>
      </c>
      <c r="F146" s="13">
        <v>13</v>
      </c>
      <c r="G146" s="13">
        <v>13</v>
      </c>
      <c r="H146" s="13">
        <v>13</v>
      </c>
      <c r="I146" s="13">
        <v>13</v>
      </c>
      <c r="J146" s="13">
        <v>13</v>
      </c>
      <c r="K146" s="13">
        <v>13</v>
      </c>
      <c r="L146" s="13">
        <v>13</v>
      </c>
      <c r="M146" s="13">
        <v>13</v>
      </c>
    </row>
    <row r="147" spans="1:13">
      <c r="A147" s="9" t="s">
        <v>190</v>
      </c>
      <c r="B147" s="16">
        <v>4650</v>
      </c>
      <c r="C147" s="16">
        <v>4650</v>
      </c>
      <c r="D147" s="16">
        <v>4650</v>
      </c>
      <c r="E147" s="16">
        <v>4650</v>
      </c>
      <c r="F147" s="16">
        <v>4650</v>
      </c>
      <c r="G147" s="16">
        <v>4650</v>
      </c>
      <c r="H147" s="16">
        <v>4650</v>
      </c>
      <c r="I147" s="16">
        <v>4650</v>
      </c>
      <c r="J147" s="16">
        <v>4650</v>
      </c>
      <c r="K147" s="16">
        <v>4650</v>
      </c>
      <c r="L147" s="16">
        <v>4650</v>
      </c>
      <c r="M147" s="16">
        <v>4650</v>
      </c>
    </row>
    <row r="148" spans="1:13">
      <c r="A148" s="8" t="s">
        <v>191</v>
      </c>
      <c r="B148" s="19">
        <v>5200</v>
      </c>
      <c r="C148" s="19">
        <v>5200</v>
      </c>
      <c r="D148" s="19">
        <v>5200</v>
      </c>
      <c r="E148" s="19">
        <v>5200</v>
      </c>
      <c r="F148" s="19">
        <v>5200</v>
      </c>
      <c r="G148" s="19">
        <v>5200</v>
      </c>
      <c r="H148" s="19">
        <v>5200</v>
      </c>
      <c r="I148" s="19">
        <v>5200</v>
      </c>
      <c r="J148" s="19">
        <v>5200</v>
      </c>
      <c r="K148" s="19">
        <v>5200</v>
      </c>
      <c r="L148" s="19">
        <v>5200</v>
      </c>
      <c r="M148" s="19">
        <v>5200</v>
      </c>
    </row>
    <row r="149" spans="1:13" ht="30">
      <c r="A149" s="87" t="s">
        <v>192</v>
      </c>
      <c r="B149" s="10">
        <v>168</v>
      </c>
      <c r="C149" s="10">
        <v>168</v>
      </c>
      <c r="D149" s="10">
        <v>168</v>
      </c>
      <c r="E149" s="10">
        <v>168</v>
      </c>
      <c r="F149" s="10">
        <v>168</v>
      </c>
      <c r="G149" s="10">
        <v>168</v>
      </c>
      <c r="H149" s="10">
        <v>168</v>
      </c>
      <c r="I149" s="10">
        <v>168</v>
      </c>
      <c r="J149" s="10">
        <v>168</v>
      </c>
      <c r="K149" s="10">
        <v>168</v>
      </c>
      <c r="L149" s="10">
        <v>168</v>
      </c>
      <c r="M149" s="10">
        <v>168</v>
      </c>
    </row>
  </sheetData>
  <mergeCells count="48">
    <mergeCell ref="J14:K14"/>
    <mergeCell ref="L14:M14"/>
    <mergeCell ref="N14:O14"/>
    <mergeCell ref="I15:J15"/>
    <mergeCell ref="D2:G2"/>
    <mergeCell ref="H2:I2"/>
    <mergeCell ref="J2:K2"/>
    <mergeCell ref="L2:M2"/>
    <mergeCell ref="N2:O2"/>
    <mergeCell ref="A14:A15"/>
    <mergeCell ref="D14:G14"/>
    <mergeCell ref="H14:I14"/>
    <mergeCell ref="A45:A46"/>
    <mergeCell ref="A49:A50"/>
    <mergeCell ref="A2:A3"/>
    <mergeCell ref="N53:O53"/>
    <mergeCell ref="L53:M53"/>
    <mergeCell ref="D53:G53"/>
    <mergeCell ref="H53:I53"/>
    <mergeCell ref="J53:K53"/>
    <mergeCell ref="L40:M40"/>
    <mergeCell ref="N40:O40"/>
    <mergeCell ref="A19:A20"/>
    <mergeCell ref="A21:A22"/>
    <mergeCell ref="A23:A24"/>
    <mergeCell ref="A7:A8"/>
    <mergeCell ref="A40:A41"/>
    <mergeCell ref="D40:G40"/>
    <mergeCell ref="H40:I40"/>
    <mergeCell ref="J40:K40"/>
    <mergeCell ref="A105:A106"/>
    <mergeCell ref="C105:E105"/>
    <mergeCell ref="A116:A117"/>
    <mergeCell ref="C116:F116"/>
    <mergeCell ref="G116:H116"/>
    <mergeCell ref="L141:M141"/>
    <mergeCell ref="K116:L116"/>
    <mergeCell ref="M116:N116"/>
    <mergeCell ref="D128:F128"/>
    <mergeCell ref="G128:H128"/>
    <mergeCell ref="I128:J128"/>
    <mergeCell ref="K128:L128"/>
    <mergeCell ref="I116:J116"/>
    <mergeCell ref="A141:A142"/>
    <mergeCell ref="C141:E141"/>
    <mergeCell ref="F141:G141"/>
    <mergeCell ref="H141:I141"/>
    <mergeCell ref="J141:K1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837"/>
  <sheetViews>
    <sheetView workbookViewId="0">
      <selection sqref="A1:XFD1048576"/>
    </sheetView>
  </sheetViews>
  <sheetFormatPr defaultColWidth="8.7109375" defaultRowHeight="12"/>
  <cols>
    <col min="1" max="1" width="19.5703125" style="133" bestFit="1" customWidth="1"/>
    <col min="2" max="2" width="46.7109375" style="133" customWidth="1"/>
    <col min="3" max="16384" width="8.7109375" style="133"/>
  </cols>
  <sheetData>
    <row r="1" spans="1:33" ht="15" customHeight="1" thickBot="1">
      <c r="B1" s="147" t="s">
        <v>464</v>
      </c>
      <c r="C1" s="144">
        <v>2021</v>
      </c>
      <c r="D1" s="144">
        <v>2022</v>
      </c>
      <c r="E1" s="144">
        <v>2023</v>
      </c>
      <c r="F1" s="144">
        <v>2024</v>
      </c>
      <c r="G1" s="144">
        <v>2025</v>
      </c>
      <c r="H1" s="144">
        <v>2026</v>
      </c>
      <c r="I1" s="144">
        <v>2027</v>
      </c>
      <c r="J1" s="144">
        <v>2028</v>
      </c>
      <c r="K1" s="144">
        <v>2029</v>
      </c>
      <c r="L1" s="144">
        <v>2030</v>
      </c>
      <c r="M1" s="144">
        <v>2031</v>
      </c>
      <c r="N1" s="144">
        <v>2032</v>
      </c>
      <c r="O1" s="144">
        <v>2033</v>
      </c>
      <c r="P1" s="144">
        <v>2034</v>
      </c>
      <c r="Q1" s="144">
        <v>2035</v>
      </c>
      <c r="R1" s="144">
        <v>2036</v>
      </c>
      <c r="S1" s="144">
        <v>2037</v>
      </c>
      <c r="T1" s="144">
        <v>2038</v>
      </c>
      <c r="U1" s="144">
        <v>2039</v>
      </c>
      <c r="V1" s="144">
        <v>2040</v>
      </c>
      <c r="W1" s="144">
        <v>2041</v>
      </c>
      <c r="X1" s="144">
        <v>2042</v>
      </c>
      <c r="Y1" s="144">
        <v>2043</v>
      </c>
      <c r="Z1" s="144">
        <v>2044</v>
      </c>
      <c r="AA1" s="144">
        <v>2045</v>
      </c>
      <c r="AB1" s="144">
        <v>2046</v>
      </c>
      <c r="AC1" s="144">
        <v>2047</v>
      </c>
      <c r="AD1" s="144">
        <v>2048</v>
      </c>
      <c r="AE1" s="144">
        <v>2049</v>
      </c>
      <c r="AF1" s="144">
        <v>2050</v>
      </c>
    </row>
    <row r="2" spans="1:33" ht="15" customHeight="1" thickTop="1"/>
    <row r="3" spans="1:33" ht="15" customHeight="1">
      <c r="C3" s="149" t="s">
        <v>15</v>
      </c>
      <c r="D3" s="149" t="s">
        <v>463</v>
      </c>
      <c r="E3" s="149"/>
      <c r="F3" s="149"/>
      <c r="G3" s="149"/>
    </row>
    <row r="4" spans="1:33" ht="15" customHeight="1">
      <c r="C4" s="149" t="s">
        <v>16</v>
      </c>
      <c r="D4" s="149" t="s">
        <v>462</v>
      </c>
      <c r="E4" s="149"/>
      <c r="F4" s="149"/>
      <c r="G4" s="149" t="s">
        <v>461</v>
      </c>
    </row>
    <row r="5" spans="1:33" ht="15" customHeight="1">
      <c r="C5" s="149" t="s">
        <v>17</v>
      </c>
      <c r="D5" s="149" t="s">
        <v>460</v>
      </c>
      <c r="E5" s="149"/>
      <c r="F5" s="149"/>
      <c r="G5" s="149"/>
    </row>
    <row r="6" spans="1:33" ht="15" customHeight="1">
      <c r="C6" s="149" t="s">
        <v>18</v>
      </c>
      <c r="D6" s="149"/>
      <c r="E6" s="149" t="s">
        <v>459</v>
      </c>
      <c r="F6" s="149"/>
      <c r="G6" s="149"/>
    </row>
    <row r="10" spans="1:33" ht="15" customHeight="1">
      <c r="A10" s="137" t="s">
        <v>19</v>
      </c>
      <c r="B10" s="148" t="s">
        <v>20</v>
      </c>
      <c r="AG10" s="145" t="s">
        <v>458</v>
      </c>
    </row>
    <row r="11" spans="1:33" ht="15" customHeight="1">
      <c r="B11" s="147" t="s">
        <v>21</v>
      </c>
      <c r="AG11" s="145" t="s">
        <v>457</v>
      </c>
    </row>
    <row r="12" spans="1:33" ht="15" customHeight="1">
      <c r="B12" s="147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5" t="s">
        <v>456</v>
      </c>
    </row>
    <row r="13" spans="1:33" ht="15" customHeight="1" thickBot="1">
      <c r="B13" s="144" t="s">
        <v>22</v>
      </c>
      <c r="C13" s="144">
        <v>2021</v>
      </c>
      <c r="D13" s="144">
        <v>2022</v>
      </c>
      <c r="E13" s="144">
        <v>2023</v>
      </c>
      <c r="F13" s="144">
        <v>2024</v>
      </c>
      <c r="G13" s="144">
        <v>2025</v>
      </c>
      <c r="H13" s="144">
        <v>2026</v>
      </c>
      <c r="I13" s="144">
        <v>2027</v>
      </c>
      <c r="J13" s="144">
        <v>2028</v>
      </c>
      <c r="K13" s="144">
        <v>2029</v>
      </c>
      <c r="L13" s="144">
        <v>2030</v>
      </c>
      <c r="M13" s="144">
        <v>2031</v>
      </c>
      <c r="N13" s="144">
        <v>2032</v>
      </c>
      <c r="O13" s="144">
        <v>2033</v>
      </c>
      <c r="P13" s="144">
        <v>2034</v>
      </c>
      <c r="Q13" s="144">
        <v>2035</v>
      </c>
      <c r="R13" s="144">
        <v>2036</v>
      </c>
      <c r="S13" s="144">
        <v>2037</v>
      </c>
      <c r="T13" s="144">
        <v>2038</v>
      </c>
      <c r="U13" s="144">
        <v>2039</v>
      </c>
      <c r="V13" s="144">
        <v>2040</v>
      </c>
      <c r="W13" s="144">
        <v>2041</v>
      </c>
      <c r="X13" s="144">
        <v>2042</v>
      </c>
      <c r="Y13" s="144">
        <v>2043</v>
      </c>
      <c r="Z13" s="144">
        <v>2044</v>
      </c>
      <c r="AA13" s="144">
        <v>2045</v>
      </c>
      <c r="AB13" s="144">
        <v>2046</v>
      </c>
      <c r="AC13" s="144">
        <v>2047</v>
      </c>
      <c r="AD13" s="144">
        <v>2048</v>
      </c>
      <c r="AE13" s="144">
        <v>2049</v>
      </c>
      <c r="AF13" s="144">
        <v>2050</v>
      </c>
      <c r="AG13" s="143" t="s">
        <v>455</v>
      </c>
    </row>
    <row r="14" spans="1:33" ht="15" customHeight="1" thickTop="1"/>
    <row r="15" spans="1:33" ht="15" customHeight="1">
      <c r="B15" s="150" t="s">
        <v>23</v>
      </c>
    </row>
    <row r="16" spans="1:33" ht="15" customHeight="1">
      <c r="B16" s="150" t="s">
        <v>24</v>
      </c>
    </row>
    <row r="17" spans="1:33" ht="15" customHeight="1">
      <c r="A17" s="137" t="s">
        <v>25</v>
      </c>
      <c r="B17" s="140" t="s">
        <v>26</v>
      </c>
      <c r="C17" s="141">
        <v>85.941040000000001</v>
      </c>
      <c r="D17" s="141">
        <v>86.711028999999996</v>
      </c>
      <c r="E17" s="141">
        <v>87.428168999999997</v>
      </c>
      <c r="F17" s="141">
        <v>88.169135999999995</v>
      </c>
      <c r="G17" s="141">
        <v>88.903236000000007</v>
      </c>
      <c r="H17" s="141">
        <v>89.609459000000001</v>
      </c>
      <c r="I17" s="141">
        <v>90.299544999999995</v>
      </c>
      <c r="J17" s="141">
        <v>91.000748000000002</v>
      </c>
      <c r="K17" s="141">
        <v>91.703498999999994</v>
      </c>
      <c r="L17" s="141">
        <v>92.393028000000001</v>
      </c>
      <c r="M17" s="141">
        <v>93.064696999999995</v>
      </c>
      <c r="N17" s="141">
        <v>93.772270000000006</v>
      </c>
      <c r="O17" s="141">
        <v>94.471763999999993</v>
      </c>
      <c r="P17" s="141">
        <v>95.142364999999998</v>
      </c>
      <c r="Q17" s="141">
        <v>95.795958999999996</v>
      </c>
      <c r="R17" s="141">
        <v>96.439728000000002</v>
      </c>
      <c r="S17" s="141">
        <v>97.080185</v>
      </c>
      <c r="T17" s="141">
        <v>97.722915999999998</v>
      </c>
      <c r="U17" s="141">
        <v>98.366478000000001</v>
      </c>
      <c r="V17" s="141">
        <v>99.013076999999996</v>
      </c>
      <c r="W17" s="141">
        <v>99.656738000000004</v>
      </c>
      <c r="X17" s="141">
        <v>100.287537</v>
      </c>
      <c r="Y17" s="141">
        <v>100.908852</v>
      </c>
      <c r="Z17" s="141">
        <v>101.52224699999999</v>
      </c>
      <c r="AA17" s="141">
        <v>102.126411</v>
      </c>
      <c r="AB17" s="141">
        <v>102.722672</v>
      </c>
      <c r="AC17" s="141">
        <v>103.309082</v>
      </c>
      <c r="AD17" s="141">
        <v>103.883835</v>
      </c>
      <c r="AE17" s="141">
        <v>104.448494</v>
      </c>
      <c r="AF17" s="141">
        <v>104.99829099999999</v>
      </c>
      <c r="AG17" s="138">
        <v>6.9300000000000004E-3</v>
      </c>
    </row>
    <row r="18" spans="1:33" ht="15" customHeight="1">
      <c r="A18" s="137" t="s">
        <v>27</v>
      </c>
      <c r="B18" s="140" t="s">
        <v>28</v>
      </c>
      <c r="C18" s="141">
        <v>32.280501999999998</v>
      </c>
      <c r="D18" s="141">
        <v>32.517921000000001</v>
      </c>
      <c r="E18" s="141">
        <v>32.717326999999997</v>
      </c>
      <c r="F18" s="141">
        <v>32.898933</v>
      </c>
      <c r="G18" s="141">
        <v>33.072037000000002</v>
      </c>
      <c r="H18" s="141">
        <v>33.232478999999998</v>
      </c>
      <c r="I18" s="141">
        <v>33.399878999999999</v>
      </c>
      <c r="J18" s="141">
        <v>33.577454000000003</v>
      </c>
      <c r="K18" s="141">
        <v>33.755707000000001</v>
      </c>
      <c r="L18" s="141">
        <v>33.931334999999997</v>
      </c>
      <c r="M18" s="141">
        <v>34.100642999999998</v>
      </c>
      <c r="N18" s="141">
        <v>34.270606999999998</v>
      </c>
      <c r="O18" s="141">
        <v>34.434925</v>
      </c>
      <c r="P18" s="141">
        <v>34.584099000000002</v>
      </c>
      <c r="Q18" s="141">
        <v>34.725872000000003</v>
      </c>
      <c r="R18" s="141">
        <v>34.860881999999997</v>
      </c>
      <c r="S18" s="141">
        <v>35.003967000000003</v>
      </c>
      <c r="T18" s="141">
        <v>35.150832999999999</v>
      </c>
      <c r="U18" s="141">
        <v>35.303089</v>
      </c>
      <c r="V18" s="141">
        <v>35.455607999999998</v>
      </c>
      <c r="W18" s="141">
        <v>35.602607999999996</v>
      </c>
      <c r="X18" s="141">
        <v>35.744816</v>
      </c>
      <c r="Y18" s="141">
        <v>35.883674999999997</v>
      </c>
      <c r="Z18" s="141">
        <v>36.018410000000003</v>
      </c>
      <c r="AA18" s="141">
        <v>36.152473000000001</v>
      </c>
      <c r="AB18" s="141">
        <v>36.284511999999999</v>
      </c>
      <c r="AC18" s="141">
        <v>36.418770000000002</v>
      </c>
      <c r="AD18" s="141">
        <v>36.550339000000001</v>
      </c>
      <c r="AE18" s="141">
        <v>36.682597999999999</v>
      </c>
      <c r="AF18" s="141">
        <v>36.817455000000002</v>
      </c>
      <c r="AG18" s="138">
        <v>4.5450000000000004E-3</v>
      </c>
    </row>
    <row r="19" spans="1:33" ht="15" customHeight="1">
      <c r="A19" s="137" t="s">
        <v>29</v>
      </c>
      <c r="B19" s="140" t="s">
        <v>30</v>
      </c>
      <c r="C19" s="141">
        <v>6.6431500000000003</v>
      </c>
      <c r="D19" s="141">
        <v>6.6291859999999998</v>
      </c>
      <c r="E19" s="141">
        <v>6.6105119999999999</v>
      </c>
      <c r="F19" s="141">
        <v>6.5892710000000001</v>
      </c>
      <c r="G19" s="141">
        <v>6.5724669999999996</v>
      </c>
      <c r="H19" s="141">
        <v>6.5630829999999998</v>
      </c>
      <c r="I19" s="141">
        <v>6.551469</v>
      </c>
      <c r="J19" s="141">
        <v>6.5398769999999997</v>
      </c>
      <c r="K19" s="141">
        <v>6.5290369999999998</v>
      </c>
      <c r="L19" s="141">
        <v>6.5163700000000002</v>
      </c>
      <c r="M19" s="141">
        <v>6.5036019999999999</v>
      </c>
      <c r="N19" s="141">
        <v>6.4932990000000004</v>
      </c>
      <c r="O19" s="141">
        <v>6.4850899999999996</v>
      </c>
      <c r="P19" s="141">
        <v>6.4773420000000002</v>
      </c>
      <c r="Q19" s="141">
        <v>6.4710359999999998</v>
      </c>
      <c r="R19" s="141">
        <v>6.4644209999999998</v>
      </c>
      <c r="S19" s="141">
        <v>6.4558249999999999</v>
      </c>
      <c r="T19" s="141">
        <v>6.4442279999999998</v>
      </c>
      <c r="U19" s="141">
        <v>6.4326319999999999</v>
      </c>
      <c r="V19" s="141">
        <v>6.4223109999999997</v>
      </c>
      <c r="W19" s="141">
        <v>6.4106379999999996</v>
      </c>
      <c r="X19" s="141">
        <v>6.3986409999999996</v>
      </c>
      <c r="Y19" s="141">
        <v>6.3866769999999997</v>
      </c>
      <c r="Z19" s="141">
        <v>6.3760830000000004</v>
      </c>
      <c r="AA19" s="141">
        <v>6.367826</v>
      </c>
      <c r="AB19" s="141">
        <v>6.3603059999999996</v>
      </c>
      <c r="AC19" s="141">
        <v>6.3541109999999996</v>
      </c>
      <c r="AD19" s="141">
        <v>6.3470599999999999</v>
      </c>
      <c r="AE19" s="141">
        <v>6.3394430000000002</v>
      </c>
      <c r="AF19" s="141">
        <v>6.3320030000000003</v>
      </c>
      <c r="AG19" s="138">
        <v>-1.653E-3</v>
      </c>
    </row>
    <row r="20" spans="1:33" ht="15" customHeight="1">
      <c r="A20" s="137" t="s">
        <v>31</v>
      </c>
      <c r="B20" s="150" t="s">
        <v>32</v>
      </c>
      <c r="C20" s="151">
        <v>124.864693</v>
      </c>
      <c r="D20" s="151">
        <v>125.85813899999999</v>
      </c>
      <c r="E20" s="151">
        <v>126.756004</v>
      </c>
      <c r="F20" s="151">
        <v>127.657341</v>
      </c>
      <c r="G20" s="151">
        <v>128.54774499999999</v>
      </c>
      <c r="H20" s="151">
        <v>129.40501399999999</v>
      </c>
      <c r="I20" s="151">
        <v>130.2509</v>
      </c>
      <c r="J20" s="151">
        <v>131.11807300000001</v>
      </c>
      <c r="K20" s="151">
        <v>131.988235</v>
      </c>
      <c r="L20" s="151">
        <v>132.84072900000001</v>
      </c>
      <c r="M20" s="151">
        <v>133.66894500000001</v>
      </c>
      <c r="N20" s="151">
        <v>134.536179</v>
      </c>
      <c r="O20" s="151">
        <v>135.391785</v>
      </c>
      <c r="P20" s="151">
        <v>136.203812</v>
      </c>
      <c r="Q20" s="151">
        <v>136.992874</v>
      </c>
      <c r="R20" s="151">
        <v>137.76503</v>
      </c>
      <c r="S20" s="151">
        <v>138.53997799999999</v>
      </c>
      <c r="T20" s="151">
        <v>139.31797800000001</v>
      </c>
      <c r="U20" s="151">
        <v>140.102203</v>
      </c>
      <c r="V20" s="151">
        <v>140.891006</v>
      </c>
      <c r="W20" s="151">
        <v>141.669983</v>
      </c>
      <c r="X20" s="151">
        <v>142.430984</v>
      </c>
      <c r="Y20" s="151">
        <v>143.17919900000001</v>
      </c>
      <c r="Z20" s="151">
        <v>143.91673299999999</v>
      </c>
      <c r="AA20" s="151">
        <v>144.64671300000001</v>
      </c>
      <c r="AB20" s="151">
        <v>145.367493</v>
      </c>
      <c r="AC20" s="151">
        <v>146.08195499999999</v>
      </c>
      <c r="AD20" s="151">
        <v>146.78123500000001</v>
      </c>
      <c r="AE20" s="151">
        <v>147.47053500000001</v>
      </c>
      <c r="AF20" s="151">
        <v>148.147751</v>
      </c>
      <c r="AG20" s="152">
        <v>5.9129999999999999E-3</v>
      </c>
    </row>
    <row r="21" spans="1:33" ht="15" customHeight="1"/>
    <row r="22" spans="1:33" ht="15" customHeight="1">
      <c r="A22" s="137" t="s">
        <v>33</v>
      </c>
      <c r="B22" s="150" t="s">
        <v>34</v>
      </c>
      <c r="C22" s="136">
        <v>1795.476318</v>
      </c>
      <c r="D22" s="136">
        <v>1801.4610600000001</v>
      </c>
      <c r="E22" s="136">
        <v>1807.6260990000001</v>
      </c>
      <c r="F22" s="136">
        <v>1813.930298</v>
      </c>
      <c r="G22" s="136">
        <v>1820.220337</v>
      </c>
      <c r="H22" s="136">
        <v>1826.483643</v>
      </c>
      <c r="I22" s="136">
        <v>1832.6362300000001</v>
      </c>
      <c r="J22" s="136">
        <v>1838.6885990000001</v>
      </c>
      <c r="K22" s="136">
        <v>1844.69812</v>
      </c>
      <c r="L22" s="136">
        <v>1850.6748050000001</v>
      </c>
      <c r="M22" s="136">
        <v>1856.631226</v>
      </c>
      <c r="N22" s="136">
        <v>1862.598999</v>
      </c>
      <c r="O22" s="136">
        <v>1868.551025</v>
      </c>
      <c r="P22" s="136">
        <v>1874.5289310000001</v>
      </c>
      <c r="Q22" s="136">
        <v>1880.4888920000001</v>
      </c>
      <c r="R22" s="136">
        <v>1886.4541019999999</v>
      </c>
      <c r="S22" s="136">
        <v>1892.330322</v>
      </c>
      <c r="T22" s="136">
        <v>1898.166504</v>
      </c>
      <c r="U22" s="136">
        <v>1903.9334719999999</v>
      </c>
      <c r="V22" s="136">
        <v>1909.672241</v>
      </c>
      <c r="W22" s="136">
        <v>1915.4259030000001</v>
      </c>
      <c r="X22" s="136">
        <v>1921.161499</v>
      </c>
      <c r="Y22" s="136">
        <v>1926.875366</v>
      </c>
      <c r="Z22" s="136">
        <v>1932.5737300000001</v>
      </c>
      <c r="AA22" s="136">
        <v>1938.2198490000001</v>
      </c>
      <c r="AB22" s="136">
        <v>1943.8359379999999</v>
      </c>
      <c r="AC22" s="136">
        <v>1949.383057</v>
      </c>
      <c r="AD22" s="136">
        <v>1954.9073490000001</v>
      </c>
      <c r="AE22" s="136">
        <v>1960.3824460000001</v>
      </c>
      <c r="AF22" s="136">
        <v>1965.783203</v>
      </c>
      <c r="AG22" s="152">
        <v>3.13E-3</v>
      </c>
    </row>
    <row r="23" spans="1:33" ht="15" customHeight="1"/>
    <row r="24" spans="1:33" ht="15" customHeight="1">
      <c r="B24" s="150" t="s">
        <v>35</v>
      </c>
    </row>
    <row r="25" spans="1:33" ht="15" customHeight="1">
      <c r="B25" s="150" t="s">
        <v>36</v>
      </c>
    </row>
    <row r="26" spans="1:33" ht="15" customHeight="1">
      <c r="A26" s="137" t="s">
        <v>37</v>
      </c>
      <c r="B26" s="140" t="s">
        <v>328</v>
      </c>
      <c r="C26" s="142">
        <v>92.510918000000004</v>
      </c>
      <c r="D26" s="142">
        <v>91.956512000000004</v>
      </c>
      <c r="E26" s="142">
        <v>91.038559000000006</v>
      </c>
      <c r="F26" s="142">
        <v>90.682075999999995</v>
      </c>
      <c r="G26" s="142">
        <v>90.350898999999998</v>
      </c>
      <c r="H26" s="142">
        <v>89.908028000000002</v>
      </c>
      <c r="I26" s="142">
        <v>89.383094999999997</v>
      </c>
      <c r="J26" s="142">
        <v>88.816856000000001</v>
      </c>
      <c r="K26" s="142">
        <v>88.210669999999993</v>
      </c>
      <c r="L26" s="142">
        <v>87.617371000000006</v>
      </c>
      <c r="M26" s="142">
        <v>87.066315000000003</v>
      </c>
      <c r="N26" s="142">
        <v>86.507698000000005</v>
      </c>
      <c r="O26" s="142">
        <v>85.982680999999999</v>
      </c>
      <c r="P26" s="142">
        <v>85.520767000000006</v>
      </c>
      <c r="Q26" s="142">
        <v>85.180374</v>
      </c>
      <c r="R26" s="142">
        <v>84.923659999999998</v>
      </c>
      <c r="S26" s="142">
        <v>84.700080999999997</v>
      </c>
      <c r="T26" s="142">
        <v>84.479873999999995</v>
      </c>
      <c r="U26" s="142">
        <v>84.264190999999997</v>
      </c>
      <c r="V26" s="142">
        <v>84.028648000000004</v>
      </c>
      <c r="W26" s="142">
        <v>83.798469999999995</v>
      </c>
      <c r="X26" s="142">
        <v>83.606491000000005</v>
      </c>
      <c r="Y26" s="142">
        <v>83.470061999999999</v>
      </c>
      <c r="Z26" s="142">
        <v>83.373305999999999</v>
      </c>
      <c r="AA26" s="142">
        <v>83.285133000000002</v>
      </c>
      <c r="AB26" s="142">
        <v>83.243628999999999</v>
      </c>
      <c r="AC26" s="142">
        <v>83.199837000000002</v>
      </c>
      <c r="AD26" s="142">
        <v>83.171554999999998</v>
      </c>
      <c r="AE26" s="142">
        <v>83.155242999999999</v>
      </c>
      <c r="AF26" s="142">
        <v>83.184546999999995</v>
      </c>
      <c r="AG26" s="138">
        <v>-3.6579999999999998E-3</v>
      </c>
    </row>
    <row r="27" spans="1:33" ht="15" customHeight="1">
      <c r="A27" s="137" t="s">
        <v>38</v>
      </c>
      <c r="B27" s="140" t="s">
        <v>329</v>
      </c>
      <c r="C27" s="142">
        <v>91.735885999999994</v>
      </c>
      <c r="D27" s="142">
        <v>91.105957000000004</v>
      </c>
      <c r="E27" s="142">
        <v>90.112647999999993</v>
      </c>
      <c r="F27" s="142">
        <v>89.701355000000007</v>
      </c>
      <c r="G27" s="142">
        <v>89.318764000000002</v>
      </c>
      <c r="H27" s="142">
        <v>88.825660999999997</v>
      </c>
      <c r="I27" s="142">
        <v>88.251082999999994</v>
      </c>
      <c r="J27" s="142">
        <v>87.633590999999996</v>
      </c>
      <c r="K27" s="142">
        <v>86.975029000000006</v>
      </c>
      <c r="L27" s="142">
        <v>86.329116999999997</v>
      </c>
      <c r="M27" s="142">
        <v>85.723419000000007</v>
      </c>
      <c r="N27" s="142">
        <v>85.109183999999999</v>
      </c>
      <c r="O27" s="142">
        <v>84.524306999999993</v>
      </c>
      <c r="P27" s="142">
        <v>83.998192000000003</v>
      </c>
      <c r="Q27" s="142">
        <v>83.594466999999995</v>
      </c>
      <c r="R27" s="142">
        <v>83.274169999999998</v>
      </c>
      <c r="S27" s="142">
        <v>82.982414000000006</v>
      </c>
      <c r="T27" s="142">
        <v>82.694748000000004</v>
      </c>
      <c r="U27" s="142">
        <v>82.409058000000002</v>
      </c>
      <c r="V27" s="142">
        <v>82.097960999999998</v>
      </c>
      <c r="W27" s="142">
        <v>81.790390000000002</v>
      </c>
      <c r="X27" s="142">
        <v>81.514786000000001</v>
      </c>
      <c r="Y27" s="142">
        <v>81.290733000000003</v>
      </c>
      <c r="Z27" s="142">
        <v>81.105309000000005</v>
      </c>
      <c r="AA27" s="142">
        <v>80.923561000000007</v>
      </c>
      <c r="AB27" s="142">
        <v>80.785499999999999</v>
      </c>
      <c r="AC27" s="142">
        <v>80.640906999999999</v>
      </c>
      <c r="AD27" s="142">
        <v>80.506775000000005</v>
      </c>
      <c r="AE27" s="142">
        <v>80.379554999999996</v>
      </c>
      <c r="AF27" s="142">
        <v>80.296126999999998</v>
      </c>
      <c r="AG27" s="138">
        <v>-4.5820000000000001E-3</v>
      </c>
    </row>
    <row r="28" spans="1:33" ht="15" customHeight="1">
      <c r="B28" s="150" t="s">
        <v>39</v>
      </c>
    </row>
    <row r="29" spans="1:33" ht="15" customHeight="1">
      <c r="A29" s="137" t="s">
        <v>40</v>
      </c>
      <c r="B29" s="140" t="s">
        <v>328</v>
      </c>
      <c r="C29" s="142">
        <v>51.524441000000003</v>
      </c>
      <c r="D29" s="142">
        <v>51.045516999999997</v>
      </c>
      <c r="E29" s="142">
        <v>50.363602</v>
      </c>
      <c r="F29" s="142">
        <v>49.992038999999998</v>
      </c>
      <c r="G29" s="142">
        <v>49.637340999999999</v>
      </c>
      <c r="H29" s="142">
        <v>49.224654999999998</v>
      </c>
      <c r="I29" s="142">
        <v>48.772961000000002</v>
      </c>
      <c r="J29" s="142">
        <v>48.304459000000001</v>
      </c>
      <c r="K29" s="142">
        <v>47.818485000000003</v>
      </c>
      <c r="L29" s="142">
        <v>47.343471999999998</v>
      </c>
      <c r="M29" s="142">
        <v>46.894782999999997</v>
      </c>
      <c r="N29" s="142">
        <v>46.444617999999998</v>
      </c>
      <c r="O29" s="142">
        <v>46.015697000000003</v>
      </c>
      <c r="P29" s="142">
        <v>45.622540000000001</v>
      </c>
      <c r="Q29" s="142">
        <v>45.296928000000001</v>
      </c>
      <c r="R29" s="142">
        <v>45.017612</v>
      </c>
      <c r="S29" s="142">
        <v>44.75967</v>
      </c>
      <c r="T29" s="142">
        <v>44.506039000000001</v>
      </c>
      <c r="U29" s="142">
        <v>44.257950000000001</v>
      </c>
      <c r="V29" s="142">
        <v>44.001609999999999</v>
      </c>
      <c r="W29" s="142">
        <v>43.74926</v>
      </c>
      <c r="X29" s="142">
        <v>43.518723000000001</v>
      </c>
      <c r="Y29" s="142">
        <v>43.318866999999997</v>
      </c>
      <c r="Z29" s="142">
        <v>43.141075000000001</v>
      </c>
      <c r="AA29" s="142">
        <v>42.969912999999998</v>
      </c>
      <c r="AB29" s="142">
        <v>42.824409000000003</v>
      </c>
      <c r="AC29" s="142">
        <v>42.680084000000001</v>
      </c>
      <c r="AD29" s="142">
        <v>42.545009999999998</v>
      </c>
      <c r="AE29" s="142">
        <v>42.417870000000001</v>
      </c>
      <c r="AF29" s="142">
        <v>42.316234999999999</v>
      </c>
      <c r="AG29" s="138">
        <v>-6.7660000000000003E-3</v>
      </c>
    </row>
    <row r="30" spans="1:33" ht="15" customHeight="1">
      <c r="A30" s="137" t="s">
        <v>41</v>
      </c>
      <c r="B30" s="140" t="s">
        <v>329</v>
      </c>
      <c r="C30" s="142">
        <v>51.092784999999999</v>
      </c>
      <c r="D30" s="142">
        <v>50.573371999999999</v>
      </c>
      <c r="E30" s="142">
        <v>49.851376000000002</v>
      </c>
      <c r="F30" s="142">
        <v>49.451382000000002</v>
      </c>
      <c r="G30" s="142">
        <v>49.070301000000001</v>
      </c>
      <c r="H30" s="142">
        <v>48.632061</v>
      </c>
      <c r="I30" s="142">
        <v>48.155265999999997</v>
      </c>
      <c r="J30" s="142">
        <v>47.660919</v>
      </c>
      <c r="K30" s="142">
        <v>47.148651000000001</v>
      </c>
      <c r="L30" s="142">
        <v>46.647373000000002</v>
      </c>
      <c r="M30" s="142">
        <v>46.171481999999997</v>
      </c>
      <c r="N30" s="142">
        <v>45.693778999999999</v>
      </c>
      <c r="O30" s="142">
        <v>45.235218000000003</v>
      </c>
      <c r="P30" s="142">
        <v>44.810295000000004</v>
      </c>
      <c r="Q30" s="142">
        <v>44.453583000000002</v>
      </c>
      <c r="R30" s="142">
        <v>44.143227000000003</v>
      </c>
      <c r="S30" s="142">
        <v>43.851970999999999</v>
      </c>
      <c r="T30" s="142">
        <v>43.565593999999997</v>
      </c>
      <c r="U30" s="142">
        <v>43.283580999999998</v>
      </c>
      <c r="V30" s="142">
        <v>42.990603999999998</v>
      </c>
      <c r="W30" s="142">
        <v>42.700890000000001</v>
      </c>
      <c r="X30" s="142">
        <v>42.429951000000003</v>
      </c>
      <c r="Y30" s="142">
        <v>42.187851000000002</v>
      </c>
      <c r="Z30" s="142">
        <v>41.967509999999997</v>
      </c>
      <c r="AA30" s="142">
        <v>41.751483999999998</v>
      </c>
      <c r="AB30" s="142">
        <v>41.559834000000002</v>
      </c>
      <c r="AC30" s="142">
        <v>41.367401000000001</v>
      </c>
      <c r="AD30" s="142">
        <v>41.181888999999998</v>
      </c>
      <c r="AE30" s="142">
        <v>41.001975999999999</v>
      </c>
      <c r="AF30" s="142">
        <v>40.846888999999997</v>
      </c>
      <c r="AG30" s="138">
        <v>-7.6880000000000004E-3</v>
      </c>
    </row>
    <row r="32" spans="1:33">
      <c r="B32" s="150" t="s">
        <v>330</v>
      </c>
    </row>
    <row r="33" spans="1:33">
      <c r="B33" s="150" t="s">
        <v>331</v>
      </c>
    </row>
    <row r="34" spans="1:33" ht="15">
      <c r="A34" s="137" t="s">
        <v>42</v>
      </c>
      <c r="B34" s="140" t="s">
        <v>43</v>
      </c>
      <c r="C34" s="141">
        <v>0.70427600000000001</v>
      </c>
      <c r="D34" s="141">
        <v>0.72012799999999999</v>
      </c>
      <c r="E34" s="141">
        <v>0.67578099999999997</v>
      </c>
      <c r="F34" s="141">
        <v>0.67229099999999997</v>
      </c>
      <c r="G34" s="141">
        <v>0.66813</v>
      </c>
      <c r="H34" s="141">
        <v>0.66225599999999996</v>
      </c>
      <c r="I34" s="141">
        <v>0.65533399999999997</v>
      </c>
      <c r="J34" s="141">
        <v>0.64874399999999999</v>
      </c>
      <c r="K34" s="141">
        <v>0.64197899999999997</v>
      </c>
      <c r="L34" s="141">
        <v>0.63521399999999995</v>
      </c>
      <c r="M34" s="141">
        <v>0.62843099999999996</v>
      </c>
      <c r="N34" s="141">
        <v>0.62171900000000002</v>
      </c>
      <c r="O34" s="141">
        <v>0.61501399999999995</v>
      </c>
      <c r="P34" s="141">
        <v>0.60858000000000001</v>
      </c>
      <c r="Q34" s="141">
        <v>0.60311199999999998</v>
      </c>
      <c r="R34" s="141">
        <v>0.59827799999999998</v>
      </c>
      <c r="S34" s="141">
        <v>0.59368399999999999</v>
      </c>
      <c r="T34" s="141">
        <v>0.58896800000000005</v>
      </c>
      <c r="U34" s="141">
        <v>0.58405399999999996</v>
      </c>
      <c r="V34" s="141">
        <v>0.57903300000000002</v>
      </c>
      <c r="W34" s="141">
        <v>0.57379199999999997</v>
      </c>
      <c r="X34" s="141">
        <v>0.568523</v>
      </c>
      <c r="Y34" s="141">
        <v>0.56357199999999996</v>
      </c>
      <c r="Z34" s="141">
        <v>0.55869500000000005</v>
      </c>
      <c r="AA34" s="141">
        <v>0.55349700000000002</v>
      </c>
      <c r="AB34" s="141">
        <v>0.54873899999999998</v>
      </c>
      <c r="AC34" s="141">
        <v>0.54370200000000002</v>
      </c>
      <c r="AD34" s="141">
        <v>0.53867100000000001</v>
      </c>
      <c r="AE34" s="141">
        <v>0.53368700000000002</v>
      </c>
      <c r="AF34" s="141">
        <v>0.529034</v>
      </c>
      <c r="AG34" s="138">
        <v>-9.8180000000000003E-3</v>
      </c>
    </row>
    <row r="35" spans="1:33" ht="15">
      <c r="A35" s="137" t="s">
        <v>44</v>
      </c>
      <c r="B35" s="140" t="s">
        <v>45</v>
      </c>
      <c r="C35" s="141">
        <v>0.80194100000000001</v>
      </c>
      <c r="D35" s="141">
        <v>0.73817699999999997</v>
      </c>
      <c r="E35" s="141">
        <v>0.87121199999999999</v>
      </c>
      <c r="F35" s="141">
        <v>0.88632599999999995</v>
      </c>
      <c r="G35" s="141">
        <v>0.90185400000000004</v>
      </c>
      <c r="H35" s="141">
        <v>0.91625999999999996</v>
      </c>
      <c r="I35" s="141">
        <v>0.92889299999999997</v>
      </c>
      <c r="J35" s="141">
        <v>0.94165399999999999</v>
      </c>
      <c r="K35" s="141">
        <v>0.95411599999999996</v>
      </c>
      <c r="L35" s="141">
        <v>0.96709000000000001</v>
      </c>
      <c r="M35" s="141">
        <v>0.98088399999999998</v>
      </c>
      <c r="N35" s="141">
        <v>0.995919</v>
      </c>
      <c r="O35" s="141">
        <v>1.0117069999999999</v>
      </c>
      <c r="P35" s="141">
        <v>1.0280320000000001</v>
      </c>
      <c r="Q35" s="141">
        <v>1.0466040000000001</v>
      </c>
      <c r="R35" s="141">
        <v>1.0669979999999999</v>
      </c>
      <c r="S35" s="141">
        <v>1.0890029999999999</v>
      </c>
      <c r="T35" s="141">
        <v>1.1106450000000001</v>
      </c>
      <c r="U35" s="141">
        <v>1.1324430000000001</v>
      </c>
      <c r="V35" s="141">
        <v>1.153438</v>
      </c>
      <c r="W35" s="141">
        <v>1.17479</v>
      </c>
      <c r="X35" s="141">
        <v>1.196499</v>
      </c>
      <c r="Y35" s="141">
        <v>1.2191209999999999</v>
      </c>
      <c r="Z35" s="141">
        <v>1.24247</v>
      </c>
      <c r="AA35" s="141">
        <v>1.2654479999999999</v>
      </c>
      <c r="AB35" s="141">
        <v>1.28959</v>
      </c>
      <c r="AC35" s="141">
        <v>1.3136810000000001</v>
      </c>
      <c r="AD35" s="141">
        <v>1.338233</v>
      </c>
      <c r="AE35" s="141">
        <v>1.3627050000000001</v>
      </c>
      <c r="AF35" s="141">
        <v>1.3878250000000001</v>
      </c>
      <c r="AG35" s="138">
        <v>1.9092000000000001E-2</v>
      </c>
    </row>
    <row r="36" spans="1:33" ht="15">
      <c r="A36" s="137" t="s">
        <v>46</v>
      </c>
      <c r="B36" s="140" t="s">
        <v>47</v>
      </c>
      <c r="C36" s="141">
        <v>0.60017100000000001</v>
      </c>
      <c r="D36" s="141">
        <v>0.60204400000000002</v>
      </c>
      <c r="E36" s="141">
        <v>0.602989</v>
      </c>
      <c r="F36" s="141">
        <v>0.60469700000000004</v>
      </c>
      <c r="G36" s="141">
        <v>0.60580199999999995</v>
      </c>
      <c r="H36" s="141">
        <v>0.60523000000000005</v>
      </c>
      <c r="I36" s="141">
        <v>0.60414000000000001</v>
      </c>
      <c r="J36" s="141">
        <v>0.60311300000000001</v>
      </c>
      <c r="K36" s="141">
        <v>0.60209199999999996</v>
      </c>
      <c r="L36" s="141">
        <v>0.60127399999999998</v>
      </c>
      <c r="M36" s="141">
        <v>0.60072199999999998</v>
      </c>
      <c r="N36" s="141">
        <v>0.60066299999999995</v>
      </c>
      <c r="O36" s="141">
        <v>0.6008</v>
      </c>
      <c r="P36" s="141">
        <v>0.60121000000000002</v>
      </c>
      <c r="Q36" s="141">
        <v>0.60289099999999995</v>
      </c>
      <c r="R36" s="141">
        <v>0.60538099999999995</v>
      </c>
      <c r="S36" s="141">
        <v>0.60822299999999996</v>
      </c>
      <c r="T36" s="141">
        <v>0.61105799999999999</v>
      </c>
      <c r="U36" s="141">
        <v>0.61357300000000004</v>
      </c>
      <c r="V36" s="141">
        <v>0.615456</v>
      </c>
      <c r="W36" s="141">
        <v>0.61726400000000003</v>
      </c>
      <c r="X36" s="141">
        <v>0.61887599999999998</v>
      </c>
      <c r="Y36" s="141">
        <v>0.62087999999999999</v>
      </c>
      <c r="Z36" s="141">
        <v>0.62304899999999996</v>
      </c>
      <c r="AA36" s="141">
        <v>0.625031</v>
      </c>
      <c r="AB36" s="141">
        <v>0.62755899999999998</v>
      </c>
      <c r="AC36" s="141">
        <v>0.629942</v>
      </c>
      <c r="AD36" s="141">
        <v>0.63244699999999998</v>
      </c>
      <c r="AE36" s="141">
        <v>0.63505500000000004</v>
      </c>
      <c r="AF36" s="141">
        <v>0.63812800000000003</v>
      </c>
      <c r="AG36" s="138">
        <v>2.117E-3</v>
      </c>
    </row>
    <row r="37" spans="1:33" ht="15">
      <c r="A37" s="137" t="s">
        <v>48</v>
      </c>
      <c r="B37" s="140" t="s">
        <v>49</v>
      </c>
      <c r="C37" s="141">
        <v>0.29633300000000001</v>
      </c>
      <c r="D37" s="141">
        <v>0.294545</v>
      </c>
      <c r="E37" s="141">
        <v>0.29242699999999999</v>
      </c>
      <c r="F37" s="141">
        <v>0.29052699999999998</v>
      </c>
      <c r="G37" s="141">
        <v>0.288802</v>
      </c>
      <c r="H37" s="141">
        <v>0.28720200000000001</v>
      </c>
      <c r="I37" s="141">
        <v>0.285773</v>
      </c>
      <c r="J37" s="141">
        <v>0.284609</v>
      </c>
      <c r="K37" s="141">
        <v>0.28368599999999999</v>
      </c>
      <c r="L37" s="141">
        <v>0.28299099999999999</v>
      </c>
      <c r="M37" s="141">
        <v>0.28257300000000002</v>
      </c>
      <c r="N37" s="141">
        <v>0.28259699999999999</v>
      </c>
      <c r="O37" s="141">
        <v>0.28294999999999998</v>
      </c>
      <c r="P37" s="141">
        <v>0.28357199999999999</v>
      </c>
      <c r="Q37" s="141">
        <v>0.284499</v>
      </c>
      <c r="R37" s="141">
        <v>0.285744</v>
      </c>
      <c r="S37" s="141">
        <v>0.28731299999999999</v>
      </c>
      <c r="T37" s="141">
        <v>0.28921599999999997</v>
      </c>
      <c r="U37" s="141">
        <v>0.29142499999999999</v>
      </c>
      <c r="V37" s="141">
        <v>0.29393900000000001</v>
      </c>
      <c r="W37" s="141">
        <v>0.29672999999999999</v>
      </c>
      <c r="X37" s="141">
        <v>0.299757</v>
      </c>
      <c r="Y37" s="141">
        <v>0.30272900000000003</v>
      </c>
      <c r="Z37" s="141">
        <v>0.305641</v>
      </c>
      <c r="AA37" s="141">
        <v>0.30848599999999998</v>
      </c>
      <c r="AB37" s="141">
        <v>0.31125799999999998</v>
      </c>
      <c r="AC37" s="141">
        <v>0.31395200000000001</v>
      </c>
      <c r="AD37" s="141">
        <v>0.31654700000000002</v>
      </c>
      <c r="AE37" s="141">
        <v>0.31905</v>
      </c>
      <c r="AF37" s="141">
        <v>0.32145000000000001</v>
      </c>
      <c r="AG37" s="138">
        <v>2.8089999999999999E-3</v>
      </c>
    </row>
    <row r="38" spans="1:33" ht="15">
      <c r="A38" s="137" t="s">
        <v>50</v>
      </c>
      <c r="B38" s="140" t="s">
        <v>51</v>
      </c>
      <c r="C38" s="141">
        <v>5.5350999999999997E-2</v>
      </c>
      <c r="D38" s="141">
        <v>5.5617E-2</v>
      </c>
      <c r="E38" s="141">
        <v>5.5842000000000003E-2</v>
      </c>
      <c r="F38" s="141">
        <v>5.6061E-2</v>
      </c>
      <c r="G38" s="141">
        <v>5.6271000000000002E-2</v>
      </c>
      <c r="H38" s="141">
        <v>5.6460999999999997E-2</v>
      </c>
      <c r="I38" s="141">
        <v>5.6638000000000001E-2</v>
      </c>
      <c r="J38" s="141">
        <v>5.6813000000000002E-2</v>
      </c>
      <c r="K38" s="141">
        <v>5.6966000000000003E-2</v>
      </c>
      <c r="L38" s="141">
        <v>5.7085999999999998E-2</v>
      </c>
      <c r="M38" s="141">
        <v>5.7166000000000002E-2</v>
      </c>
      <c r="N38" s="141">
        <v>5.7228000000000001E-2</v>
      </c>
      <c r="O38" s="141">
        <v>5.7304000000000001E-2</v>
      </c>
      <c r="P38" s="141">
        <v>5.7396999999999997E-2</v>
      </c>
      <c r="Q38" s="141">
        <v>5.7515999999999998E-2</v>
      </c>
      <c r="R38" s="141">
        <v>5.7669999999999999E-2</v>
      </c>
      <c r="S38" s="141">
        <v>5.7868999999999997E-2</v>
      </c>
      <c r="T38" s="141">
        <v>5.8062000000000002E-2</v>
      </c>
      <c r="U38" s="141">
        <v>5.8250000000000003E-2</v>
      </c>
      <c r="V38" s="141">
        <v>5.8432999999999999E-2</v>
      </c>
      <c r="W38" s="141">
        <v>5.8604000000000003E-2</v>
      </c>
      <c r="X38" s="141">
        <v>5.876E-2</v>
      </c>
      <c r="Y38" s="141">
        <v>5.8902999999999997E-2</v>
      </c>
      <c r="Z38" s="141">
        <v>5.9033000000000002E-2</v>
      </c>
      <c r="AA38" s="141">
        <v>5.9153999999999998E-2</v>
      </c>
      <c r="AB38" s="141">
        <v>5.9264999999999998E-2</v>
      </c>
      <c r="AC38" s="141">
        <v>5.9371E-2</v>
      </c>
      <c r="AD38" s="141">
        <v>5.9470000000000002E-2</v>
      </c>
      <c r="AE38" s="141">
        <v>5.9568000000000003E-2</v>
      </c>
      <c r="AF38" s="141">
        <v>5.9666999999999998E-2</v>
      </c>
      <c r="AG38" s="138">
        <v>2.5920000000000001E-3</v>
      </c>
    </row>
    <row r="39" spans="1:33" ht="15">
      <c r="A39" s="137" t="s">
        <v>52</v>
      </c>
      <c r="B39" s="140" t="s">
        <v>53</v>
      </c>
      <c r="C39" s="141">
        <v>0.219114</v>
      </c>
      <c r="D39" s="141">
        <v>0.223334</v>
      </c>
      <c r="E39" s="141">
        <v>0.226963</v>
      </c>
      <c r="F39" s="141">
        <v>0.23058100000000001</v>
      </c>
      <c r="G39" s="141">
        <v>0.23405799999999999</v>
      </c>
      <c r="H39" s="141">
        <v>0.236929</v>
      </c>
      <c r="I39" s="141">
        <v>0.23946799999999999</v>
      </c>
      <c r="J39" s="141">
        <v>0.242087</v>
      </c>
      <c r="K39" s="141">
        <v>0.24473500000000001</v>
      </c>
      <c r="L39" s="141">
        <v>0.24743499999999999</v>
      </c>
      <c r="M39" s="141">
        <v>0.25009500000000001</v>
      </c>
      <c r="N39" s="141">
        <v>0.252863</v>
      </c>
      <c r="O39" s="141">
        <v>0.25564700000000001</v>
      </c>
      <c r="P39" s="141">
        <v>0.258579</v>
      </c>
      <c r="Q39" s="141">
        <v>0.26196399999999997</v>
      </c>
      <c r="R39" s="141">
        <v>0.26566200000000001</v>
      </c>
      <c r="S39" s="141">
        <v>0.26936199999999999</v>
      </c>
      <c r="T39" s="141">
        <v>0.27294600000000002</v>
      </c>
      <c r="U39" s="141">
        <v>0.27649200000000002</v>
      </c>
      <c r="V39" s="141">
        <v>0.27982200000000002</v>
      </c>
      <c r="W39" s="141">
        <v>0.28312100000000001</v>
      </c>
      <c r="X39" s="141">
        <v>0.28630699999999998</v>
      </c>
      <c r="Y39" s="141">
        <v>0.28962100000000002</v>
      </c>
      <c r="Z39" s="141">
        <v>0.29295599999999999</v>
      </c>
      <c r="AA39" s="141">
        <v>0.296128</v>
      </c>
      <c r="AB39" s="141">
        <v>0.29947600000000002</v>
      </c>
      <c r="AC39" s="141">
        <v>0.30269200000000002</v>
      </c>
      <c r="AD39" s="141">
        <v>0.30591000000000002</v>
      </c>
      <c r="AE39" s="141">
        <v>0.30911899999999998</v>
      </c>
      <c r="AF39" s="141">
        <v>0.31248500000000001</v>
      </c>
      <c r="AG39" s="138">
        <v>1.2315E-2</v>
      </c>
    </row>
    <row r="40" spans="1:33" ht="15">
      <c r="A40" s="137" t="s">
        <v>54</v>
      </c>
      <c r="B40" s="140" t="s">
        <v>55</v>
      </c>
      <c r="C40" s="141">
        <v>6.9045999999999996E-2</v>
      </c>
      <c r="D40" s="141">
        <v>6.8857000000000002E-2</v>
      </c>
      <c r="E40" s="141">
        <v>6.8612999999999993E-2</v>
      </c>
      <c r="F40" s="141">
        <v>6.8351999999999996E-2</v>
      </c>
      <c r="G40" s="141">
        <v>6.8066000000000002E-2</v>
      </c>
      <c r="H40" s="141">
        <v>6.7743999999999999E-2</v>
      </c>
      <c r="I40" s="141">
        <v>6.7393999999999996E-2</v>
      </c>
      <c r="J40" s="141">
        <v>6.7074999999999996E-2</v>
      </c>
      <c r="K40" s="141">
        <v>6.6782999999999995E-2</v>
      </c>
      <c r="L40" s="141">
        <v>6.651E-2</v>
      </c>
      <c r="M40" s="141">
        <v>6.6253999999999993E-2</v>
      </c>
      <c r="N40" s="141">
        <v>6.6043000000000004E-2</v>
      </c>
      <c r="O40" s="141">
        <v>6.5856999999999999E-2</v>
      </c>
      <c r="P40" s="141">
        <v>6.5687999999999996E-2</v>
      </c>
      <c r="Q40" s="141">
        <v>6.5540000000000001E-2</v>
      </c>
      <c r="R40" s="141">
        <v>6.5424999999999997E-2</v>
      </c>
      <c r="S40" s="141">
        <v>6.5340999999999996E-2</v>
      </c>
      <c r="T40" s="141">
        <v>6.5294000000000005E-2</v>
      </c>
      <c r="U40" s="141">
        <v>6.5282999999999994E-2</v>
      </c>
      <c r="V40" s="141">
        <v>6.5309000000000006E-2</v>
      </c>
      <c r="W40" s="141">
        <v>6.5374000000000002E-2</v>
      </c>
      <c r="X40" s="141">
        <v>6.5471000000000001E-2</v>
      </c>
      <c r="Y40" s="141">
        <v>6.5610000000000002E-2</v>
      </c>
      <c r="Z40" s="141">
        <v>6.5795999999999993E-2</v>
      </c>
      <c r="AA40" s="141">
        <v>6.6031000000000006E-2</v>
      </c>
      <c r="AB40" s="141">
        <v>6.6314999999999999E-2</v>
      </c>
      <c r="AC40" s="141">
        <v>6.6638000000000003E-2</v>
      </c>
      <c r="AD40" s="141">
        <v>6.6954E-2</v>
      </c>
      <c r="AE40" s="141">
        <v>6.7264000000000004E-2</v>
      </c>
      <c r="AF40" s="141">
        <v>6.7567000000000002E-2</v>
      </c>
      <c r="AG40" s="138">
        <v>-7.4700000000000005E-4</v>
      </c>
    </row>
    <row r="41" spans="1:33" ht="15">
      <c r="A41" s="137" t="s">
        <v>56</v>
      </c>
      <c r="B41" s="140" t="s">
        <v>57</v>
      </c>
      <c r="C41" s="141">
        <v>0.20247000000000001</v>
      </c>
      <c r="D41" s="141">
        <v>0.200929</v>
      </c>
      <c r="E41" s="141">
        <v>0.20061300000000001</v>
      </c>
      <c r="F41" s="141">
        <v>0.20100100000000001</v>
      </c>
      <c r="G41" s="141">
        <v>0.199933</v>
      </c>
      <c r="H41" s="141">
        <v>0.19875300000000001</v>
      </c>
      <c r="I41" s="141">
        <v>0.198154</v>
      </c>
      <c r="J41" s="141">
        <v>0.198273</v>
      </c>
      <c r="K41" s="141">
        <v>0.19869400000000001</v>
      </c>
      <c r="L41" s="141">
        <v>0.196717</v>
      </c>
      <c r="M41" s="141">
        <v>0.19527900000000001</v>
      </c>
      <c r="N41" s="141">
        <v>0.19428300000000001</v>
      </c>
      <c r="O41" s="141">
        <v>0.19358500000000001</v>
      </c>
      <c r="P41" s="141">
        <v>0.193249</v>
      </c>
      <c r="Q41" s="141">
        <v>0.19348499999999999</v>
      </c>
      <c r="R41" s="141">
        <v>0.193991</v>
      </c>
      <c r="S41" s="141">
        <v>0.19454299999999999</v>
      </c>
      <c r="T41" s="141">
        <v>0.19508400000000001</v>
      </c>
      <c r="U41" s="141">
        <v>0.195661</v>
      </c>
      <c r="V41" s="141">
        <v>0.19287699999999999</v>
      </c>
      <c r="W41" s="141">
        <v>0.19070699999999999</v>
      </c>
      <c r="X41" s="141">
        <v>0.18893599999999999</v>
      </c>
      <c r="Y41" s="141">
        <v>0.187697</v>
      </c>
      <c r="Z41" s="141">
        <v>0.186858</v>
      </c>
      <c r="AA41" s="141">
        <v>0.18615999999999999</v>
      </c>
      <c r="AB41" s="141">
        <v>0.185692</v>
      </c>
      <c r="AC41" s="141">
        <v>0.18520400000000001</v>
      </c>
      <c r="AD41" s="141">
        <v>0.18476899999999999</v>
      </c>
      <c r="AE41" s="141">
        <v>0.18436900000000001</v>
      </c>
      <c r="AF41" s="141">
        <v>0.18429899999999999</v>
      </c>
      <c r="AG41" s="138">
        <v>-3.2369999999999999E-3</v>
      </c>
    </row>
    <row r="42" spans="1:33" ht="15">
      <c r="A42" s="137" t="s">
        <v>58</v>
      </c>
      <c r="B42" s="140" t="s">
        <v>332</v>
      </c>
      <c r="C42" s="141">
        <v>3.6983000000000002E-2</v>
      </c>
      <c r="D42" s="141">
        <v>3.7259E-2</v>
      </c>
      <c r="E42" s="141">
        <v>3.7506999999999999E-2</v>
      </c>
      <c r="F42" s="141">
        <v>3.7760000000000002E-2</v>
      </c>
      <c r="G42" s="141">
        <v>3.8008E-2</v>
      </c>
      <c r="H42" s="141">
        <v>3.8244E-2</v>
      </c>
      <c r="I42" s="141">
        <v>3.8471999999999999E-2</v>
      </c>
      <c r="J42" s="141">
        <v>3.8712999999999997E-2</v>
      </c>
      <c r="K42" s="141">
        <v>3.8960000000000002E-2</v>
      </c>
      <c r="L42" s="141">
        <v>3.9227999999999999E-2</v>
      </c>
      <c r="M42" s="141">
        <v>3.9495000000000002E-2</v>
      </c>
      <c r="N42" s="141">
        <v>3.9780999999999997E-2</v>
      </c>
      <c r="O42" s="141">
        <v>4.0072000000000003E-2</v>
      </c>
      <c r="P42" s="141">
        <v>4.0356000000000003E-2</v>
      </c>
      <c r="Q42" s="141">
        <v>4.0635999999999999E-2</v>
      </c>
      <c r="R42" s="141">
        <v>4.0911999999999997E-2</v>
      </c>
      <c r="S42" s="141">
        <v>4.1188000000000002E-2</v>
      </c>
      <c r="T42" s="141">
        <v>4.1466000000000003E-2</v>
      </c>
      <c r="U42" s="141">
        <v>4.1744000000000003E-2</v>
      </c>
      <c r="V42" s="141">
        <v>4.2023999999999999E-2</v>
      </c>
      <c r="W42" s="141">
        <v>4.2299999999999997E-2</v>
      </c>
      <c r="X42" s="141">
        <v>4.2569000000000003E-2</v>
      </c>
      <c r="Y42" s="141">
        <v>4.2833000000000003E-2</v>
      </c>
      <c r="Z42" s="141">
        <v>4.3091999999999998E-2</v>
      </c>
      <c r="AA42" s="141">
        <v>4.3347999999999998E-2</v>
      </c>
      <c r="AB42" s="141">
        <v>4.36E-2</v>
      </c>
      <c r="AC42" s="141">
        <v>4.3848999999999999E-2</v>
      </c>
      <c r="AD42" s="141">
        <v>4.4091999999999999E-2</v>
      </c>
      <c r="AE42" s="141">
        <v>4.4331000000000002E-2</v>
      </c>
      <c r="AF42" s="141">
        <v>4.4566000000000001E-2</v>
      </c>
      <c r="AG42" s="138">
        <v>6.4520000000000003E-3</v>
      </c>
    </row>
    <row r="43" spans="1:33" ht="15">
      <c r="A43" s="137" t="s">
        <v>59</v>
      </c>
      <c r="B43" s="140" t="s">
        <v>333</v>
      </c>
      <c r="C43" s="141">
        <v>2.7088999999999998E-2</v>
      </c>
      <c r="D43" s="141">
        <v>2.7503E-2</v>
      </c>
      <c r="E43" s="141">
        <v>2.7888E-2</v>
      </c>
      <c r="F43" s="141">
        <v>2.8265999999999999E-2</v>
      </c>
      <c r="G43" s="141">
        <v>2.8629999999999999E-2</v>
      </c>
      <c r="H43" s="141">
        <v>2.8972000000000001E-2</v>
      </c>
      <c r="I43" s="141">
        <v>2.9294000000000001E-2</v>
      </c>
      <c r="J43" s="141">
        <v>2.9659999999999999E-2</v>
      </c>
      <c r="K43" s="141">
        <v>3.0065000000000001E-2</v>
      </c>
      <c r="L43" s="141">
        <v>3.0504E-2</v>
      </c>
      <c r="M43" s="141">
        <v>3.0976E-2</v>
      </c>
      <c r="N43" s="141">
        <v>3.1502000000000002E-2</v>
      </c>
      <c r="O43" s="141">
        <v>3.2071000000000002E-2</v>
      </c>
      <c r="P43" s="141">
        <v>3.2677999999999999E-2</v>
      </c>
      <c r="Q43" s="141">
        <v>3.3278000000000002E-2</v>
      </c>
      <c r="R43" s="141">
        <v>3.3873E-2</v>
      </c>
      <c r="S43" s="141">
        <v>3.4467999999999999E-2</v>
      </c>
      <c r="T43" s="141">
        <v>3.5062999999999997E-2</v>
      </c>
      <c r="U43" s="141">
        <v>3.5658000000000002E-2</v>
      </c>
      <c r="V43" s="141">
        <v>3.6253000000000001E-2</v>
      </c>
      <c r="W43" s="141">
        <v>3.6844000000000002E-2</v>
      </c>
      <c r="X43" s="141">
        <v>3.7429999999999998E-2</v>
      </c>
      <c r="Y43" s="141">
        <v>3.8011999999999997E-2</v>
      </c>
      <c r="Z43" s="141">
        <v>3.8589999999999999E-2</v>
      </c>
      <c r="AA43" s="141">
        <v>3.9163999999999997E-2</v>
      </c>
      <c r="AB43" s="141">
        <v>3.9734999999999999E-2</v>
      </c>
      <c r="AC43" s="141">
        <v>4.0302999999999999E-2</v>
      </c>
      <c r="AD43" s="141">
        <v>4.0866E-2</v>
      </c>
      <c r="AE43" s="141">
        <v>4.1425999999999998E-2</v>
      </c>
      <c r="AF43" s="141">
        <v>4.1980000000000003E-2</v>
      </c>
      <c r="AG43" s="138">
        <v>1.5221E-2</v>
      </c>
    </row>
    <row r="44" spans="1:33" ht="15">
      <c r="A44" s="137" t="s">
        <v>60</v>
      </c>
      <c r="B44" s="140" t="s">
        <v>334</v>
      </c>
      <c r="C44" s="141">
        <v>0.19058900000000001</v>
      </c>
      <c r="D44" s="141">
        <v>0.18588499999999999</v>
      </c>
      <c r="E44" s="141">
        <v>0.18157300000000001</v>
      </c>
      <c r="F44" s="141">
        <v>0.177533</v>
      </c>
      <c r="G44" s="141">
        <v>0.173564</v>
      </c>
      <c r="H44" s="141">
        <v>0.16933100000000001</v>
      </c>
      <c r="I44" s="141">
        <v>0.16511300000000001</v>
      </c>
      <c r="J44" s="141">
        <v>0.16119700000000001</v>
      </c>
      <c r="K44" s="141">
        <v>0.15751399999999999</v>
      </c>
      <c r="L44" s="141">
        <v>0.15406400000000001</v>
      </c>
      <c r="M44" s="141">
        <v>0.15079200000000001</v>
      </c>
      <c r="N44" s="141">
        <v>0.147725</v>
      </c>
      <c r="O44" s="141">
        <v>0.14485999999999999</v>
      </c>
      <c r="P44" s="141">
        <v>0.142206</v>
      </c>
      <c r="Q44" s="141">
        <v>0.14000699999999999</v>
      </c>
      <c r="R44" s="141">
        <v>0.13813600000000001</v>
      </c>
      <c r="S44" s="141">
        <v>0.136488</v>
      </c>
      <c r="T44" s="141">
        <v>0.135023</v>
      </c>
      <c r="U44" s="141">
        <v>0.13378000000000001</v>
      </c>
      <c r="V44" s="141">
        <v>0.13266700000000001</v>
      </c>
      <c r="W44" s="141">
        <v>0.13175500000000001</v>
      </c>
      <c r="X44" s="141">
        <v>0.13100999999999999</v>
      </c>
      <c r="Y44" s="141">
        <v>0.13051299999999999</v>
      </c>
      <c r="Z44" s="141">
        <v>0.130242</v>
      </c>
      <c r="AA44" s="141">
        <v>0.130137</v>
      </c>
      <c r="AB44" s="141">
        <v>0.13028100000000001</v>
      </c>
      <c r="AC44" s="141">
        <v>0.13052900000000001</v>
      </c>
      <c r="AD44" s="141">
        <v>0.13089000000000001</v>
      </c>
      <c r="AE44" s="141">
        <v>0.131355</v>
      </c>
      <c r="AF44" s="141">
        <v>0.131991</v>
      </c>
      <c r="AG44" s="138">
        <v>-1.2588999999999999E-2</v>
      </c>
    </row>
    <row r="45" spans="1:33" ht="15">
      <c r="A45" s="137" t="s">
        <v>61</v>
      </c>
      <c r="B45" s="140" t="s">
        <v>335</v>
      </c>
      <c r="C45" s="141">
        <v>0.12254</v>
      </c>
      <c r="D45" s="141">
        <v>0.120642</v>
      </c>
      <c r="E45" s="141">
        <v>0.118626</v>
      </c>
      <c r="F45" s="141">
        <v>0.11645999999999999</v>
      </c>
      <c r="G45" s="141">
        <v>0.11401799999999999</v>
      </c>
      <c r="H45" s="141">
        <v>0.111151</v>
      </c>
      <c r="I45" s="141">
        <v>0.108074</v>
      </c>
      <c r="J45" s="141">
        <v>0.105006</v>
      </c>
      <c r="K45" s="141">
        <v>0.101909</v>
      </c>
      <c r="L45" s="141">
        <v>9.8815E-2</v>
      </c>
      <c r="M45" s="141">
        <v>9.5691999999999999E-2</v>
      </c>
      <c r="N45" s="141">
        <v>9.2605000000000007E-2</v>
      </c>
      <c r="O45" s="141">
        <v>8.9555999999999997E-2</v>
      </c>
      <c r="P45" s="141">
        <v>8.6572999999999997E-2</v>
      </c>
      <c r="Q45" s="141">
        <v>8.3811999999999998E-2</v>
      </c>
      <c r="R45" s="141">
        <v>8.1226999999999994E-2</v>
      </c>
      <c r="S45" s="141">
        <v>7.8728999999999993E-2</v>
      </c>
      <c r="T45" s="141">
        <v>7.6351000000000002E-2</v>
      </c>
      <c r="U45" s="141">
        <v>7.4117000000000002E-2</v>
      </c>
      <c r="V45" s="141">
        <v>7.1984999999999993E-2</v>
      </c>
      <c r="W45" s="141">
        <v>7.0014999999999994E-2</v>
      </c>
      <c r="X45" s="141">
        <v>6.8220000000000003E-2</v>
      </c>
      <c r="Y45" s="141">
        <v>6.6650000000000001E-2</v>
      </c>
      <c r="Z45" s="141">
        <v>6.5319000000000002E-2</v>
      </c>
      <c r="AA45" s="141">
        <v>6.4184000000000005E-2</v>
      </c>
      <c r="AB45" s="141">
        <v>6.3372999999999999E-2</v>
      </c>
      <c r="AC45" s="141">
        <v>6.2765000000000001E-2</v>
      </c>
      <c r="AD45" s="141">
        <v>6.2357000000000003E-2</v>
      </c>
      <c r="AE45" s="141">
        <v>6.2153E-2</v>
      </c>
      <c r="AF45" s="141">
        <v>6.2146E-2</v>
      </c>
      <c r="AG45" s="138">
        <v>-2.3140000000000001E-2</v>
      </c>
    </row>
    <row r="46" spans="1:33" ht="15">
      <c r="A46" s="137" t="s">
        <v>62</v>
      </c>
      <c r="B46" s="140" t="s">
        <v>63</v>
      </c>
      <c r="C46" s="141">
        <v>8.1726999999999994E-2</v>
      </c>
      <c r="D46" s="141">
        <v>8.6350999999999997E-2</v>
      </c>
      <c r="E46" s="141">
        <v>8.1643999999999994E-2</v>
      </c>
      <c r="F46" s="141">
        <v>8.2217999999999999E-2</v>
      </c>
      <c r="G46" s="141">
        <v>8.2794999999999994E-2</v>
      </c>
      <c r="H46" s="141">
        <v>8.3181000000000005E-2</v>
      </c>
      <c r="I46" s="141">
        <v>8.3486000000000005E-2</v>
      </c>
      <c r="J46" s="141">
        <v>8.3602999999999997E-2</v>
      </c>
      <c r="K46" s="141">
        <v>8.3548999999999998E-2</v>
      </c>
      <c r="L46" s="141">
        <v>8.3384E-2</v>
      </c>
      <c r="M46" s="141">
        <v>8.3085999999999993E-2</v>
      </c>
      <c r="N46" s="141">
        <v>8.2588999999999996E-2</v>
      </c>
      <c r="O46" s="141">
        <v>8.1886E-2</v>
      </c>
      <c r="P46" s="141">
        <v>8.1034999999999996E-2</v>
      </c>
      <c r="Q46" s="141">
        <v>8.0085000000000003E-2</v>
      </c>
      <c r="R46" s="141">
        <v>7.9031000000000004E-2</v>
      </c>
      <c r="S46" s="141">
        <v>7.7850000000000003E-2</v>
      </c>
      <c r="T46" s="141">
        <v>7.6550000000000007E-2</v>
      </c>
      <c r="U46" s="141">
        <v>7.5212000000000001E-2</v>
      </c>
      <c r="V46" s="141">
        <v>7.3925000000000005E-2</v>
      </c>
      <c r="W46" s="141">
        <v>7.2672E-2</v>
      </c>
      <c r="X46" s="141">
        <v>7.1480000000000002E-2</v>
      </c>
      <c r="Y46" s="141">
        <v>7.0406999999999997E-2</v>
      </c>
      <c r="Z46" s="141">
        <v>6.9449999999999998E-2</v>
      </c>
      <c r="AA46" s="141">
        <v>6.8598000000000006E-2</v>
      </c>
      <c r="AB46" s="141">
        <v>6.7849999999999994E-2</v>
      </c>
      <c r="AC46" s="141">
        <v>6.7191000000000001E-2</v>
      </c>
      <c r="AD46" s="141">
        <v>6.6628000000000007E-2</v>
      </c>
      <c r="AE46" s="141">
        <v>6.6155000000000005E-2</v>
      </c>
      <c r="AF46" s="141">
        <v>6.5777000000000002E-2</v>
      </c>
      <c r="AG46" s="138">
        <v>-7.4590000000000004E-3</v>
      </c>
    </row>
    <row r="47" spans="1:33" ht="15">
      <c r="A47" s="137" t="s">
        <v>64</v>
      </c>
      <c r="B47" s="140" t="s">
        <v>74</v>
      </c>
      <c r="C47" s="141">
        <v>1.7743500000000001</v>
      </c>
      <c r="D47" s="141">
        <v>1.7344580000000001</v>
      </c>
      <c r="E47" s="141">
        <v>1.777666</v>
      </c>
      <c r="F47" s="141">
        <v>1.8093250000000001</v>
      </c>
      <c r="G47" s="141">
        <v>1.8407819999999999</v>
      </c>
      <c r="H47" s="141">
        <v>1.8691070000000001</v>
      </c>
      <c r="I47" s="141">
        <v>1.894396</v>
      </c>
      <c r="J47" s="141">
        <v>1.9228449999999999</v>
      </c>
      <c r="K47" s="141">
        <v>1.9517800000000001</v>
      </c>
      <c r="L47" s="141">
        <v>1.981412</v>
      </c>
      <c r="M47" s="141">
        <v>2.0101019999999998</v>
      </c>
      <c r="N47" s="141">
        <v>2.039863</v>
      </c>
      <c r="O47" s="141">
        <v>2.070373</v>
      </c>
      <c r="P47" s="141">
        <v>2.099307</v>
      </c>
      <c r="Q47" s="141">
        <v>2.1305209999999999</v>
      </c>
      <c r="R47" s="141">
        <v>2.1637360000000001</v>
      </c>
      <c r="S47" s="141">
        <v>2.1984300000000001</v>
      </c>
      <c r="T47" s="141">
        <v>2.2334939999999999</v>
      </c>
      <c r="U47" s="141">
        <v>2.2694209999999999</v>
      </c>
      <c r="V47" s="141">
        <v>2.304824</v>
      </c>
      <c r="W47" s="141">
        <v>2.3393660000000001</v>
      </c>
      <c r="X47" s="141">
        <v>2.374844</v>
      </c>
      <c r="Y47" s="141">
        <v>2.4114089999999999</v>
      </c>
      <c r="Z47" s="141">
        <v>2.448985</v>
      </c>
      <c r="AA47" s="141">
        <v>2.4874350000000001</v>
      </c>
      <c r="AB47" s="141">
        <v>2.5285839999999999</v>
      </c>
      <c r="AC47" s="141">
        <v>2.570128</v>
      </c>
      <c r="AD47" s="141">
        <v>2.6128070000000001</v>
      </c>
      <c r="AE47" s="141">
        <v>2.657311</v>
      </c>
      <c r="AF47" s="141">
        <v>2.7062970000000002</v>
      </c>
      <c r="AG47" s="138">
        <v>1.4663000000000001E-2</v>
      </c>
    </row>
    <row r="48" spans="1:33">
      <c r="A48" s="137" t="s">
        <v>65</v>
      </c>
      <c r="B48" s="150" t="s">
        <v>336</v>
      </c>
      <c r="C48" s="151">
        <v>5.1819819999999996</v>
      </c>
      <c r="D48" s="151">
        <v>5.0957290000000004</v>
      </c>
      <c r="E48" s="151">
        <v>5.2193449999999997</v>
      </c>
      <c r="F48" s="151">
        <v>5.2613969999999997</v>
      </c>
      <c r="G48" s="151">
        <v>5.3007140000000001</v>
      </c>
      <c r="H48" s="151">
        <v>5.3308200000000001</v>
      </c>
      <c r="I48" s="151">
        <v>5.3546300000000002</v>
      </c>
      <c r="J48" s="151">
        <v>5.3833929999999999</v>
      </c>
      <c r="K48" s="151">
        <v>5.4128280000000002</v>
      </c>
      <c r="L48" s="151">
        <v>5.4417260000000001</v>
      </c>
      <c r="M48" s="151">
        <v>5.471546</v>
      </c>
      <c r="N48" s="151">
        <v>5.5053789999999996</v>
      </c>
      <c r="O48" s="151">
        <v>5.5416819999999998</v>
      </c>
      <c r="P48" s="151">
        <v>5.5784630000000002</v>
      </c>
      <c r="Q48" s="151">
        <v>5.6239520000000001</v>
      </c>
      <c r="R48" s="151">
        <v>5.6760640000000002</v>
      </c>
      <c r="S48" s="151">
        <v>5.7324890000000002</v>
      </c>
      <c r="T48" s="151">
        <v>5.7892169999999998</v>
      </c>
      <c r="U48" s="151">
        <v>5.8471130000000002</v>
      </c>
      <c r="V48" s="151">
        <v>5.8999819999999996</v>
      </c>
      <c r="W48" s="151">
        <v>5.9533360000000002</v>
      </c>
      <c r="X48" s="151">
        <v>6.0086820000000003</v>
      </c>
      <c r="Y48" s="151">
        <v>6.0679559999999997</v>
      </c>
      <c r="Z48" s="151">
        <v>6.1301769999999998</v>
      </c>
      <c r="AA48" s="151">
        <v>6.1928020000000004</v>
      </c>
      <c r="AB48" s="151">
        <v>6.261317</v>
      </c>
      <c r="AC48" s="151">
        <v>6.3299469999999998</v>
      </c>
      <c r="AD48" s="151">
        <v>6.4006420000000004</v>
      </c>
      <c r="AE48" s="151">
        <v>6.4735469999999999</v>
      </c>
      <c r="AF48" s="151">
        <v>6.5532120000000003</v>
      </c>
      <c r="AG48" s="152">
        <v>8.1279999999999998E-3</v>
      </c>
    </row>
    <row r="49" spans="1:33" ht="15">
      <c r="A49" s="137" t="s">
        <v>337</v>
      </c>
      <c r="B49" s="140" t="s">
        <v>338</v>
      </c>
      <c r="C49" s="141">
        <v>9.6773999999999999E-2</v>
      </c>
      <c r="D49" s="141">
        <v>0.10704900000000001</v>
      </c>
      <c r="E49" s="141">
        <v>0.117365</v>
      </c>
      <c r="F49" s="141">
        <v>0.125197</v>
      </c>
      <c r="G49" s="141">
        <v>0.13267799999999999</v>
      </c>
      <c r="H49" s="141">
        <v>0.14006299999999999</v>
      </c>
      <c r="I49" s="141">
        <v>0.14744599999999999</v>
      </c>
      <c r="J49" s="141">
        <v>0.15514800000000001</v>
      </c>
      <c r="K49" s="141">
        <v>0.16309000000000001</v>
      </c>
      <c r="L49" s="141">
        <v>0.17113300000000001</v>
      </c>
      <c r="M49" s="141">
        <v>0.179503</v>
      </c>
      <c r="N49" s="141">
        <v>0.18815100000000001</v>
      </c>
      <c r="O49" s="141">
        <v>0.19745199999999999</v>
      </c>
      <c r="P49" s="141">
        <v>0.20738100000000001</v>
      </c>
      <c r="Q49" s="141">
        <v>0.21725800000000001</v>
      </c>
      <c r="R49" s="141">
        <v>0.227242</v>
      </c>
      <c r="S49" s="141">
        <v>0.23796500000000001</v>
      </c>
      <c r="T49" s="141">
        <v>0.2487</v>
      </c>
      <c r="U49" s="141">
        <v>0.25990799999999997</v>
      </c>
      <c r="V49" s="141">
        <v>0.27201700000000001</v>
      </c>
      <c r="W49" s="141">
        <v>0.28448499999999999</v>
      </c>
      <c r="X49" s="141">
        <v>0.29792400000000002</v>
      </c>
      <c r="Y49" s="141">
        <v>0.31203399999999998</v>
      </c>
      <c r="Z49" s="141">
        <v>0.326403</v>
      </c>
      <c r="AA49" s="141">
        <v>0.34159400000000001</v>
      </c>
      <c r="AB49" s="141">
        <v>0.35733300000000001</v>
      </c>
      <c r="AC49" s="141">
        <v>0.37381300000000001</v>
      </c>
      <c r="AD49" s="141">
        <v>0.39113999999999999</v>
      </c>
      <c r="AE49" s="141">
        <v>0.40933199999999997</v>
      </c>
      <c r="AF49" s="141">
        <v>0.42791299999999999</v>
      </c>
      <c r="AG49" s="138">
        <v>5.2596999999999998E-2</v>
      </c>
    </row>
    <row r="50" spans="1:33" ht="15" customHeight="1">
      <c r="A50" s="137" t="s">
        <v>339</v>
      </c>
      <c r="B50" s="150" t="s">
        <v>340</v>
      </c>
      <c r="C50" s="151">
        <v>5.0852079999999997</v>
      </c>
      <c r="D50" s="151">
        <v>4.9886799999999996</v>
      </c>
      <c r="E50" s="151">
        <v>5.1019800000000002</v>
      </c>
      <c r="F50" s="151">
        <v>5.1361999999999997</v>
      </c>
      <c r="G50" s="151">
        <v>5.1680349999999997</v>
      </c>
      <c r="H50" s="151">
        <v>5.1907569999999996</v>
      </c>
      <c r="I50" s="151">
        <v>5.2071839999999998</v>
      </c>
      <c r="J50" s="151">
        <v>5.2282460000000004</v>
      </c>
      <c r="K50" s="151">
        <v>5.2497379999999998</v>
      </c>
      <c r="L50" s="151">
        <v>5.2705929999999999</v>
      </c>
      <c r="M50" s="151">
        <v>5.2920429999999996</v>
      </c>
      <c r="N50" s="151">
        <v>5.3172280000000001</v>
      </c>
      <c r="O50" s="151">
        <v>5.3442309999999997</v>
      </c>
      <c r="P50" s="151">
        <v>5.3710820000000004</v>
      </c>
      <c r="Q50" s="151">
        <v>5.4066929999999997</v>
      </c>
      <c r="R50" s="151">
        <v>5.4488219999999998</v>
      </c>
      <c r="S50" s="151">
        <v>5.4945240000000002</v>
      </c>
      <c r="T50" s="151">
        <v>5.5405170000000004</v>
      </c>
      <c r="U50" s="151">
        <v>5.5872039999999998</v>
      </c>
      <c r="V50" s="151">
        <v>5.6279659999999998</v>
      </c>
      <c r="W50" s="151">
        <v>5.6688510000000001</v>
      </c>
      <c r="X50" s="151">
        <v>5.7107580000000002</v>
      </c>
      <c r="Y50" s="151">
        <v>5.755922</v>
      </c>
      <c r="Z50" s="151">
        <v>5.8037739999999998</v>
      </c>
      <c r="AA50" s="151">
        <v>5.8512089999999999</v>
      </c>
      <c r="AB50" s="151">
        <v>5.9039840000000003</v>
      </c>
      <c r="AC50" s="151">
        <v>5.9561339999999996</v>
      </c>
      <c r="AD50" s="151">
        <v>6.0095029999999996</v>
      </c>
      <c r="AE50" s="151">
        <v>6.0642149999999999</v>
      </c>
      <c r="AF50" s="151">
        <v>6.125299</v>
      </c>
      <c r="AG50" s="152">
        <v>6.4380000000000001E-3</v>
      </c>
    </row>
    <row r="51" spans="1:33" ht="15" customHeight="1"/>
    <row r="52" spans="1:33" ht="15" customHeight="1">
      <c r="B52" s="150" t="s">
        <v>67</v>
      </c>
    </row>
    <row r="53" spans="1:33" s="157" customFormat="1" ht="15" customHeight="1">
      <c r="A53" s="153" t="s">
        <v>68</v>
      </c>
      <c r="B53" s="154" t="s">
        <v>43</v>
      </c>
      <c r="C53" s="155">
        <v>3.5826090000000002</v>
      </c>
      <c r="D53" s="155">
        <v>3.6539090000000001</v>
      </c>
      <c r="E53" s="155">
        <v>3.5638010000000002</v>
      </c>
      <c r="F53" s="155">
        <v>3.5655670000000002</v>
      </c>
      <c r="G53" s="155">
        <v>3.5666760000000002</v>
      </c>
      <c r="H53" s="155">
        <v>3.5590609999999998</v>
      </c>
      <c r="I53" s="155">
        <v>3.54636</v>
      </c>
      <c r="J53" s="155">
        <v>3.5272049999999999</v>
      </c>
      <c r="K53" s="155">
        <v>3.5034510000000001</v>
      </c>
      <c r="L53" s="155">
        <v>3.4796740000000002</v>
      </c>
      <c r="M53" s="155">
        <v>3.457192</v>
      </c>
      <c r="N53" s="155">
        <v>3.4345560000000002</v>
      </c>
      <c r="O53" s="155">
        <v>3.41188</v>
      </c>
      <c r="P53" s="155">
        <v>3.391613</v>
      </c>
      <c r="Q53" s="155">
        <v>3.3750499999999999</v>
      </c>
      <c r="R53" s="155">
        <v>3.3605010000000002</v>
      </c>
      <c r="S53" s="155">
        <v>3.3456640000000002</v>
      </c>
      <c r="T53" s="155">
        <v>3.3309380000000002</v>
      </c>
      <c r="U53" s="155">
        <v>3.3162180000000001</v>
      </c>
      <c r="V53" s="155">
        <v>3.302915</v>
      </c>
      <c r="W53" s="155">
        <v>3.288789</v>
      </c>
      <c r="X53" s="155">
        <v>3.275674</v>
      </c>
      <c r="Y53" s="155">
        <v>3.2639529999999999</v>
      </c>
      <c r="Z53" s="155">
        <v>3.25278</v>
      </c>
      <c r="AA53" s="155">
        <v>3.2411940000000001</v>
      </c>
      <c r="AB53" s="155">
        <v>3.228952</v>
      </c>
      <c r="AC53" s="155">
        <v>3.2157650000000002</v>
      </c>
      <c r="AD53" s="155">
        <v>3.201775</v>
      </c>
      <c r="AE53" s="155">
        <v>3.1866300000000001</v>
      </c>
      <c r="AF53" s="155">
        <v>3.1708769999999999</v>
      </c>
      <c r="AG53" s="156">
        <v>-4.2009999999999999E-3</v>
      </c>
    </row>
    <row r="54" spans="1:33" ht="15" customHeight="1">
      <c r="A54" s="137" t="s">
        <v>69</v>
      </c>
      <c r="B54" s="140" t="s">
        <v>45</v>
      </c>
      <c r="C54" s="141">
        <v>5.6049000000000002E-2</v>
      </c>
      <c r="D54" s="141">
        <v>5.2447000000000001E-2</v>
      </c>
      <c r="E54" s="141">
        <v>5.9926E-2</v>
      </c>
      <c r="F54" s="141">
        <v>6.0000999999999999E-2</v>
      </c>
      <c r="G54" s="141">
        <v>6.0075999999999997E-2</v>
      </c>
      <c r="H54" s="141">
        <v>6.0092E-2</v>
      </c>
      <c r="I54" s="141">
        <v>6.0003000000000001E-2</v>
      </c>
      <c r="J54" s="141">
        <v>5.9853999999999997E-2</v>
      </c>
      <c r="K54" s="141">
        <v>5.9641E-2</v>
      </c>
      <c r="L54" s="141">
        <v>5.9434000000000001E-2</v>
      </c>
      <c r="M54" s="141">
        <v>5.9221999999999997E-2</v>
      </c>
      <c r="N54" s="141">
        <v>5.8951000000000003E-2</v>
      </c>
      <c r="O54" s="141">
        <v>5.8714000000000002E-2</v>
      </c>
      <c r="P54" s="141">
        <v>5.8524E-2</v>
      </c>
      <c r="Q54" s="141">
        <v>5.8457000000000002E-2</v>
      </c>
      <c r="R54" s="141">
        <v>5.8520000000000003E-2</v>
      </c>
      <c r="S54" s="141">
        <v>5.8701999999999997E-2</v>
      </c>
      <c r="T54" s="141">
        <v>5.8900000000000001E-2</v>
      </c>
      <c r="U54" s="141">
        <v>5.9114E-2</v>
      </c>
      <c r="V54" s="141">
        <v>5.9310000000000002E-2</v>
      </c>
      <c r="W54" s="141">
        <v>5.9503E-2</v>
      </c>
      <c r="X54" s="141">
        <v>5.9704E-2</v>
      </c>
      <c r="Y54" s="141">
        <v>5.9915000000000003E-2</v>
      </c>
      <c r="Z54" s="141">
        <v>6.0152999999999998E-2</v>
      </c>
      <c r="AA54" s="141">
        <v>6.0398E-2</v>
      </c>
      <c r="AB54" s="141">
        <v>6.0630999999999997E-2</v>
      </c>
      <c r="AC54" s="141">
        <v>6.0880999999999998E-2</v>
      </c>
      <c r="AD54" s="141">
        <v>6.1128000000000002E-2</v>
      </c>
      <c r="AE54" s="141">
        <v>6.1364000000000002E-2</v>
      </c>
      <c r="AF54" s="141">
        <v>6.1579000000000002E-2</v>
      </c>
      <c r="AG54" s="138">
        <v>3.2499999999999999E-3</v>
      </c>
    </row>
    <row r="55" spans="1:33" s="161" customFormat="1" ht="15" customHeight="1">
      <c r="A55" s="159" t="s">
        <v>70</v>
      </c>
      <c r="B55" s="129" t="s">
        <v>47</v>
      </c>
      <c r="C55" s="158">
        <v>0.99475999999999998</v>
      </c>
      <c r="D55" s="158">
        <v>0.99115799999999998</v>
      </c>
      <c r="E55" s="158">
        <v>0.99432100000000001</v>
      </c>
      <c r="F55" s="158">
        <v>1.0041020000000001</v>
      </c>
      <c r="G55" s="158">
        <v>1.0158389999999999</v>
      </c>
      <c r="H55" s="158">
        <v>1.0271490000000001</v>
      </c>
      <c r="I55" s="158">
        <v>1.0381050000000001</v>
      </c>
      <c r="J55" s="158">
        <v>1.04741</v>
      </c>
      <c r="K55" s="158">
        <v>1.055631</v>
      </c>
      <c r="L55" s="158">
        <v>1.0640499999999999</v>
      </c>
      <c r="M55" s="158">
        <v>1.071957</v>
      </c>
      <c r="N55" s="158">
        <v>1.077596</v>
      </c>
      <c r="O55" s="158">
        <v>1.0831040000000001</v>
      </c>
      <c r="P55" s="158">
        <v>1.089137</v>
      </c>
      <c r="Q55" s="158">
        <v>1.09581</v>
      </c>
      <c r="R55" s="158">
        <v>1.1024860000000001</v>
      </c>
      <c r="S55" s="158">
        <v>1.1084039999999999</v>
      </c>
      <c r="T55" s="158">
        <v>1.1135349999999999</v>
      </c>
      <c r="U55" s="158">
        <v>1.1181639999999999</v>
      </c>
      <c r="V55" s="158">
        <v>1.12266</v>
      </c>
      <c r="W55" s="158">
        <v>1.1265609999999999</v>
      </c>
      <c r="X55" s="158">
        <v>1.1306830000000001</v>
      </c>
      <c r="Y55" s="158">
        <v>1.135351</v>
      </c>
      <c r="Z55" s="158">
        <v>1.1403350000000001</v>
      </c>
      <c r="AA55" s="158">
        <v>1.1456189999999999</v>
      </c>
      <c r="AB55" s="158">
        <v>1.1508910000000001</v>
      </c>
      <c r="AC55" s="158">
        <v>1.156156</v>
      </c>
      <c r="AD55" s="158">
        <v>1.1613439999999999</v>
      </c>
      <c r="AE55" s="158">
        <v>1.1662790000000001</v>
      </c>
      <c r="AF55" s="158">
        <v>1.1710229999999999</v>
      </c>
      <c r="AG55" s="160">
        <v>5.6410000000000002E-3</v>
      </c>
    </row>
    <row r="56" spans="1:33" ht="15" customHeight="1">
      <c r="A56" s="137" t="s">
        <v>71</v>
      </c>
      <c r="B56" s="140" t="s">
        <v>51</v>
      </c>
      <c r="C56" s="141">
        <v>0.103405</v>
      </c>
      <c r="D56" s="141">
        <v>0.103508</v>
      </c>
      <c r="E56" s="141">
        <v>0.103562</v>
      </c>
      <c r="F56" s="141">
        <v>0.103635</v>
      </c>
      <c r="G56" s="141">
        <v>0.103716</v>
      </c>
      <c r="H56" s="141">
        <v>0.10377400000000001</v>
      </c>
      <c r="I56" s="141">
        <v>0.103822</v>
      </c>
      <c r="J56" s="141">
        <v>0.103907</v>
      </c>
      <c r="K56" s="141">
        <v>0.104072</v>
      </c>
      <c r="L56" s="141">
        <v>0.10431</v>
      </c>
      <c r="M56" s="141">
        <v>0.104629</v>
      </c>
      <c r="N56" s="141">
        <v>0.105071</v>
      </c>
      <c r="O56" s="141">
        <v>0.10562000000000001</v>
      </c>
      <c r="P56" s="141">
        <v>0.106207</v>
      </c>
      <c r="Q56" s="141">
        <v>0.10684399999999999</v>
      </c>
      <c r="R56" s="141">
        <v>0.107526</v>
      </c>
      <c r="S56" s="141">
        <v>0.108255</v>
      </c>
      <c r="T56" s="141">
        <v>0.109012</v>
      </c>
      <c r="U56" s="141">
        <v>0.109796</v>
      </c>
      <c r="V56" s="141">
        <v>0.11061</v>
      </c>
      <c r="W56" s="141">
        <v>0.111447</v>
      </c>
      <c r="X56" s="141">
        <v>0.112306</v>
      </c>
      <c r="Y56" s="141">
        <v>0.11318599999999999</v>
      </c>
      <c r="Z56" s="141">
        <v>0.11408799999999999</v>
      </c>
      <c r="AA56" s="141">
        <v>0.115007</v>
      </c>
      <c r="AB56" s="141">
        <v>0.115935</v>
      </c>
      <c r="AC56" s="141">
        <v>0.116865</v>
      </c>
      <c r="AD56" s="141">
        <v>0.117784</v>
      </c>
      <c r="AE56" s="141">
        <v>0.118685</v>
      </c>
      <c r="AF56" s="141">
        <v>0.119559</v>
      </c>
      <c r="AG56" s="138">
        <v>5.0179999999999999E-3</v>
      </c>
    </row>
    <row r="57" spans="1:33" ht="15" customHeight="1">
      <c r="A57" s="137" t="s">
        <v>72</v>
      </c>
      <c r="B57" s="140" t="s">
        <v>53</v>
      </c>
      <c r="C57" s="141">
        <v>3.9669999999999997E-2</v>
      </c>
      <c r="D57" s="141">
        <v>3.9942999999999999E-2</v>
      </c>
      <c r="E57" s="141">
        <v>4.0480000000000002E-2</v>
      </c>
      <c r="F57" s="141">
        <v>4.1263000000000001E-2</v>
      </c>
      <c r="G57" s="141">
        <v>4.2118000000000003E-2</v>
      </c>
      <c r="H57" s="141">
        <v>4.2955E-2</v>
      </c>
      <c r="I57" s="141">
        <v>4.3791999999999998E-2</v>
      </c>
      <c r="J57" s="141">
        <v>4.4510000000000001E-2</v>
      </c>
      <c r="K57" s="141">
        <v>4.5144999999999998E-2</v>
      </c>
      <c r="L57" s="141">
        <v>4.5762999999999998E-2</v>
      </c>
      <c r="M57" s="141">
        <v>4.6392999999999997E-2</v>
      </c>
      <c r="N57" s="141">
        <v>4.6927000000000003E-2</v>
      </c>
      <c r="O57" s="141">
        <v>4.7469999999999998E-2</v>
      </c>
      <c r="P57" s="141">
        <v>4.8056000000000001E-2</v>
      </c>
      <c r="Q57" s="141">
        <v>4.8680000000000001E-2</v>
      </c>
      <c r="R57" s="141">
        <v>4.9311000000000001E-2</v>
      </c>
      <c r="S57" s="141">
        <v>4.9953999999999998E-2</v>
      </c>
      <c r="T57" s="141">
        <v>5.0604999999999997E-2</v>
      </c>
      <c r="U57" s="141">
        <v>5.1264999999999998E-2</v>
      </c>
      <c r="V57" s="141">
        <v>5.1942000000000002E-2</v>
      </c>
      <c r="W57" s="141">
        <v>5.2610999999999998E-2</v>
      </c>
      <c r="X57" s="141">
        <v>5.33E-2</v>
      </c>
      <c r="Y57" s="141">
        <v>5.4015000000000001E-2</v>
      </c>
      <c r="Z57" s="141">
        <v>5.4737000000000001E-2</v>
      </c>
      <c r="AA57" s="141">
        <v>5.5459000000000001E-2</v>
      </c>
      <c r="AB57" s="141">
        <v>5.6162999999999998E-2</v>
      </c>
      <c r="AC57" s="141">
        <v>5.6853000000000001E-2</v>
      </c>
      <c r="AD57" s="141">
        <v>5.7528000000000003E-2</v>
      </c>
      <c r="AE57" s="141">
        <v>5.8180999999999997E-2</v>
      </c>
      <c r="AF57" s="141">
        <v>5.8823E-2</v>
      </c>
      <c r="AG57" s="138">
        <v>1.3676000000000001E-2</v>
      </c>
    </row>
    <row r="58" spans="1:33" ht="15" customHeight="1">
      <c r="A58" s="137" t="s">
        <v>73</v>
      </c>
      <c r="B58" s="140" t="s">
        <v>341</v>
      </c>
      <c r="C58" s="141">
        <v>0.230883</v>
      </c>
      <c r="D58" s="141">
        <v>0.22923199999999999</v>
      </c>
      <c r="E58" s="141">
        <v>0.22867999999999999</v>
      </c>
      <c r="F58" s="141">
        <v>0.229301</v>
      </c>
      <c r="G58" s="141">
        <v>0.23025699999999999</v>
      </c>
      <c r="H58" s="141">
        <v>0.231045</v>
      </c>
      <c r="I58" s="141">
        <v>0.23161599999999999</v>
      </c>
      <c r="J58" s="141">
        <v>0.231519</v>
      </c>
      <c r="K58" s="141">
        <v>0.230958</v>
      </c>
      <c r="L58" s="141">
        <v>0.230297</v>
      </c>
      <c r="M58" s="141">
        <v>0.22970599999999999</v>
      </c>
      <c r="N58" s="141">
        <v>0.228467</v>
      </c>
      <c r="O58" s="141">
        <v>0.22737399999999999</v>
      </c>
      <c r="P58" s="141">
        <v>0.226629</v>
      </c>
      <c r="Q58" s="141">
        <v>0.226192</v>
      </c>
      <c r="R58" s="141">
        <v>0.22590399999999999</v>
      </c>
      <c r="S58" s="141">
        <v>0.22559399999999999</v>
      </c>
      <c r="T58" s="141">
        <v>0.22525100000000001</v>
      </c>
      <c r="U58" s="141">
        <v>0.22487799999999999</v>
      </c>
      <c r="V58" s="141">
        <v>0.22451499999999999</v>
      </c>
      <c r="W58" s="141">
        <v>0.22409000000000001</v>
      </c>
      <c r="X58" s="141">
        <v>0.223721</v>
      </c>
      <c r="Y58" s="141">
        <v>0.22345699999999999</v>
      </c>
      <c r="Z58" s="141">
        <v>0.22323799999999999</v>
      </c>
      <c r="AA58" s="141">
        <v>0.22303999999999999</v>
      </c>
      <c r="AB58" s="141">
        <v>0.22281200000000001</v>
      </c>
      <c r="AC58" s="141">
        <v>0.222557</v>
      </c>
      <c r="AD58" s="141">
        <v>0.22228400000000001</v>
      </c>
      <c r="AE58" s="141">
        <v>0.221969</v>
      </c>
      <c r="AF58" s="141">
        <v>0.22164500000000001</v>
      </c>
      <c r="AG58" s="138">
        <v>-1.407E-3</v>
      </c>
    </row>
    <row r="59" spans="1:33" ht="15" customHeight="1">
      <c r="A59" s="137" t="s">
        <v>75</v>
      </c>
      <c r="B59" s="150" t="s">
        <v>66</v>
      </c>
      <c r="C59" s="151">
        <v>5.0073759999999998</v>
      </c>
      <c r="D59" s="151">
        <v>5.0701960000000001</v>
      </c>
      <c r="E59" s="151">
        <v>4.9907700000000004</v>
      </c>
      <c r="F59" s="151">
        <v>5.0038710000000002</v>
      </c>
      <c r="G59" s="151">
        <v>5.0186830000000002</v>
      </c>
      <c r="H59" s="151">
        <v>5.0240770000000001</v>
      </c>
      <c r="I59" s="151">
        <v>5.0236980000000004</v>
      </c>
      <c r="J59" s="151">
        <v>5.014405</v>
      </c>
      <c r="K59" s="151">
        <v>4.9988989999999998</v>
      </c>
      <c r="L59" s="151">
        <v>4.9835289999999999</v>
      </c>
      <c r="M59" s="151">
        <v>4.9690989999999999</v>
      </c>
      <c r="N59" s="151">
        <v>4.951568</v>
      </c>
      <c r="O59" s="151">
        <v>4.9341609999999996</v>
      </c>
      <c r="P59" s="151">
        <v>4.9201649999999999</v>
      </c>
      <c r="Q59" s="151">
        <v>4.911035</v>
      </c>
      <c r="R59" s="151">
        <v>4.9042500000000002</v>
      </c>
      <c r="S59" s="151">
        <v>4.8965740000000002</v>
      </c>
      <c r="T59" s="151">
        <v>4.8882409999999998</v>
      </c>
      <c r="U59" s="151">
        <v>4.879435</v>
      </c>
      <c r="V59" s="151">
        <v>4.8719530000000004</v>
      </c>
      <c r="W59" s="151">
        <v>4.8630019999999998</v>
      </c>
      <c r="X59" s="151">
        <v>4.8553889999999997</v>
      </c>
      <c r="Y59" s="151">
        <v>4.8498780000000004</v>
      </c>
      <c r="Z59" s="151">
        <v>4.845332</v>
      </c>
      <c r="AA59" s="151">
        <v>4.8407159999999996</v>
      </c>
      <c r="AB59" s="151">
        <v>4.8353849999999996</v>
      </c>
      <c r="AC59" s="151">
        <v>4.8290759999999997</v>
      </c>
      <c r="AD59" s="151">
        <v>4.8218430000000003</v>
      </c>
      <c r="AE59" s="151">
        <v>4.8131089999999999</v>
      </c>
      <c r="AF59" s="151">
        <v>4.8035059999999996</v>
      </c>
      <c r="AG59" s="152">
        <v>-1.4319999999999999E-3</v>
      </c>
    </row>
    <row r="60" spans="1:33" ht="15" customHeight="1"/>
    <row r="61" spans="1:33" ht="15" customHeight="1">
      <c r="B61" s="150" t="s">
        <v>342</v>
      </c>
    </row>
    <row r="62" spans="1:33" s="166" customFormat="1" ht="15" customHeight="1">
      <c r="A62" s="162" t="s">
        <v>76</v>
      </c>
      <c r="B62" s="163" t="s">
        <v>43</v>
      </c>
      <c r="C62" s="164">
        <v>0.36505799999999999</v>
      </c>
      <c r="D62" s="164">
        <v>0.38913999999999999</v>
      </c>
      <c r="E62" s="164">
        <v>0.36434</v>
      </c>
      <c r="F62" s="164">
        <v>0.35612899999999997</v>
      </c>
      <c r="G62" s="164">
        <v>0.34764899999999999</v>
      </c>
      <c r="H62" s="164">
        <v>0.33928900000000001</v>
      </c>
      <c r="I62" s="164">
        <v>0.33138200000000001</v>
      </c>
      <c r="J62" s="164">
        <v>0.32439499999999999</v>
      </c>
      <c r="K62" s="164">
        <v>0.31809999999999999</v>
      </c>
      <c r="L62" s="164">
        <v>0.31240000000000001</v>
      </c>
      <c r="M62" s="164">
        <v>0.30679000000000001</v>
      </c>
      <c r="N62" s="164">
        <v>0.30127700000000002</v>
      </c>
      <c r="O62" s="164">
        <v>0.29595700000000003</v>
      </c>
      <c r="P62" s="164">
        <v>0.29095599999999999</v>
      </c>
      <c r="Q62" s="164">
        <v>0.28611900000000001</v>
      </c>
      <c r="R62" s="164">
        <v>0.28138099999999999</v>
      </c>
      <c r="S62" s="164">
        <v>0.27668199999999998</v>
      </c>
      <c r="T62" s="164">
        <v>0.27211200000000002</v>
      </c>
      <c r="U62" s="164">
        <v>0.26768599999999998</v>
      </c>
      <c r="V62" s="164">
        <v>0.26330999999999999</v>
      </c>
      <c r="W62" s="164">
        <v>0.25894499999999998</v>
      </c>
      <c r="X62" s="164">
        <v>0.25467800000000002</v>
      </c>
      <c r="Y62" s="164">
        <v>0.25026599999999999</v>
      </c>
      <c r="Z62" s="164">
        <v>0.24578</v>
      </c>
      <c r="AA62" s="164">
        <v>0.24150099999999999</v>
      </c>
      <c r="AB62" s="164">
        <v>0.23723900000000001</v>
      </c>
      <c r="AC62" s="164">
        <v>0.23309299999999999</v>
      </c>
      <c r="AD62" s="164">
        <v>0.22903899999999999</v>
      </c>
      <c r="AE62" s="164">
        <v>0.22495699999999999</v>
      </c>
      <c r="AF62" s="164">
        <v>0.22097700000000001</v>
      </c>
      <c r="AG62" s="165">
        <v>-1.7160999999999999E-2</v>
      </c>
    </row>
    <row r="63" spans="1:33" ht="15" customHeight="1">
      <c r="A63" s="137" t="s">
        <v>77</v>
      </c>
      <c r="B63" s="140" t="s">
        <v>47</v>
      </c>
      <c r="C63" s="141">
        <v>4.6672999999999999E-2</v>
      </c>
      <c r="D63" s="141">
        <v>4.4477000000000003E-2</v>
      </c>
      <c r="E63" s="141">
        <v>4.2646999999999997E-2</v>
      </c>
      <c r="F63" s="141">
        <v>4.0967000000000003E-2</v>
      </c>
      <c r="G63" s="141">
        <v>3.9448999999999998E-2</v>
      </c>
      <c r="H63" s="141">
        <v>3.8122999999999997E-2</v>
      </c>
      <c r="I63" s="141">
        <v>3.7006999999999998E-2</v>
      </c>
      <c r="J63" s="141">
        <v>3.6151999999999997E-2</v>
      </c>
      <c r="K63" s="141">
        <v>3.5534999999999997E-2</v>
      </c>
      <c r="L63" s="141">
        <v>3.5140999999999999E-2</v>
      </c>
      <c r="M63" s="141">
        <v>3.4687000000000003E-2</v>
      </c>
      <c r="N63" s="141">
        <v>3.4202999999999997E-2</v>
      </c>
      <c r="O63" s="141">
        <v>3.3702000000000003E-2</v>
      </c>
      <c r="P63" s="141">
        <v>3.3202000000000002E-2</v>
      </c>
      <c r="Q63" s="141">
        <v>3.2689999999999997E-2</v>
      </c>
      <c r="R63" s="141">
        <v>3.2163999999999998E-2</v>
      </c>
      <c r="S63" s="141">
        <v>3.1626000000000001E-2</v>
      </c>
      <c r="T63" s="141">
        <v>3.1085000000000002E-2</v>
      </c>
      <c r="U63" s="141">
        <v>3.0557000000000001E-2</v>
      </c>
      <c r="V63" s="141">
        <v>3.0027000000000002E-2</v>
      </c>
      <c r="W63" s="141">
        <v>2.9505E-2</v>
      </c>
      <c r="X63" s="141">
        <v>2.9010999999999999E-2</v>
      </c>
      <c r="Y63" s="141">
        <v>2.8523E-2</v>
      </c>
      <c r="Z63" s="141">
        <v>2.8049000000000001E-2</v>
      </c>
      <c r="AA63" s="141">
        <v>2.7616999999999999E-2</v>
      </c>
      <c r="AB63" s="141">
        <v>2.7202E-2</v>
      </c>
      <c r="AC63" s="141">
        <v>2.6817000000000001E-2</v>
      </c>
      <c r="AD63" s="141">
        <v>2.6457000000000001E-2</v>
      </c>
      <c r="AE63" s="141">
        <v>2.6103999999999999E-2</v>
      </c>
      <c r="AF63" s="141">
        <v>2.5767000000000002E-2</v>
      </c>
      <c r="AG63" s="138">
        <v>-2.0275999999999999E-2</v>
      </c>
    </row>
    <row r="64" spans="1:33" ht="15" customHeight="1">
      <c r="A64" s="137" t="s">
        <v>78</v>
      </c>
      <c r="B64" s="140" t="s">
        <v>85</v>
      </c>
      <c r="C64" s="141">
        <v>7.8150000000000008E-3</v>
      </c>
      <c r="D64" s="141">
        <v>7.7609999999999997E-3</v>
      </c>
      <c r="E64" s="141">
        <v>7.7320000000000002E-3</v>
      </c>
      <c r="F64" s="141">
        <v>7.6930000000000002E-3</v>
      </c>
      <c r="G64" s="141">
        <v>7.6449999999999999E-3</v>
      </c>
      <c r="H64" s="141">
        <v>7.5960000000000003E-3</v>
      </c>
      <c r="I64" s="141">
        <v>7.5510000000000004E-3</v>
      </c>
      <c r="J64" s="141">
        <v>7.5180000000000004E-3</v>
      </c>
      <c r="K64" s="141">
        <v>7.4939999999999998E-3</v>
      </c>
      <c r="L64" s="141">
        <v>7.4770000000000001E-3</v>
      </c>
      <c r="M64" s="141">
        <v>7.4580000000000002E-3</v>
      </c>
      <c r="N64" s="141">
        <v>7.437E-3</v>
      </c>
      <c r="O64" s="141">
        <v>7.417E-3</v>
      </c>
      <c r="P64" s="141">
        <v>7.4000000000000003E-3</v>
      </c>
      <c r="Q64" s="141">
        <v>7.3850000000000001E-3</v>
      </c>
      <c r="R64" s="141">
        <v>7.3699999999999998E-3</v>
      </c>
      <c r="S64" s="141">
        <v>7.352E-3</v>
      </c>
      <c r="T64" s="141">
        <v>7.3330000000000001E-3</v>
      </c>
      <c r="U64" s="141">
        <v>7.3159999999999996E-3</v>
      </c>
      <c r="V64" s="141">
        <v>7.2960000000000004E-3</v>
      </c>
      <c r="W64" s="141">
        <v>7.2750000000000002E-3</v>
      </c>
      <c r="X64" s="141">
        <v>7.2560000000000003E-3</v>
      </c>
      <c r="Y64" s="141">
        <v>7.2350000000000001E-3</v>
      </c>
      <c r="Z64" s="141">
        <v>7.2110000000000004E-3</v>
      </c>
      <c r="AA64" s="141">
        <v>7.1929999999999997E-3</v>
      </c>
      <c r="AB64" s="141">
        <v>7.1739999999999998E-3</v>
      </c>
      <c r="AC64" s="141">
        <v>7.1599999999999997E-3</v>
      </c>
      <c r="AD64" s="141">
        <v>7.1479999999999998E-3</v>
      </c>
      <c r="AE64" s="141">
        <v>7.1349999999999998E-3</v>
      </c>
      <c r="AF64" s="141">
        <v>7.1240000000000001E-3</v>
      </c>
      <c r="AG64" s="138">
        <v>-3.186E-3</v>
      </c>
    </row>
    <row r="65" spans="1:33" ht="15" customHeight="1">
      <c r="A65" s="137" t="s">
        <v>79</v>
      </c>
      <c r="B65" s="150" t="s">
        <v>66</v>
      </c>
      <c r="C65" s="151">
        <v>0.41954599999999997</v>
      </c>
      <c r="D65" s="151">
        <v>0.44137799999999999</v>
      </c>
      <c r="E65" s="151">
        <v>0.414719</v>
      </c>
      <c r="F65" s="151">
        <v>0.40478900000000001</v>
      </c>
      <c r="G65" s="151">
        <v>0.39474300000000001</v>
      </c>
      <c r="H65" s="151">
        <v>0.38500800000000002</v>
      </c>
      <c r="I65" s="151">
        <v>0.37594100000000003</v>
      </c>
      <c r="J65" s="151">
        <v>0.368066</v>
      </c>
      <c r="K65" s="151">
        <v>0.36113000000000001</v>
      </c>
      <c r="L65" s="151">
        <v>0.355018</v>
      </c>
      <c r="M65" s="151">
        <v>0.348935</v>
      </c>
      <c r="N65" s="151">
        <v>0.34291700000000003</v>
      </c>
      <c r="O65" s="151">
        <v>0.33707500000000001</v>
      </c>
      <c r="P65" s="151">
        <v>0.33155800000000002</v>
      </c>
      <c r="Q65" s="151">
        <v>0.32619399999999998</v>
      </c>
      <c r="R65" s="151">
        <v>0.32091500000000001</v>
      </c>
      <c r="S65" s="151">
        <v>0.31565900000000002</v>
      </c>
      <c r="T65" s="151">
        <v>0.31052999999999997</v>
      </c>
      <c r="U65" s="151">
        <v>0.30555900000000003</v>
      </c>
      <c r="V65" s="151">
        <v>0.30063299999999998</v>
      </c>
      <c r="W65" s="151">
        <v>0.29572500000000002</v>
      </c>
      <c r="X65" s="151">
        <v>0.29094500000000001</v>
      </c>
      <c r="Y65" s="151">
        <v>0.286024</v>
      </c>
      <c r="Z65" s="151">
        <v>0.28104099999999999</v>
      </c>
      <c r="AA65" s="151">
        <v>0.27631099999999997</v>
      </c>
      <c r="AB65" s="151">
        <v>0.27161600000000002</v>
      </c>
      <c r="AC65" s="151">
        <v>0.26706999999999997</v>
      </c>
      <c r="AD65" s="151">
        <v>0.26264399999999999</v>
      </c>
      <c r="AE65" s="151">
        <v>0.25819500000000001</v>
      </c>
      <c r="AF65" s="151">
        <v>0.25387799999999999</v>
      </c>
      <c r="AG65" s="152">
        <v>-1.7172E-2</v>
      </c>
    </row>
    <row r="67" spans="1:33" ht="15" customHeight="1">
      <c r="B67" s="150" t="s">
        <v>80</v>
      </c>
    </row>
    <row r="68" spans="1:33" ht="15" customHeight="1">
      <c r="A68" s="137" t="s">
        <v>81</v>
      </c>
      <c r="B68" s="140" t="s">
        <v>43</v>
      </c>
      <c r="C68" s="141">
        <v>0.325206</v>
      </c>
      <c r="D68" s="141">
        <v>0.33110499999999998</v>
      </c>
      <c r="E68" s="141">
        <v>0.31375199999999998</v>
      </c>
      <c r="F68" s="141">
        <v>0.31013400000000002</v>
      </c>
      <c r="G68" s="141">
        <v>0.30696699999999999</v>
      </c>
      <c r="H68" s="141">
        <v>0.30363299999999999</v>
      </c>
      <c r="I68" s="141">
        <v>0.30011900000000002</v>
      </c>
      <c r="J68" s="141">
        <v>0.296431</v>
      </c>
      <c r="K68" s="141">
        <v>0.29259499999999999</v>
      </c>
      <c r="L68" s="141">
        <v>0.288823</v>
      </c>
      <c r="M68" s="141">
        <v>0.28520200000000001</v>
      </c>
      <c r="N68" s="141">
        <v>0.281692</v>
      </c>
      <c r="O68" s="141">
        <v>0.27834399999999998</v>
      </c>
      <c r="P68" s="141">
        <v>0.27527699999999999</v>
      </c>
      <c r="Q68" s="141">
        <v>0.27251700000000001</v>
      </c>
      <c r="R68" s="141">
        <v>0.26999099999999998</v>
      </c>
      <c r="S68" s="141">
        <v>0.267538</v>
      </c>
      <c r="T68" s="141">
        <v>0.26513999999999999</v>
      </c>
      <c r="U68" s="141">
        <v>0.26279799999999998</v>
      </c>
      <c r="V68" s="141">
        <v>0.260515</v>
      </c>
      <c r="W68" s="141">
        <v>0.258239</v>
      </c>
      <c r="X68" s="141">
        <v>0.25594</v>
      </c>
      <c r="Y68" s="141">
        <v>0.253577</v>
      </c>
      <c r="Z68" s="141">
        <v>0.25120999999999999</v>
      </c>
      <c r="AA68" s="141">
        <v>0.24895100000000001</v>
      </c>
      <c r="AB68" s="141">
        <v>0.24688099999999999</v>
      </c>
      <c r="AC68" s="141">
        <v>0.24496899999999999</v>
      </c>
      <c r="AD68" s="141">
        <v>0.243116</v>
      </c>
      <c r="AE68" s="141">
        <v>0.241254</v>
      </c>
      <c r="AF68" s="141">
        <v>0.239429</v>
      </c>
      <c r="AG68" s="138">
        <v>-1.0503E-2</v>
      </c>
    </row>
    <row r="69" spans="1:33" ht="15" customHeight="1">
      <c r="A69" s="137" t="s">
        <v>82</v>
      </c>
      <c r="B69" s="140" t="s">
        <v>47</v>
      </c>
      <c r="C69" s="141">
        <v>6.3187999999999994E-2</v>
      </c>
      <c r="D69" s="141">
        <v>6.0481E-2</v>
      </c>
      <c r="E69" s="141">
        <v>5.8305000000000003E-2</v>
      </c>
      <c r="F69" s="141">
        <v>5.6653000000000002E-2</v>
      </c>
      <c r="G69" s="141">
        <v>5.5284E-2</v>
      </c>
      <c r="H69" s="141">
        <v>5.4059999999999997E-2</v>
      </c>
      <c r="I69" s="141">
        <v>5.2935000000000003E-2</v>
      </c>
      <c r="J69" s="141">
        <v>5.1905E-2</v>
      </c>
      <c r="K69" s="141">
        <v>5.0991000000000002E-2</v>
      </c>
      <c r="L69" s="141">
        <v>5.0228000000000002E-2</v>
      </c>
      <c r="M69" s="141">
        <v>4.9378999999999999E-2</v>
      </c>
      <c r="N69" s="141">
        <v>4.8453000000000003E-2</v>
      </c>
      <c r="O69" s="141">
        <v>4.7503999999999998E-2</v>
      </c>
      <c r="P69" s="141">
        <v>4.6557000000000001E-2</v>
      </c>
      <c r="Q69" s="141">
        <v>4.5630999999999998E-2</v>
      </c>
      <c r="R69" s="141">
        <v>4.4726000000000002E-2</v>
      </c>
      <c r="S69" s="141">
        <v>4.3829E-2</v>
      </c>
      <c r="T69" s="141">
        <v>4.2937999999999997E-2</v>
      </c>
      <c r="U69" s="141">
        <v>4.2074E-2</v>
      </c>
      <c r="V69" s="141">
        <v>4.1237999999999997E-2</v>
      </c>
      <c r="W69" s="141">
        <v>4.0431000000000002E-2</v>
      </c>
      <c r="X69" s="141">
        <v>3.9662000000000003E-2</v>
      </c>
      <c r="Y69" s="141">
        <v>3.8927999999999997E-2</v>
      </c>
      <c r="Z69" s="141">
        <v>3.8238000000000001E-2</v>
      </c>
      <c r="AA69" s="141">
        <v>3.7615000000000003E-2</v>
      </c>
      <c r="AB69" s="141">
        <v>3.7062999999999999E-2</v>
      </c>
      <c r="AC69" s="141">
        <v>3.6569999999999998E-2</v>
      </c>
      <c r="AD69" s="141">
        <v>3.6110000000000003E-2</v>
      </c>
      <c r="AE69" s="141">
        <v>3.5671000000000001E-2</v>
      </c>
      <c r="AF69" s="141">
        <v>3.5249999999999997E-2</v>
      </c>
      <c r="AG69" s="138">
        <v>-1.9924999999999998E-2</v>
      </c>
    </row>
    <row r="70" spans="1:33" ht="15" customHeight="1">
      <c r="A70" s="137" t="s">
        <v>83</v>
      </c>
      <c r="B70" s="140" t="s">
        <v>51</v>
      </c>
      <c r="C70" s="141">
        <v>1.6974E-2</v>
      </c>
      <c r="D70" s="141">
        <v>1.6801E-2</v>
      </c>
      <c r="E70" s="141">
        <v>1.6618000000000001E-2</v>
      </c>
      <c r="F70" s="141">
        <v>1.6431000000000001E-2</v>
      </c>
      <c r="G70" s="141">
        <v>1.6239E-2</v>
      </c>
      <c r="H70" s="141">
        <v>1.6036000000000002E-2</v>
      </c>
      <c r="I70" s="141">
        <v>1.5817999999999999E-2</v>
      </c>
      <c r="J70" s="141">
        <v>1.559E-2</v>
      </c>
      <c r="K70" s="141">
        <v>1.5353E-2</v>
      </c>
      <c r="L70" s="141">
        <v>1.5106E-2</v>
      </c>
      <c r="M70" s="141">
        <v>1.4852000000000001E-2</v>
      </c>
      <c r="N70" s="141">
        <v>1.4593E-2</v>
      </c>
      <c r="O70" s="141">
        <v>1.4376E-2</v>
      </c>
      <c r="P70" s="141">
        <v>1.4196E-2</v>
      </c>
      <c r="Q70" s="141">
        <v>1.4057999999999999E-2</v>
      </c>
      <c r="R70" s="141">
        <v>1.3963E-2</v>
      </c>
      <c r="S70" s="141">
        <v>1.3908999999999999E-2</v>
      </c>
      <c r="T70" s="141">
        <v>1.3849999999999999E-2</v>
      </c>
      <c r="U70" s="141">
        <v>1.3786E-2</v>
      </c>
      <c r="V70" s="141">
        <v>1.3716000000000001E-2</v>
      </c>
      <c r="W70" s="141">
        <v>1.3639999999999999E-2</v>
      </c>
      <c r="X70" s="141">
        <v>1.3559999999999999E-2</v>
      </c>
      <c r="Y70" s="141">
        <v>1.3476E-2</v>
      </c>
      <c r="Z70" s="141">
        <v>1.3391E-2</v>
      </c>
      <c r="AA70" s="141">
        <v>1.3309E-2</v>
      </c>
      <c r="AB70" s="141">
        <v>1.323E-2</v>
      </c>
      <c r="AC70" s="141">
        <v>1.3157E-2</v>
      </c>
      <c r="AD70" s="141">
        <v>1.3088000000000001E-2</v>
      </c>
      <c r="AE70" s="141">
        <v>1.3024000000000001E-2</v>
      </c>
      <c r="AF70" s="141">
        <v>1.2962E-2</v>
      </c>
      <c r="AG70" s="138">
        <v>-9.2569999999999996E-3</v>
      </c>
    </row>
    <row r="71" spans="1:33" ht="15" customHeight="1">
      <c r="A71" s="137" t="s">
        <v>84</v>
      </c>
      <c r="B71" s="140" t="s">
        <v>343</v>
      </c>
      <c r="C71" s="141">
        <v>7.3318999999999995E-2</v>
      </c>
      <c r="D71" s="141">
        <v>7.4316999999999994E-2</v>
      </c>
      <c r="E71" s="141">
        <v>7.5613E-2</v>
      </c>
      <c r="F71" s="141">
        <v>7.7313999999999994E-2</v>
      </c>
      <c r="G71" s="141">
        <v>7.9147999999999996E-2</v>
      </c>
      <c r="H71" s="141">
        <v>8.0949999999999994E-2</v>
      </c>
      <c r="I71" s="141">
        <v>8.2686999999999997E-2</v>
      </c>
      <c r="J71" s="141">
        <v>8.4347000000000005E-2</v>
      </c>
      <c r="K71" s="141">
        <v>8.5945999999999995E-2</v>
      </c>
      <c r="L71" s="141">
        <v>8.7522000000000003E-2</v>
      </c>
      <c r="M71" s="141">
        <v>8.9096999999999996E-2</v>
      </c>
      <c r="N71" s="141">
        <v>9.0658000000000002E-2</v>
      </c>
      <c r="O71" s="141">
        <v>9.2254000000000003E-2</v>
      </c>
      <c r="P71" s="141">
        <v>9.3904000000000001E-2</v>
      </c>
      <c r="Q71" s="141">
        <v>9.5626000000000003E-2</v>
      </c>
      <c r="R71" s="141">
        <v>9.7406000000000006E-2</v>
      </c>
      <c r="S71" s="141">
        <v>9.9199999999999997E-2</v>
      </c>
      <c r="T71" s="141">
        <v>0.10098699999999999</v>
      </c>
      <c r="U71" s="141">
        <v>0.102788</v>
      </c>
      <c r="V71" s="141">
        <v>0.10458199999999999</v>
      </c>
      <c r="W71" s="141">
        <v>0.106361</v>
      </c>
      <c r="X71" s="141">
        <v>0.10813300000000001</v>
      </c>
      <c r="Y71" s="141">
        <v>0.109885</v>
      </c>
      <c r="Z71" s="141">
        <v>0.111636</v>
      </c>
      <c r="AA71" s="141">
        <v>0.11344600000000001</v>
      </c>
      <c r="AB71" s="141">
        <v>0.11534999999999999</v>
      </c>
      <c r="AC71" s="141">
        <v>0.117329</v>
      </c>
      <c r="AD71" s="141">
        <v>0.11933100000000001</v>
      </c>
      <c r="AE71" s="141">
        <v>0.121325</v>
      </c>
      <c r="AF71" s="141">
        <v>0.123316</v>
      </c>
      <c r="AG71" s="138">
        <v>1.8089999999999998E-2</v>
      </c>
    </row>
    <row r="72" spans="1:33" ht="15" customHeight="1">
      <c r="A72" s="137" t="s">
        <v>86</v>
      </c>
      <c r="B72" s="150" t="s">
        <v>66</v>
      </c>
      <c r="C72" s="151">
        <v>0.478688</v>
      </c>
      <c r="D72" s="151">
        <v>0.48270299999999999</v>
      </c>
      <c r="E72" s="151">
        <v>0.46428799999999998</v>
      </c>
      <c r="F72" s="151">
        <v>0.46053100000000002</v>
      </c>
      <c r="G72" s="151">
        <v>0.45763900000000002</v>
      </c>
      <c r="H72" s="151">
        <v>0.454679</v>
      </c>
      <c r="I72" s="151">
        <v>0.45155899999999999</v>
      </c>
      <c r="J72" s="151">
        <v>0.44827299999999998</v>
      </c>
      <c r="K72" s="151">
        <v>0.444886</v>
      </c>
      <c r="L72" s="151">
        <v>0.44168000000000002</v>
      </c>
      <c r="M72" s="151">
        <v>0.438529</v>
      </c>
      <c r="N72" s="151">
        <v>0.43539699999999998</v>
      </c>
      <c r="O72" s="151">
        <v>0.432479</v>
      </c>
      <c r="P72" s="151">
        <v>0.42993500000000001</v>
      </c>
      <c r="Q72" s="151">
        <v>0.42783199999999999</v>
      </c>
      <c r="R72" s="151">
        <v>0.42608699999999999</v>
      </c>
      <c r="S72" s="151">
        <v>0.42447600000000002</v>
      </c>
      <c r="T72" s="151">
        <v>0.42291499999999999</v>
      </c>
      <c r="U72" s="151">
        <v>0.42144599999999999</v>
      </c>
      <c r="V72" s="151">
        <v>0.42004999999999998</v>
      </c>
      <c r="W72" s="151">
        <v>0.41867199999999999</v>
      </c>
      <c r="X72" s="151">
        <v>0.41729500000000003</v>
      </c>
      <c r="Y72" s="151">
        <v>0.41586600000000001</v>
      </c>
      <c r="Z72" s="151">
        <v>0.41447600000000001</v>
      </c>
      <c r="AA72" s="151">
        <v>0.41332099999999999</v>
      </c>
      <c r="AB72" s="151">
        <v>0.41252299999999997</v>
      </c>
      <c r="AC72" s="151">
        <v>0.41202299999999997</v>
      </c>
      <c r="AD72" s="151">
        <v>0.41164600000000001</v>
      </c>
      <c r="AE72" s="151">
        <v>0.411273</v>
      </c>
      <c r="AF72" s="151">
        <v>0.41095599999999999</v>
      </c>
      <c r="AG72" s="152">
        <v>-5.2469999999999999E-3</v>
      </c>
    </row>
    <row r="74" spans="1:33" s="171" customFormat="1" ht="15" customHeight="1">
      <c r="A74" s="167" t="s">
        <v>87</v>
      </c>
      <c r="B74" s="168" t="s">
        <v>344</v>
      </c>
      <c r="C74" s="169">
        <v>0.463756</v>
      </c>
      <c r="D74" s="169">
        <v>0.48347000000000001</v>
      </c>
      <c r="E74" s="169">
        <v>0.45056499999999999</v>
      </c>
      <c r="F74" s="169">
        <v>0.44564500000000001</v>
      </c>
      <c r="G74" s="169">
        <v>0.44262699999999999</v>
      </c>
      <c r="H74" s="169">
        <v>0.43996499999999999</v>
      </c>
      <c r="I74" s="169">
        <v>0.43640200000000001</v>
      </c>
      <c r="J74" s="169">
        <v>0.43136099999999999</v>
      </c>
      <c r="K74" s="169">
        <v>0.42503099999999999</v>
      </c>
      <c r="L74" s="169">
        <v>0.41720099999999999</v>
      </c>
      <c r="M74" s="169">
        <v>0.40995500000000001</v>
      </c>
      <c r="N74" s="169">
        <v>0.40315299999999998</v>
      </c>
      <c r="O74" s="169">
        <v>0.395951</v>
      </c>
      <c r="P74" s="169">
        <v>0.38813300000000001</v>
      </c>
      <c r="Q74" s="169">
        <v>0.38009500000000002</v>
      </c>
      <c r="R74" s="169">
        <v>0.37219799999999997</v>
      </c>
      <c r="S74" s="169">
        <v>0.365149</v>
      </c>
      <c r="T74" s="169">
        <v>0.35866100000000001</v>
      </c>
      <c r="U74" s="169">
        <v>0.352049</v>
      </c>
      <c r="V74" s="169">
        <v>0.34626299999999999</v>
      </c>
      <c r="W74" s="169">
        <v>0.34099299999999999</v>
      </c>
      <c r="X74" s="169">
        <v>0.335841</v>
      </c>
      <c r="Y74" s="169">
        <v>0.331453</v>
      </c>
      <c r="Z74" s="169">
        <v>0.32778600000000002</v>
      </c>
      <c r="AA74" s="169">
        <v>0.32377099999999998</v>
      </c>
      <c r="AB74" s="169">
        <v>0.320077</v>
      </c>
      <c r="AC74" s="169">
        <v>0.31587799999999999</v>
      </c>
      <c r="AD74" s="169">
        <v>0.311247</v>
      </c>
      <c r="AE74" s="169">
        <v>0.30682100000000001</v>
      </c>
      <c r="AF74" s="169">
        <v>0.30205900000000002</v>
      </c>
      <c r="AG74" s="170">
        <v>-1.4675000000000001E-2</v>
      </c>
    </row>
    <row r="75" spans="1:33" ht="15" customHeight="1"/>
    <row r="76" spans="1:33" ht="15" customHeight="1">
      <c r="B76" s="150" t="s">
        <v>345</v>
      </c>
    </row>
    <row r="77" spans="1:33" ht="15" customHeight="1">
      <c r="A77" s="137" t="s">
        <v>88</v>
      </c>
      <c r="B77" s="140" t="s">
        <v>89</v>
      </c>
      <c r="C77" s="141">
        <v>5.440906</v>
      </c>
      <c r="D77" s="141">
        <v>5.5777520000000003</v>
      </c>
      <c r="E77" s="141">
        <v>5.3682379999999998</v>
      </c>
      <c r="F77" s="141">
        <v>5.3497669999999999</v>
      </c>
      <c r="G77" s="141">
        <v>5.3320489999999996</v>
      </c>
      <c r="H77" s="141">
        <v>5.3042040000000004</v>
      </c>
      <c r="I77" s="141">
        <v>5.2695970000000001</v>
      </c>
      <c r="J77" s="141">
        <v>5.2281360000000001</v>
      </c>
      <c r="K77" s="141">
        <v>5.1811550000000004</v>
      </c>
      <c r="L77" s="141">
        <v>5.1333140000000004</v>
      </c>
      <c r="M77" s="141">
        <v>5.0875690000000002</v>
      </c>
      <c r="N77" s="141">
        <v>5.0423970000000002</v>
      </c>
      <c r="O77" s="141">
        <v>4.997147</v>
      </c>
      <c r="P77" s="141">
        <v>4.9545589999999997</v>
      </c>
      <c r="Q77" s="141">
        <v>4.916893</v>
      </c>
      <c r="R77" s="141">
        <v>4.8823499999999997</v>
      </c>
      <c r="S77" s="141">
        <v>4.8487159999999996</v>
      </c>
      <c r="T77" s="141">
        <v>4.8158180000000002</v>
      </c>
      <c r="U77" s="141">
        <v>4.7828039999999996</v>
      </c>
      <c r="V77" s="141">
        <v>4.7520360000000004</v>
      </c>
      <c r="W77" s="141">
        <v>4.720758</v>
      </c>
      <c r="X77" s="141">
        <v>4.6906569999999999</v>
      </c>
      <c r="Y77" s="141">
        <v>4.6628210000000001</v>
      </c>
      <c r="Z77" s="141">
        <v>4.6362509999999997</v>
      </c>
      <c r="AA77" s="141">
        <v>4.6089140000000004</v>
      </c>
      <c r="AB77" s="141">
        <v>4.5818880000000002</v>
      </c>
      <c r="AC77" s="141">
        <v>4.5534059999999998</v>
      </c>
      <c r="AD77" s="141">
        <v>4.5238490000000002</v>
      </c>
      <c r="AE77" s="141">
        <v>4.4933500000000004</v>
      </c>
      <c r="AF77" s="141">
        <v>4.4623759999999999</v>
      </c>
      <c r="AG77" s="138">
        <v>-6.8129999999999996E-3</v>
      </c>
    </row>
    <row r="78" spans="1:33" ht="15" customHeight="1">
      <c r="A78" s="137" t="s">
        <v>90</v>
      </c>
      <c r="B78" s="140" t="s">
        <v>91</v>
      </c>
      <c r="C78" s="141">
        <v>0.857989</v>
      </c>
      <c r="D78" s="141">
        <v>0.79062399999999999</v>
      </c>
      <c r="E78" s="141">
        <v>0.93113800000000002</v>
      </c>
      <c r="F78" s="141">
        <v>0.94632799999999995</v>
      </c>
      <c r="G78" s="141">
        <v>0.96193099999999998</v>
      </c>
      <c r="H78" s="141">
        <v>0.976352</v>
      </c>
      <c r="I78" s="141">
        <v>0.988896</v>
      </c>
      <c r="J78" s="141">
        <v>1.0015080000000001</v>
      </c>
      <c r="K78" s="141">
        <v>1.013757</v>
      </c>
      <c r="L78" s="141">
        <v>1.026524</v>
      </c>
      <c r="M78" s="141">
        <v>1.040106</v>
      </c>
      <c r="N78" s="141">
        <v>1.05487</v>
      </c>
      <c r="O78" s="141">
        <v>1.0704210000000001</v>
      </c>
      <c r="P78" s="141">
        <v>1.0865560000000001</v>
      </c>
      <c r="Q78" s="141">
        <v>1.105062</v>
      </c>
      <c r="R78" s="141">
        <v>1.125518</v>
      </c>
      <c r="S78" s="141">
        <v>1.147705</v>
      </c>
      <c r="T78" s="141">
        <v>1.1695439999999999</v>
      </c>
      <c r="U78" s="141">
        <v>1.1915560000000001</v>
      </c>
      <c r="V78" s="141">
        <v>1.212747</v>
      </c>
      <c r="W78" s="141">
        <v>1.234294</v>
      </c>
      <c r="X78" s="141">
        <v>1.2562040000000001</v>
      </c>
      <c r="Y78" s="141">
        <v>1.2790360000000001</v>
      </c>
      <c r="Z78" s="141">
        <v>1.3026219999999999</v>
      </c>
      <c r="AA78" s="141">
        <v>1.3258460000000001</v>
      </c>
      <c r="AB78" s="141">
        <v>1.350222</v>
      </c>
      <c r="AC78" s="141">
        <v>1.3745620000000001</v>
      </c>
      <c r="AD78" s="141">
        <v>1.3993610000000001</v>
      </c>
      <c r="AE78" s="141">
        <v>1.4240699999999999</v>
      </c>
      <c r="AF78" s="141">
        <v>1.4494050000000001</v>
      </c>
      <c r="AG78" s="138">
        <v>1.8244E-2</v>
      </c>
    </row>
    <row r="79" spans="1:33" ht="15">
      <c r="A79" s="137" t="s">
        <v>92</v>
      </c>
      <c r="B79" s="140" t="s">
        <v>93</v>
      </c>
      <c r="C79" s="141">
        <v>1.7047909999999999</v>
      </c>
      <c r="D79" s="141">
        <v>1.698159</v>
      </c>
      <c r="E79" s="141">
        <v>1.6982619999999999</v>
      </c>
      <c r="F79" s="141">
        <v>1.70642</v>
      </c>
      <c r="G79" s="141">
        <v>1.716375</v>
      </c>
      <c r="H79" s="141">
        <v>1.7245619999999999</v>
      </c>
      <c r="I79" s="141">
        <v>1.7321869999999999</v>
      </c>
      <c r="J79" s="141">
        <v>1.73858</v>
      </c>
      <c r="K79" s="141">
        <v>1.7442489999999999</v>
      </c>
      <c r="L79" s="141">
        <v>1.750694</v>
      </c>
      <c r="M79" s="141">
        <v>1.7567459999999999</v>
      </c>
      <c r="N79" s="141">
        <v>1.760915</v>
      </c>
      <c r="O79" s="141">
        <v>1.76511</v>
      </c>
      <c r="P79" s="141">
        <v>1.770106</v>
      </c>
      <c r="Q79" s="141">
        <v>1.7770220000000001</v>
      </c>
      <c r="R79" s="141">
        <v>1.7847569999999999</v>
      </c>
      <c r="S79" s="141">
        <v>1.792082</v>
      </c>
      <c r="T79" s="141">
        <v>1.798616</v>
      </c>
      <c r="U79" s="141">
        <v>1.8043689999999999</v>
      </c>
      <c r="V79" s="141">
        <v>1.8093809999999999</v>
      </c>
      <c r="W79" s="141">
        <v>1.813761</v>
      </c>
      <c r="X79" s="141">
        <v>1.8182320000000001</v>
      </c>
      <c r="Y79" s="141">
        <v>1.823682</v>
      </c>
      <c r="Z79" s="141">
        <v>1.8296730000000001</v>
      </c>
      <c r="AA79" s="141">
        <v>1.8358829999999999</v>
      </c>
      <c r="AB79" s="141">
        <v>1.8427150000000001</v>
      </c>
      <c r="AC79" s="141">
        <v>1.849485</v>
      </c>
      <c r="AD79" s="141">
        <v>1.856358</v>
      </c>
      <c r="AE79" s="141">
        <v>1.8631089999999999</v>
      </c>
      <c r="AF79" s="141">
        <v>1.8701680000000001</v>
      </c>
      <c r="AG79" s="138">
        <v>3.1979999999999999E-3</v>
      </c>
    </row>
    <row r="80" spans="1:33" ht="15" customHeight="1">
      <c r="A80" s="137" t="s">
        <v>94</v>
      </c>
      <c r="B80" s="140" t="s">
        <v>95</v>
      </c>
      <c r="C80" s="141">
        <v>0.29633300000000001</v>
      </c>
      <c r="D80" s="141">
        <v>0.294545</v>
      </c>
      <c r="E80" s="141">
        <v>0.29242699999999999</v>
      </c>
      <c r="F80" s="141">
        <v>0.29052699999999998</v>
      </c>
      <c r="G80" s="141">
        <v>0.288802</v>
      </c>
      <c r="H80" s="141">
        <v>0.28720200000000001</v>
      </c>
      <c r="I80" s="141">
        <v>0.285773</v>
      </c>
      <c r="J80" s="141">
        <v>0.284609</v>
      </c>
      <c r="K80" s="141">
        <v>0.28368599999999999</v>
      </c>
      <c r="L80" s="141">
        <v>0.28299099999999999</v>
      </c>
      <c r="M80" s="141">
        <v>0.28257300000000002</v>
      </c>
      <c r="N80" s="141">
        <v>0.28259699999999999</v>
      </c>
      <c r="O80" s="141">
        <v>0.28294999999999998</v>
      </c>
      <c r="P80" s="141">
        <v>0.28357199999999999</v>
      </c>
      <c r="Q80" s="141">
        <v>0.284499</v>
      </c>
      <c r="R80" s="141">
        <v>0.285744</v>
      </c>
      <c r="S80" s="141">
        <v>0.28731299999999999</v>
      </c>
      <c r="T80" s="141">
        <v>0.28921599999999997</v>
      </c>
      <c r="U80" s="141">
        <v>0.29142499999999999</v>
      </c>
      <c r="V80" s="141">
        <v>0.29393900000000001</v>
      </c>
      <c r="W80" s="141">
        <v>0.29672999999999999</v>
      </c>
      <c r="X80" s="141">
        <v>0.299757</v>
      </c>
      <c r="Y80" s="141">
        <v>0.30272900000000003</v>
      </c>
      <c r="Z80" s="141">
        <v>0.305641</v>
      </c>
      <c r="AA80" s="141">
        <v>0.30848599999999998</v>
      </c>
      <c r="AB80" s="141">
        <v>0.31125799999999998</v>
      </c>
      <c r="AC80" s="141">
        <v>0.31395200000000001</v>
      </c>
      <c r="AD80" s="141">
        <v>0.31654700000000002</v>
      </c>
      <c r="AE80" s="141">
        <v>0.31905</v>
      </c>
      <c r="AF80" s="141">
        <v>0.32145000000000001</v>
      </c>
      <c r="AG80" s="138">
        <v>2.8089999999999999E-3</v>
      </c>
    </row>
    <row r="81" spans="1:33" ht="15">
      <c r="A81" s="137" t="s">
        <v>96</v>
      </c>
      <c r="B81" s="140" t="s">
        <v>97</v>
      </c>
      <c r="C81" s="141">
        <v>0.17573</v>
      </c>
      <c r="D81" s="141">
        <v>0.175926</v>
      </c>
      <c r="E81" s="141">
        <v>0.17602200000000001</v>
      </c>
      <c r="F81" s="141">
        <v>0.17612700000000001</v>
      </c>
      <c r="G81" s="141">
        <v>0.17622599999999999</v>
      </c>
      <c r="H81" s="141">
        <v>0.17627200000000001</v>
      </c>
      <c r="I81" s="141">
        <v>0.17627799999999999</v>
      </c>
      <c r="J81" s="141">
        <v>0.17630999999999999</v>
      </c>
      <c r="K81" s="141">
        <v>0.17639099999999999</v>
      </c>
      <c r="L81" s="141">
        <v>0.17650199999999999</v>
      </c>
      <c r="M81" s="141">
        <v>0.176647</v>
      </c>
      <c r="N81" s="141">
        <v>0.17689299999999999</v>
      </c>
      <c r="O81" s="141">
        <v>0.17729900000000001</v>
      </c>
      <c r="P81" s="141">
        <v>0.17780000000000001</v>
      </c>
      <c r="Q81" s="141">
        <v>0.17841899999999999</v>
      </c>
      <c r="R81" s="141">
        <v>0.17915900000000001</v>
      </c>
      <c r="S81" s="141">
        <v>0.180033</v>
      </c>
      <c r="T81" s="141">
        <v>0.180923</v>
      </c>
      <c r="U81" s="141">
        <v>0.18183099999999999</v>
      </c>
      <c r="V81" s="141">
        <v>0.182758</v>
      </c>
      <c r="W81" s="141">
        <v>0.18369199999999999</v>
      </c>
      <c r="X81" s="141">
        <v>0.18462500000000001</v>
      </c>
      <c r="Y81" s="141">
        <v>0.18556500000000001</v>
      </c>
      <c r="Z81" s="141">
        <v>0.18651200000000001</v>
      </c>
      <c r="AA81" s="141">
        <v>0.187469</v>
      </c>
      <c r="AB81" s="141">
        <v>0.18842999999999999</v>
      </c>
      <c r="AC81" s="141">
        <v>0.189392</v>
      </c>
      <c r="AD81" s="141">
        <v>0.19034200000000001</v>
      </c>
      <c r="AE81" s="141">
        <v>0.191277</v>
      </c>
      <c r="AF81" s="141">
        <v>0.192188</v>
      </c>
      <c r="AG81" s="138">
        <v>3.0920000000000001E-3</v>
      </c>
    </row>
    <row r="82" spans="1:33" ht="15" customHeight="1">
      <c r="A82" s="137" t="s">
        <v>98</v>
      </c>
      <c r="B82" s="140" t="s">
        <v>99</v>
      </c>
      <c r="C82" s="141">
        <v>0.25878499999999999</v>
      </c>
      <c r="D82" s="141">
        <v>0.26327699999999998</v>
      </c>
      <c r="E82" s="141">
        <v>0.26744299999999999</v>
      </c>
      <c r="F82" s="141">
        <v>0.27184399999999997</v>
      </c>
      <c r="G82" s="141">
        <v>0.276175</v>
      </c>
      <c r="H82" s="141">
        <v>0.27988400000000002</v>
      </c>
      <c r="I82" s="141">
        <v>0.28326000000000001</v>
      </c>
      <c r="J82" s="141">
        <v>0.28659699999999999</v>
      </c>
      <c r="K82" s="141">
        <v>0.28988000000000003</v>
      </c>
      <c r="L82" s="141">
        <v>0.29319800000000001</v>
      </c>
      <c r="M82" s="141">
        <v>0.296487</v>
      </c>
      <c r="N82" s="141">
        <v>0.29978900000000003</v>
      </c>
      <c r="O82" s="141">
        <v>0.30311700000000003</v>
      </c>
      <c r="P82" s="141">
        <v>0.30663499999999999</v>
      </c>
      <c r="Q82" s="141">
        <v>0.31064399999999998</v>
      </c>
      <c r="R82" s="141">
        <v>0.31497399999999998</v>
      </c>
      <c r="S82" s="141">
        <v>0.31931599999999999</v>
      </c>
      <c r="T82" s="141">
        <v>0.32355200000000001</v>
      </c>
      <c r="U82" s="141">
        <v>0.32775700000000002</v>
      </c>
      <c r="V82" s="141">
        <v>0.33176499999999998</v>
      </c>
      <c r="W82" s="141">
        <v>0.33573199999999997</v>
      </c>
      <c r="X82" s="141">
        <v>0.33960699999999999</v>
      </c>
      <c r="Y82" s="141">
        <v>0.343636</v>
      </c>
      <c r="Z82" s="141">
        <v>0.34769299999999997</v>
      </c>
      <c r="AA82" s="141">
        <v>0.35158699999999998</v>
      </c>
      <c r="AB82" s="141">
        <v>0.35564000000000001</v>
      </c>
      <c r="AC82" s="141">
        <v>0.359545</v>
      </c>
      <c r="AD82" s="141">
        <v>0.36343799999999998</v>
      </c>
      <c r="AE82" s="141">
        <v>0.36730099999999999</v>
      </c>
      <c r="AF82" s="141">
        <v>0.371307</v>
      </c>
      <c r="AG82" s="138">
        <v>1.2527E-2</v>
      </c>
    </row>
    <row r="83" spans="1:33" ht="15" customHeight="1">
      <c r="A83" s="137" t="s">
        <v>100</v>
      </c>
      <c r="B83" s="140" t="s">
        <v>101</v>
      </c>
      <c r="C83" s="141">
        <v>6.9045999999999996E-2</v>
      </c>
      <c r="D83" s="141">
        <v>6.8857000000000002E-2</v>
      </c>
      <c r="E83" s="141">
        <v>6.8612999999999993E-2</v>
      </c>
      <c r="F83" s="141">
        <v>6.8351999999999996E-2</v>
      </c>
      <c r="G83" s="141">
        <v>6.8066000000000002E-2</v>
      </c>
      <c r="H83" s="141">
        <v>6.7743999999999999E-2</v>
      </c>
      <c r="I83" s="141">
        <v>6.7393999999999996E-2</v>
      </c>
      <c r="J83" s="141">
        <v>6.7074999999999996E-2</v>
      </c>
      <c r="K83" s="141">
        <v>6.6782999999999995E-2</v>
      </c>
      <c r="L83" s="141">
        <v>6.651E-2</v>
      </c>
      <c r="M83" s="141">
        <v>6.6253999999999993E-2</v>
      </c>
      <c r="N83" s="141">
        <v>6.6043000000000004E-2</v>
      </c>
      <c r="O83" s="141">
        <v>6.5856999999999999E-2</v>
      </c>
      <c r="P83" s="141">
        <v>6.5687999999999996E-2</v>
      </c>
      <c r="Q83" s="141">
        <v>6.5540000000000001E-2</v>
      </c>
      <c r="R83" s="141">
        <v>6.5424999999999997E-2</v>
      </c>
      <c r="S83" s="141">
        <v>6.5340999999999996E-2</v>
      </c>
      <c r="T83" s="141">
        <v>6.5294000000000005E-2</v>
      </c>
      <c r="U83" s="141">
        <v>6.5282999999999994E-2</v>
      </c>
      <c r="V83" s="141">
        <v>6.5309000000000006E-2</v>
      </c>
      <c r="W83" s="141">
        <v>6.5374000000000002E-2</v>
      </c>
      <c r="X83" s="141">
        <v>6.5471000000000001E-2</v>
      </c>
      <c r="Y83" s="141">
        <v>6.5610000000000002E-2</v>
      </c>
      <c r="Z83" s="141">
        <v>6.5795999999999993E-2</v>
      </c>
      <c r="AA83" s="141">
        <v>6.6031000000000006E-2</v>
      </c>
      <c r="AB83" s="141">
        <v>6.6314999999999999E-2</v>
      </c>
      <c r="AC83" s="141">
        <v>6.6638000000000003E-2</v>
      </c>
      <c r="AD83" s="141">
        <v>6.6954E-2</v>
      </c>
      <c r="AE83" s="141">
        <v>6.7264000000000004E-2</v>
      </c>
      <c r="AF83" s="141">
        <v>6.7567000000000002E-2</v>
      </c>
      <c r="AG83" s="138">
        <v>-7.4700000000000005E-4</v>
      </c>
    </row>
    <row r="84" spans="1:33" ht="15" customHeight="1">
      <c r="A84" s="137" t="s">
        <v>102</v>
      </c>
      <c r="B84" s="140" t="s">
        <v>103</v>
      </c>
      <c r="C84" s="141">
        <v>0.20247000000000001</v>
      </c>
      <c r="D84" s="141">
        <v>0.200929</v>
      </c>
      <c r="E84" s="141">
        <v>0.20061300000000001</v>
      </c>
      <c r="F84" s="141">
        <v>0.20100100000000001</v>
      </c>
      <c r="G84" s="141">
        <v>0.199933</v>
      </c>
      <c r="H84" s="141">
        <v>0.19875300000000001</v>
      </c>
      <c r="I84" s="141">
        <v>0.198154</v>
      </c>
      <c r="J84" s="141">
        <v>0.198273</v>
      </c>
      <c r="K84" s="141">
        <v>0.19869400000000001</v>
      </c>
      <c r="L84" s="141">
        <v>0.196717</v>
      </c>
      <c r="M84" s="141">
        <v>0.19527900000000001</v>
      </c>
      <c r="N84" s="141">
        <v>0.19428300000000001</v>
      </c>
      <c r="O84" s="141">
        <v>0.19358500000000001</v>
      </c>
      <c r="P84" s="141">
        <v>0.193249</v>
      </c>
      <c r="Q84" s="141">
        <v>0.19348499999999999</v>
      </c>
      <c r="R84" s="141">
        <v>0.193991</v>
      </c>
      <c r="S84" s="141">
        <v>0.19454299999999999</v>
      </c>
      <c r="T84" s="141">
        <v>0.19508400000000001</v>
      </c>
      <c r="U84" s="141">
        <v>0.195661</v>
      </c>
      <c r="V84" s="141">
        <v>0.19287699999999999</v>
      </c>
      <c r="W84" s="141">
        <v>0.19070699999999999</v>
      </c>
      <c r="X84" s="141">
        <v>0.18893599999999999</v>
      </c>
      <c r="Y84" s="141">
        <v>0.187697</v>
      </c>
      <c r="Z84" s="141">
        <v>0.186858</v>
      </c>
      <c r="AA84" s="141">
        <v>0.18615999999999999</v>
      </c>
      <c r="AB84" s="141">
        <v>0.185692</v>
      </c>
      <c r="AC84" s="141">
        <v>0.18520400000000001</v>
      </c>
      <c r="AD84" s="141">
        <v>0.18476899999999999</v>
      </c>
      <c r="AE84" s="141">
        <v>0.18436900000000001</v>
      </c>
      <c r="AF84" s="141">
        <v>0.18429899999999999</v>
      </c>
      <c r="AG84" s="138">
        <v>-3.2369999999999999E-3</v>
      </c>
    </row>
    <row r="85" spans="1:33" ht="15" customHeight="1">
      <c r="A85" s="137" t="s">
        <v>104</v>
      </c>
      <c r="B85" s="140" t="s">
        <v>346</v>
      </c>
      <c r="C85" s="141">
        <v>3.6983000000000002E-2</v>
      </c>
      <c r="D85" s="141">
        <v>3.7259E-2</v>
      </c>
      <c r="E85" s="141">
        <v>3.7506999999999999E-2</v>
      </c>
      <c r="F85" s="141">
        <v>3.7760000000000002E-2</v>
      </c>
      <c r="G85" s="141">
        <v>3.8008E-2</v>
      </c>
      <c r="H85" s="141">
        <v>3.8244E-2</v>
      </c>
      <c r="I85" s="141">
        <v>3.8471999999999999E-2</v>
      </c>
      <c r="J85" s="141">
        <v>3.8712999999999997E-2</v>
      </c>
      <c r="K85" s="141">
        <v>3.8960000000000002E-2</v>
      </c>
      <c r="L85" s="141">
        <v>3.9227999999999999E-2</v>
      </c>
      <c r="M85" s="141">
        <v>3.9495000000000002E-2</v>
      </c>
      <c r="N85" s="141">
        <v>3.9780999999999997E-2</v>
      </c>
      <c r="O85" s="141">
        <v>4.0072000000000003E-2</v>
      </c>
      <c r="P85" s="141">
        <v>4.0356000000000003E-2</v>
      </c>
      <c r="Q85" s="141">
        <v>4.0635999999999999E-2</v>
      </c>
      <c r="R85" s="141">
        <v>4.0911999999999997E-2</v>
      </c>
      <c r="S85" s="141">
        <v>4.1188000000000002E-2</v>
      </c>
      <c r="T85" s="141">
        <v>4.1466000000000003E-2</v>
      </c>
      <c r="U85" s="141">
        <v>4.1744000000000003E-2</v>
      </c>
      <c r="V85" s="141">
        <v>4.2023999999999999E-2</v>
      </c>
      <c r="W85" s="141">
        <v>4.2299999999999997E-2</v>
      </c>
      <c r="X85" s="141">
        <v>4.2569000000000003E-2</v>
      </c>
      <c r="Y85" s="141">
        <v>4.2833000000000003E-2</v>
      </c>
      <c r="Z85" s="141">
        <v>4.3091999999999998E-2</v>
      </c>
      <c r="AA85" s="141">
        <v>4.3347999999999998E-2</v>
      </c>
      <c r="AB85" s="141">
        <v>4.36E-2</v>
      </c>
      <c r="AC85" s="141">
        <v>4.3848999999999999E-2</v>
      </c>
      <c r="AD85" s="141">
        <v>4.4091999999999999E-2</v>
      </c>
      <c r="AE85" s="141">
        <v>4.4331000000000002E-2</v>
      </c>
      <c r="AF85" s="141">
        <v>4.4566000000000001E-2</v>
      </c>
      <c r="AG85" s="138">
        <v>6.4520000000000003E-3</v>
      </c>
    </row>
    <row r="86" spans="1:33" ht="15" customHeight="1">
      <c r="A86" s="137" t="s">
        <v>105</v>
      </c>
      <c r="B86" s="140" t="s">
        <v>347</v>
      </c>
      <c r="C86" s="141">
        <v>2.7088999999999998E-2</v>
      </c>
      <c r="D86" s="141">
        <v>2.7503E-2</v>
      </c>
      <c r="E86" s="141">
        <v>2.7888E-2</v>
      </c>
      <c r="F86" s="141">
        <v>2.8265999999999999E-2</v>
      </c>
      <c r="G86" s="141">
        <v>2.8629999999999999E-2</v>
      </c>
      <c r="H86" s="141">
        <v>2.8972000000000001E-2</v>
      </c>
      <c r="I86" s="141">
        <v>2.9294000000000001E-2</v>
      </c>
      <c r="J86" s="141">
        <v>2.9659999999999999E-2</v>
      </c>
      <c r="K86" s="141">
        <v>3.0065000000000001E-2</v>
      </c>
      <c r="L86" s="141">
        <v>3.0504E-2</v>
      </c>
      <c r="M86" s="141">
        <v>3.0976E-2</v>
      </c>
      <c r="N86" s="141">
        <v>3.1502000000000002E-2</v>
      </c>
      <c r="O86" s="141">
        <v>3.2071000000000002E-2</v>
      </c>
      <c r="P86" s="141">
        <v>3.2677999999999999E-2</v>
      </c>
      <c r="Q86" s="141">
        <v>3.3278000000000002E-2</v>
      </c>
      <c r="R86" s="141">
        <v>3.3873E-2</v>
      </c>
      <c r="S86" s="141">
        <v>3.4467999999999999E-2</v>
      </c>
      <c r="T86" s="141">
        <v>3.5062999999999997E-2</v>
      </c>
      <c r="U86" s="141">
        <v>3.5658000000000002E-2</v>
      </c>
      <c r="V86" s="141">
        <v>3.6253000000000001E-2</v>
      </c>
      <c r="W86" s="141">
        <v>3.6844000000000002E-2</v>
      </c>
      <c r="X86" s="141">
        <v>3.7429999999999998E-2</v>
      </c>
      <c r="Y86" s="141">
        <v>3.8011999999999997E-2</v>
      </c>
      <c r="Z86" s="141">
        <v>3.8589999999999999E-2</v>
      </c>
      <c r="AA86" s="141">
        <v>3.9163999999999997E-2</v>
      </c>
      <c r="AB86" s="141">
        <v>3.9734999999999999E-2</v>
      </c>
      <c r="AC86" s="141">
        <v>4.0302999999999999E-2</v>
      </c>
      <c r="AD86" s="141">
        <v>4.0866E-2</v>
      </c>
      <c r="AE86" s="141">
        <v>4.1425999999999998E-2</v>
      </c>
      <c r="AF86" s="141">
        <v>4.1980000000000003E-2</v>
      </c>
      <c r="AG86" s="138">
        <v>1.5221E-2</v>
      </c>
    </row>
    <row r="87" spans="1:33" ht="15" customHeight="1">
      <c r="A87" s="137" t="s">
        <v>106</v>
      </c>
      <c r="B87" s="140" t="s">
        <v>348</v>
      </c>
      <c r="C87" s="141">
        <v>0.19058900000000001</v>
      </c>
      <c r="D87" s="141">
        <v>0.18588499999999999</v>
      </c>
      <c r="E87" s="141">
        <v>0.18157300000000001</v>
      </c>
      <c r="F87" s="141">
        <v>0.177533</v>
      </c>
      <c r="G87" s="141">
        <v>0.173564</v>
      </c>
      <c r="H87" s="141">
        <v>0.16933100000000001</v>
      </c>
      <c r="I87" s="141">
        <v>0.16511300000000001</v>
      </c>
      <c r="J87" s="141">
        <v>0.16119700000000001</v>
      </c>
      <c r="K87" s="141">
        <v>0.15751399999999999</v>
      </c>
      <c r="L87" s="141">
        <v>0.15406400000000001</v>
      </c>
      <c r="M87" s="141">
        <v>0.15079200000000001</v>
      </c>
      <c r="N87" s="141">
        <v>0.147725</v>
      </c>
      <c r="O87" s="141">
        <v>0.14485999999999999</v>
      </c>
      <c r="P87" s="141">
        <v>0.142206</v>
      </c>
      <c r="Q87" s="141">
        <v>0.14000699999999999</v>
      </c>
      <c r="R87" s="141">
        <v>0.13813600000000001</v>
      </c>
      <c r="S87" s="141">
        <v>0.136488</v>
      </c>
      <c r="T87" s="141">
        <v>0.135023</v>
      </c>
      <c r="U87" s="141">
        <v>0.13378000000000001</v>
      </c>
      <c r="V87" s="141">
        <v>0.13266700000000001</v>
      </c>
      <c r="W87" s="141">
        <v>0.13175500000000001</v>
      </c>
      <c r="X87" s="141">
        <v>0.13100999999999999</v>
      </c>
      <c r="Y87" s="141">
        <v>0.13051299999999999</v>
      </c>
      <c r="Z87" s="141">
        <v>0.130242</v>
      </c>
      <c r="AA87" s="141">
        <v>0.130137</v>
      </c>
      <c r="AB87" s="141">
        <v>0.13028100000000001</v>
      </c>
      <c r="AC87" s="141">
        <v>0.13052900000000001</v>
      </c>
      <c r="AD87" s="141">
        <v>0.13089000000000001</v>
      </c>
      <c r="AE87" s="141">
        <v>0.131355</v>
      </c>
      <c r="AF87" s="141">
        <v>0.131991</v>
      </c>
      <c r="AG87" s="138">
        <v>-1.2588999999999999E-2</v>
      </c>
    </row>
    <row r="88" spans="1:33" ht="15" customHeight="1">
      <c r="A88" s="137" t="s">
        <v>107</v>
      </c>
      <c r="B88" s="140" t="s">
        <v>349</v>
      </c>
      <c r="C88" s="141">
        <v>0.12254</v>
      </c>
      <c r="D88" s="141">
        <v>0.120642</v>
      </c>
      <c r="E88" s="141">
        <v>0.118626</v>
      </c>
      <c r="F88" s="141">
        <v>0.11645999999999999</v>
      </c>
      <c r="G88" s="141">
        <v>0.11401799999999999</v>
      </c>
      <c r="H88" s="141">
        <v>0.111151</v>
      </c>
      <c r="I88" s="141">
        <v>0.108074</v>
      </c>
      <c r="J88" s="141">
        <v>0.105006</v>
      </c>
      <c r="K88" s="141">
        <v>0.101909</v>
      </c>
      <c r="L88" s="141">
        <v>9.8815E-2</v>
      </c>
      <c r="M88" s="141">
        <v>9.5691999999999999E-2</v>
      </c>
      <c r="N88" s="141">
        <v>9.2605000000000007E-2</v>
      </c>
      <c r="O88" s="141">
        <v>8.9555999999999997E-2</v>
      </c>
      <c r="P88" s="141">
        <v>8.6572999999999997E-2</v>
      </c>
      <c r="Q88" s="141">
        <v>8.3811999999999998E-2</v>
      </c>
      <c r="R88" s="141">
        <v>8.1226999999999994E-2</v>
      </c>
      <c r="S88" s="141">
        <v>7.8728999999999993E-2</v>
      </c>
      <c r="T88" s="141">
        <v>7.6351000000000002E-2</v>
      </c>
      <c r="U88" s="141">
        <v>7.4117000000000002E-2</v>
      </c>
      <c r="V88" s="141">
        <v>7.1984999999999993E-2</v>
      </c>
      <c r="W88" s="141">
        <v>7.0014999999999994E-2</v>
      </c>
      <c r="X88" s="141">
        <v>6.8220000000000003E-2</v>
      </c>
      <c r="Y88" s="141">
        <v>6.6650000000000001E-2</v>
      </c>
      <c r="Z88" s="141">
        <v>6.5319000000000002E-2</v>
      </c>
      <c r="AA88" s="141">
        <v>6.4184000000000005E-2</v>
      </c>
      <c r="AB88" s="141">
        <v>6.3372999999999999E-2</v>
      </c>
      <c r="AC88" s="141">
        <v>6.2765000000000001E-2</v>
      </c>
      <c r="AD88" s="141">
        <v>6.2357000000000003E-2</v>
      </c>
      <c r="AE88" s="141">
        <v>6.2153E-2</v>
      </c>
      <c r="AF88" s="141">
        <v>6.2146E-2</v>
      </c>
      <c r="AG88" s="138">
        <v>-2.3140000000000001E-2</v>
      </c>
    </row>
    <row r="89" spans="1:33" ht="15" customHeight="1">
      <c r="A89" s="137" t="s">
        <v>108</v>
      </c>
      <c r="B89" s="140" t="s">
        <v>109</v>
      </c>
      <c r="C89" s="141">
        <v>8.1726999999999994E-2</v>
      </c>
      <c r="D89" s="141">
        <v>8.6350999999999997E-2</v>
      </c>
      <c r="E89" s="141">
        <v>8.1643999999999994E-2</v>
      </c>
      <c r="F89" s="141">
        <v>8.2217999999999999E-2</v>
      </c>
      <c r="G89" s="141">
        <v>8.2794999999999994E-2</v>
      </c>
      <c r="H89" s="141">
        <v>8.3181000000000005E-2</v>
      </c>
      <c r="I89" s="141">
        <v>8.3486000000000005E-2</v>
      </c>
      <c r="J89" s="141">
        <v>8.3602999999999997E-2</v>
      </c>
      <c r="K89" s="141">
        <v>8.3548999999999998E-2</v>
      </c>
      <c r="L89" s="141">
        <v>8.3384E-2</v>
      </c>
      <c r="M89" s="141">
        <v>8.3085999999999993E-2</v>
      </c>
      <c r="N89" s="141">
        <v>8.2588999999999996E-2</v>
      </c>
      <c r="O89" s="141">
        <v>8.1886E-2</v>
      </c>
      <c r="P89" s="141">
        <v>8.1034999999999996E-2</v>
      </c>
      <c r="Q89" s="141">
        <v>8.0085000000000003E-2</v>
      </c>
      <c r="R89" s="141">
        <v>7.9031000000000004E-2</v>
      </c>
      <c r="S89" s="141">
        <v>7.7850000000000003E-2</v>
      </c>
      <c r="T89" s="141">
        <v>7.6550000000000007E-2</v>
      </c>
      <c r="U89" s="141">
        <v>7.5212000000000001E-2</v>
      </c>
      <c r="V89" s="141">
        <v>7.3925000000000005E-2</v>
      </c>
      <c r="W89" s="141">
        <v>7.2672E-2</v>
      </c>
      <c r="X89" s="141">
        <v>7.1480000000000002E-2</v>
      </c>
      <c r="Y89" s="141">
        <v>7.0406999999999997E-2</v>
      </c>
      <c r="Z89" s="141">
        <v>6.9449999999999998E-2</v>
      </c>
      <c r="AA89" s="141">
        <v>6.8598000000000006E-2</v>
      </c>
      <c r="AB89" s="141">
        <v>6.7849999999999994E-2</v>
      </c>
      <c r="AC89" s="141">
        <v>6.7191000000000001E-2</v>
      </c>
      <c r="AD89" s="141">
        <v>6.6628000000000007E-2</v>
      </c>
      <c r="AE89" s="141">
        <v>6.6155000000000005E-2</v>
      </c>
      <c r="AF89" s="141">
        <v>6.5777000000000002E-2</v>
      </c>
      <c r="AG89" s="138">
        <v>-7.4590000000000004E-3</v>
      </c>
    </row>
    <row r="90" spans="1:33" ht="15" customHeight="1">
      <c r="A90" s="137" t="s">
        <v>110</v>
      </c>
      <c r="B90" s="140" t="s">
        <v>350</v>
      </c>
      <c r="C90" s="141">
        <v>2.0863679999999998</v>
      </c>
      <c r="D90" s="141">
        <v>2.0457679999999998</v>
      </c>
      <c r="E90" s="141">
        <v>2.0896919999999999</v>
      </c>
      <c r="F90" s="141">
        <v>2.1236329999999999</v>
      </c>
      <c r="G90" s="141">
        <v>2.1578330000000001</v>
      </c>
      <c r="H90" s="141">
        <v>2.1886969999999999</v>
      </c>
      <c r="I90" s="141">
        <v>2.2162510000000002</v>
      </c>
      <c r="J90" s="141">
        <v>2.2462300000000002</v>
      </c>
      <c r="K90" s="141">
        <v>2.2761779999999998</v>
      </c>
      <c r="L90" s="141">
        <v>2.3067069999999998</v>
      </c>
      <c r="M90" s="141">
        <v>2.3363619999999998</v>
      </c>
      <c r="N90" s="141">
        <v>2.366425</v>
      </c>
      <c r="O90" s="141">
        <v>2.397418</v>
      </c>
      <c r="P90" s="141">
        <v>2.4272399999999998</v>
      </c>
      <c r="Q90" s="141">
        <v>2.459724</v>
      </c>
      <c r="R90" s="141">
        <v>2.4944160000000002</v>
      </c>
      <c r="S90" s="141">
        <v>2.5305749999999998</v>
      </c>
      <c r="T90" s="141">
        <v>2.5670660000000001</v>
      </c>
      <c r="U90" s="141">
        <v>2.604403</v>
      </c>
      <c r="V90" s="141">
        <v>2.6412170000000001</v>
      </c>
      <c r="W90" s="141">
        <v>2.6770930000000002</v>
      </c>
      <c r="X90" s="141">
        <v>2.7139540000000002</v>
      </c>
      <c r="Y90" s="141">
        <v>2.751986</v>
      </c>
      <c r="Z90" s="141">
        <v>2.7910699999999999</v>
      </c>
      <c r="AA90" s="141">
        <v>2.8311139999999999</v>
      </c>
      <c r="AB90" s="141">
        <v>2.87392</v>
      </c>
      <c r="AC90" s="141">
        <v>2.917173</v>
      </c>
      <c r="AD90" s="141">
        <v>2.96157</v>
      </c>
      <c r="AE90" s="141">
        <v>3.0077389999999999</v>
      </c>
      <c r="AF90" s="141">
        <v>3.0583819999999999</v>
      </c>
      <c r="AG90" s="138">
        <v>1.3276E-2</v>
      </c>
    </row>
    <row r="91" spans="1:33" ht="15" customHeight="1">
      <c r="A91" s="137" t="s">
        <v>351</v>
      </c>
      <c r="B91" s="150" t="s">
        <v>352</v>
      </c>
      <c r="C91" s="151">
        <v>11.551346000000001</v>
      </c>
      <c r="D91" s="151">
        <v>11.573475999999999</v>
      </c>
      <c r="E91" s="151">
        <v>11.539688</v>
      </c>
      <c r="F91" s="151">
        <v>11.576233999999999</v>
      </c>
      <c r="G91" s="151">
        <v>11.614405</v>
      </c>
      <c r="H91" s="151">
        <v>11.634548000000001</v>
      </c>
      <c r="I91" s="151">
        <v>11.642229</v>
      </c>
      <c r="J91" s="151">
        <v>11.645496</v>
      </c>
      <c r="K91" s="151">
        <v>11.642771</v>
      </c>
      <c r="L91" s="151">
        <v>11.639153</v>
      </c>
      <c r="M91" s="151">
        <v>11.638062</v>
      </c>
      <c r="N91" s="151">
        <v>11.638413</v>
      </c>
      <c r="O91" s="151">
        <v>11.641349</v>
      </c>
      <c r="P91" s="151">
        <v>11.648254</v>
      </c>
      <c r="Q91" s="151">
        <v>11.669105</v>
      </c>
      <c r="R91" s="151">
        <v>11.699512</v>
      </c>
      <c r="S91" s="151">
        <v>11.734348000000001</v>
      </c>
      <c r="T91" s="151">
        <v>11.769564000000001</v>
      </c>
      <c r="U91" s="151">
        <v>11.8056</v>
      </c>
      <c r="V91" s="151">
        <v>11.838881000000001</v>
      </c>
      <c r="W91" s="151">
        <v>11.871727999999999</v>
      </c>
      <c r="X91" s="151">
        <v>11.908151999999999</v>
      </c>
      <c r="Y91" s="151">
        <v>11.951174999999999</v>
      </c>
      <c r="Z91" s="151">
        <v>11.998811999999999</v>
      </c>
      <c r="AA91" s="151">
        <v>12.046920999999999</v>
      </c>
      <c r="AB91" s="151">
        <v>12.100917000000001</v>
      </c>
      <c r="AC91" s="151">
        <v>12.153995</v>
      </c>
      <c r="AD91" s="151">
        <v>12.208019999999999</v>
      </c>
      <c r="AE91" s="151">
        <v>12.262948</v>
      </c>
      <c r="AF91" s="151">
        <v>12.323603</v>
      </c>
      <c r="AG91" s="152">
        <v>2.2339999999999999E-3</v>
      </c>
    </row>
    <row r="92" spans="1:33" ht="15">
      <c r="A92" s="137" t="s">
        <v>353</v>
      </c>
      <c r="B92" s="140" t="s">
        <v>354</v>
      </c>
      <c r="C92" s="141">
        <v>9.6773999999999999E-2</v>
      </c>
      <c r="D92" s="141">
        <v>0.10704900000000001</v>
      </c>
      <c r="E92" s="141">
        <v>0.117365</v>
      </c>
      <c r="F92" s="141">
        <v>0.125197</v>
      </c>
      <c r="G92" s="141">
        <v>0.13267799999999999</v>
      </c>
      <c r="H92" s="141">
        <v>0.14006299999999999</v>
      </c>
      <c r="I92" s="141">
        <v>0.14744599999999999</v>
      </c>
      <c r="J92" s="141">
        <v>0.15514800000000001</v>
      </c>
      <c r="K92" s="141">
        <v>0.16309000000000001</v>
      </c>
      <c r="L92" s="141">
        <v>0.17113300000000001</v>
      </c>
      <c r="M92" s="141">
        <v>0.179503</v>
      </c>
      <c r="N92" s="141">
        <v>0.18815100000000001</v>
      </c>
      <c r="O92" s="141">
        <v>0.19745199999999999</v>
      </c>
      <c r="P92" s="141">
        <v>0.20738100000000001</v>
      </c>
      <c r="Q92" s="141">
        <v>0.21725800000000001</v>
      </c>
      <c r="R92" s="141">
        <v>0.227242</v>
      </c>
      <c r="S92" s="141">
        <v>0.23796500000000001</v>
      </c>
      <c r="T92" s="141">
        <v>0.2487</v>
      </c>
      <c r="U92" s="141">
        <v>0.25990799999999997</v>
      </c>
      <c r="V92" s="141">
        <v>0.27201700000000001</v>
      </c>
      <c r="W92" s="141">
        <v>0.28448499999999999</v>
      </c>
      <c r="X92" s="141">
        <v>0.29792400000000002</v>
      </c>
      <c r="Y92" s="141">
        <v>0.31203399999999998</v>
      </c>
      <c r="Z92" s="141">
        <v>0.326403</v>
      </c>
      <c r="AA92" s="141">
        <v>0.34159400000000001</v>
      </c>
      <c r="AB92" s="141">
        <v>0.35733300000000001</v>
      </c>
      <c r="AC92" s="141">
        <v>0.37381300000000001</v>
      </c>
      <c r="AD92" s="141">
        <v>0.39113999999999999</v>
      </c>
      <c r="AE92" s="141">
        <v>0.40933199999999997</v>
      </c>
      <c r="AF92" s="141">
        <v>0.42791299999999999</v>
      </c>
      <c r="AG92" s="138">
        <v>5.2596999999999998E-2</v>
      </c>
    </row>
    <row r="93" spans="1:33" ht="15" customHeight="1">
      <c r="A93" s="137" t="s">
        <v>111</v>
      </c>
      <c r="B93" s="150" t="s">
        <v>355</v>
      </c>
      <c r="C93" s="151">
        <v>11.454572000000001</v>
      </c>
      <c r="D93" s="151">
        <v>11.466426999999999</v>
      </c>
      <c r="E93" s="151">
        <v>11.422323</v>
      </c>
      <c r="F93" s="151">
        <v>11.451036999999999</v>
      </c>
      <c r="G93" s="151">
        <v>11.481726999999999</v>
      </c>
      <c r="H93" s="151">
        <v>11.494484999999999</v>
      </c>
      <c r="I93" s="151">
        <v>11.494783</v>
      </c>
      <c r="J93" s="151">
        <v>11.490349</v>
      </c>
      <c r="K93" s="151">
        <v>11.479680999999999</v>
      </c>
      <c r="L93" s="151">
        <v>11.468021</v>
      </c>
      <c r="M93" s="151">
        <v>11.458558999999999</v>
      </c>
      <c r="N93" s="151">
        <v>11.450262</v>
      </c>
      <c r="O93" s="151">
        <v>11.443897</v>
      </c>
      <c r="P93" s="151">
        <v>11.440873</v>
      </c>
      <c r="Q93" s="151">
        <v>11.451846</v>
      </c>
      <c r="R93" s="151">
        <v>11.47227</v>
      </c>
      <c r="S93" s="151">
        <v>11.496383</v>
      </c>
      <c r="T93" s="151">
        <v>11.520864</v>
      </c>
      <c r="U93" s="151">
        <v>11.545692000000001</v>
      </c>
      <c r="V93" s="151">
        <v>11.566865</v>
      </c>
      <c r="W93" s="151">
        <v>11.587243000000001</v>
      </c>
      <c r="X93" s="151">
        <v>11.610227999999999</v>
      </c>
      <c r="Y93" s="151">
        <v>11.639139999999999</v>
      </c>
      <c r="Z93" s="151">
        <v>11.672408000000001</v>
      </c>
      <c r="AA93" s="151">
        <v>11.705327</v>
      </c>
      <c r="AB93" s="151">
        <v>11.743584999999999</v>
      </c>
      <c r="AC93" s="151">
        <v>11.780181000000001</v>
      </c>
      <c r="AD93" s="151">
        <v>11.816879999999999</v>
      </c>
      <c r="AE93" s="151">
        <v>11.853616000000001</v>
      </c>
      <c r="AF93" s="151">
        <v>11.89569</v>
      </c>
      <c r="AG93" s="152">
        <v>1.304E-3</v>
      </c>
    </row>
    <row r="94" spans="1:33" ht="15" customHeight="1"/>
    <row r="95" spans="1:33" ht="15" customHeight="1">
      <c r="A95" s="137" t="s">
        <v>112</v>
      </c>
      <c r="B95" s="150" t="s">
        <v>113</v>
      </c>
      <c r="C95" s="151">
        <v>9.377542</v>
      </c>
      <c r="D95" s="151">
        <v>9.1963310000000007</v>
      </c>
      <c r="E95" s="151">
        <v>9.3147649999999995</v>
      </c>
      <c r="F95" s="151">
        <v>9.184469</v>
      </c>
      <c r="G95" s="151">
        <v>9.0870949999999997</v>
      </c>
      <c r="H95" s="151">
        <v>9.0249279999999992</v>
      </c>
      <c r="I95" s="151">
        <v>8.956861</v>
      </c>
      <c r="J95" s="151">
        <v>8.8754849999999994</v>
      </c>
      <c r="K95" s="151">
        <v>8.864312</v>
      </c>
      <c r="L95" s="151">
        <v>8.8607410000000009</v>
      </c>
      <c r="M95" s="151">
        <v>8.8675859999999993</v>
      </c>
      <c r="N95" s="151">
        <v>8.8757260000000002</v>
      </c>
      <c r="O95" s="151">
        <v>8.8423300000000005</v>
      </c>
      <c r="P95" s="151">
        <v>8.8421749999999992</v>
      </c>
      <c r="Q95" s="151">
        <v>8.8506970000000003</v>
      </c>
      <c r="R95" s="151">
        <v>8.8824009999999998</v>
      </c>
      <c r="S95" s="151">
        <v>8.9188469999999995</v>
      </c>
      <c r="T95" s="151">
        <v>8.9518529999999998</v>
      </c>
      <c r="U95" s="151">
        <v>9.0008339999999993</v>
      </c>
      <c r="V95" s="151">
        <v>9.0408740000000005</v>
      </c>
      <c r="W95" s="151">
        <v>9.0822369999999992</v>
      </c>
      <c r="X95" s="151">
        <v>9.1199980000000007</v>
      </c>
      <c r="Y95" s="151">
        <v>9.1570750000000007</v>
      </c>
      <c r="Z95" s="151">
        <v>9.2039639999999991</v>
      </c>
      <c r="AA95" s="151">
        <v>9.2492990000000006</v>
      </c>
      <c r="AB95" s="151">
        <v>9.2903389999999995</v>
      </c>
      <c r="AC95" s="151">
        <v>9.3359839999999998</v>
      </c>
      <c r="AD95" s="151">
        <v>9.39344</v>
      </c>
      <c r="AE95" s="151">
        <v>9.4465240000000001</v>
      </c>
      <c r="AF95" s="151">
        <v>9.5187679999999997</v>
      </c>
      <c r="AG95" s="152">
        <v>5.1599999999999997E-4</v>
      </c>
    </row>
    <row r="96" spans="1:33" ht="15" customHeight="1"/>
    <row r="97" spans="1:33" ht="15" customHeight="1">
      <c r="B97" s="150" t="s">
        <v>356</v>
      </c>
    </row>
    <row r="98" spans="1:33" ht="15" customHeight="1">
      <c r="A98" s="137" t="s">
        <v>114</v>
      </c>
      <c r="B98" s="140" t="s">
        <v>89</v>
      </c>
      <c r="C98" s="141">
        <v>6.7396729999999998</v>
      </c>
      <c r="D98" s="141">
        <v>6.9052930000000003</v>
      </c>
      <c r="E98" s="141">
        <v>6.6020500000000002</v>
      </c>
      <c r="F98" s="141">
        <v>6.5519759999999998</v>
      </c>
      <c r="G98" s="141">
        <v>6.5068700000000002</v>
      </c>
      <c r="H98" s="141">
        <v>6.4556680000000002</v>
      </c>
      <c r="I98" s="141">
        <v>6.3968670000000003</v>
      </c>
      <c r="J98" s="141">
        <v>6.3294779999999999</v>
      </c>
      <c r="K98" s="141">
        <v>6.2651849999999998</v>
      </c>
      <c r="L98" s="141">
        <v>6.2012489999999998</v>
      </c>
      <c r="M98" s="141">
        <v>6.1406330000000002</v>
      </c>
      <c r="N98" s="141">
        <v>6.0802319999999996</v>
      </c>
      <c r="O98" s="141">
        <v>6.0147589999999997</v>
      </c>
      <c r="P98" s="141">
        <v>5.9564769999999996</v>
      </c>
      <c r="Q98" s="141">
        <v>5.9042190000000003</v>
      </c>
      <c r="R98" s="141">
        <v>5.8576750000000004</v>
      </c>
      <c r="S98" s="141">
        <v>5.8124390000000004</v>
      </c>
      <c r="T98" s="141">
        <v>5.7674599999999998</v>
      </c>
      <c r="U98" s="141">
        <v>5.7237419999999997</v>
      </c>
      <c r="V98" s="141">
        <v>5.6822499999999998</v>
      </c>
      <c r="W98" s="141">
        <v>5.6400940000000004</v>
      </c>
      <c r="X98" s="141">
        <v>5.5986269999999996</v>
      </c>
      <c r="Y98" s="141">
        <v>5.5594530000000004</v>
      </c>
      <c r="Z98" s="141">
        <v>5.5223120000000003</v>
      </c>
      <c r="AA98" s="141">
        <v>5.4839060000000002</v>
      </c>
      <c r="AB98" s="141">
        <v>5.4454200000000004</v>
      </c>
      <c r="AC98" s="141">
        <v>5.4056889999999997</v>
      </c>
      <c r="AD98" s="141">
        <v>5.3658999999999999</v>
      </c>
      <c r="AE98" s="141">
        <v>5.3247559999999998</v>
      </c>
      <c r="AF98" s="141">
        <v>5.2845560000000003</v>
      </c>
      <c r="AG98" s="138">
        <v>-8.352E-3</v>
      </c>
    </row>
    <row r="99" spans="1:33" ht="15" customHeight="1">
      <c r="A99" s="137" t="s">
        <v>115</v>
      </c>
      <c r="B99" s="140" t="s">
        <v>91</v>
      </c>
      <c r="C99" s="141">
        <v>2.3368630000000001</v>
      </c>
      <c r="D99" s="141">
        <v>2.1514389999999999</v>
      </c>
      <c r="E99" s="141">
        <v>2.52176</v>
      </c>
      <c r="F99" s="141">
        <v>2.5312800000000002</v>
      </c>
      <c r="G99" s="141">
        <v>2.5477259999999999</v>
      </c>
      <c r="H99" s="141">
        <v>2.5694539999999999</v>
      </c>
      <c r="I99" s="141">
        <v>2.5867260000000001</v>
      </c>
      <c r="J99" s="141">
        <v>2.6001099999999999</v>
      </c>
      <c r="K99" s="141">
        <v>2.6248550000000002</v>
      </c>
      <c r="L99" s="141">
        <v>2.6524160000000001</v>
      </c>
      <c r="M99" s="141">
        <v>2.6837740000000001</v>
      </c>
      <c r="N99" s="141">
        <v>2.717355</v>
      </c>
      <c r="O99" s="141">
        <v>2.7444090000000001</v>
      </c>
      <c r="P99" s="141">
        <v>2.779026</v>
      </c>
      <c r="Q99" s="141">
        <v>2.8184100000000001</v>
      </c>
      <c r="R99" s="141">
        <v>2.8649580000000001</v>
      </c>
      <c r="S99" s="141">
        <v>2.9154779999999998</v>
      </c>
      <c r="T99" s="141">
        <v>2.9641009999999999</v>
      </c>
      <c r="U99" s="141">
        <v>3.0159750000000001</v>
      </c>
      <c r="V99" s="141">
        <v>3.065741</v>
      </c>
      <c r="W99" s="141">
        <v>3.116555</v>
      </c>
      <c r="X99" s="141">
        <v>3.1670950000000002</v>
      </c>
      <c r="Y99" s="141">
        <v>3.2186360000000001</v>
      </c>
      <c r="Z99" s="141">
        <v>3.2731140000000001</v>
      </c>
      <c r="AA99" s="141">
        <v>3.3263199999999999</v>
      </c>
      <c r="AB99" s="141">
        <v>3.3796059999999999</v>
      </c>
      <c r="AC99" s="141">
        <v>3.4338289999999998</v>
      </c>
      <c r="AD99" s="141">
        <v>3.4912860000000001</v>
      </c>
      <c r="AE99" s="141">
        <v>3.5469650000000001</v>
      </c>
      <c r="AF99" s="141">
        <v>3.606249</v>
      </c>
      <c r="AG99" s="138">
        <v>1.5073E-2</v>
      </c>
    </row>
    <row r="100" spans="1:33" ht="15" customHeight="1">
      <c r="A100" s="137" t="s">
        <v>116</v>
      </c>
      <c r="B100" s="140" t="s">
        <v>93</v>
      </c>
      <c r="C100" s="141">
        <v>2.8115770000000002</v>
      </c>
      <c r="D100" s="141">
        <v>2.8080129999999999</v>
      </c>
      <c r="E100" s="141">
        <v>2.7991739999999998</v>
      </c>
      <c r="F100" s="141">
        <v>2.7877550000000002</v>
      </c>
      <c r="G100" s="141">
        <v>2.7816000000000001</v>
      </c>
      <c r="H100" s="141">
        <v>2.7768760000000001</v>
      </c>
      <c r="I100" s="141">
        <v>2.7713960000000002</v>
      </c>
      <c r="J100" s="141">
        <v>2.7624559999999998</v>
      </c>
      <c r="K100" s="141">
        <v>2.7609279999999998</v>
      </c>
      <c r="L100" s="141">
        <v>2.761568</v>
      </c>
      <c r="M100" s="141">
        <v>2.7633760000000001</v>
      </c>
      <c r="N100" s="141">
        <v>2.7635999999999998</v>
      </c>
      <c r="O100" s="141">
        <v>2.759204</v>
      </c>
      <c r="P100" s="141">
        <v>2.7598889999999998</v>
      </c>
      <c r="Q100" s="141">
        <v>2.7639860000000001</v>
      </c>
      <c r="R100" s="141">
        <v>2.7716599999999998</v>
      </c>
      <c r="S100" s="141">
        <v>2.7794080000000001</v>
      </c>
      <c r="T100" s="141">
        <v>2.7859500000000001</v>
      </c>
      <c r="U100" s="141">
        <v>2.7928649999999999</v>
      </c>
      <c r="V100" s="141">
        <v>2.7981099999999999</v>
      </c>
      <c r="W100" s="141">
        <v>2.8027479999999998</v>
      </c>
      <c r="X100" s="141">
        <v>2.8066200000000001</v>
      </c>
      <c r="Y100" s="141">
        <v>2.8114919999999999</v>
      </c>
      <c r="Z100" s="141">
        <v>2.817796</v>
      </c>
      <c r="AA100" s="141">
        <v>2.8239589999999999</v>
      </c>
      <c r="AB100" s="141">
        <v>2.8302830000000001</v>
      </c>
      <c r="AC100" s="141">
        <v>2.836954</v>
      </c>
      <c r="AD100" s="141">
        <v>2.8450000000000002</v>
      </c>
      <c r="AE100" s="141">
        <v>2.8524310000000002</v>
      </c>
      <c r="AF100" s="141">
        <v>2.8618929999999998</v>
      </c>
      <c r="AG100" s="138">
        <v>6.1200000000000002E-4</v>
      </c>
    </row>
    <row r="101" spans="1:33" ht="15">
      <c r="A101" s="137" t="s">
        <v>117</v>
      </c>
      <c r="B101" s="140" t="s">
        <v>95</v>
      </c>
      <c r="C101" s="141">
        <v>0.84280699999999997</v>
      </c>
      <c r="D101" s="141">
        <v>0.837534</v>
      </c>
      <c r="E101" s="141">
        <v>0.82632799999999995</v>
      </c>
      <c r="F101" s="141">
        <v>0.81005400000000005</v>
      </c>
      <c r="G101" s="141">
        <v>0.796624</v>
      </c>
      <c r="H101" s="141">
        <v>0.78655900000000001</v>
      </c>
      <c r="I101" s="141">
        <v>0.77734400000000003</v>
      </c>
      <c r="J101" s="141">
        <v>0.76777700000000004</v>
      </c>
      <c r="K101" s="141">
        <v>0.76271199999999995</v>
      </c>
      <c r="L101" s="141">
        <v>0.75876200000000005</v>
      </c>
      <c r="M101" s="141">
        <v>0.75608200000000003</v>
      </c>
      <c r="N101" s="141">
        <v>0.75433499999999998</v>
      </c>
      <c r="O101" s="141">
        <v>0.75112400000000001</v>
      </c>
      <c r="P101" s="141">
        <v>0.75042299999999995</v>
      </c>
      <c r="Q101" s="141">
        <v>0.75024000000000002</v>
      </c>
      <c r="R101" s="141">
        <v>0.75156800000000001</v>
      </c>
      <c r="S101" s="141">
        <v>0.75370800000000004</v>
      </c>
      <c r="T101" s="141">
        <v>0.756525</v>
      </c>
      <c r="U101" s="141">
        <v>0.76092400000000004</v>
      </c>
      <c r="V101" s="141">
        <v>0.76615</v>
      </c>
      <c r="W101" s="141">
        <v>0.77215400000000001</v>
      </c>
      <c r="X101" s="141">
        <v>0.77848899999999999</v>
      </c>
      <c r="Y101" s="141">
        <v>0.78436600000000001</v>
      </c>
      <c r="Z101" s="141">
        <v>0.79037199999999996</v>
      </c>
      <c r="AA101" s="141">
        <v>0.79615499999999995</v>
      </c>
      <c r="AB101" s="141">
        <v>0.80107499999999998</v>
      </c>
      <c r="AC101" s="141">
        <v>0.80608800000000003</v>
      </c>
      <c r="AD101" s="141">
        <v>0.81137199999999998</v>
      </c>
      <c r="AE101" s="141">
        <v>0.81608199999999997</v>
      </c>
      <c r="AF101" s="141">
        <v>0.82101999999999997</v>
      </c>
      <c r="AG101" s="138">
        <v>-9.0300000000000005E-4</v>
      </c>
    </row>
    <row r="102" spans="1:33" ht="15">
      <c r="A102" s="137" t="s">
        <v>118</v>
      </c>
      <c r="B102" s="140" t="s">
        <v>97</v>
      </c>
      <c r="C102" s="141">
        <v>0.277804</v>
      </c>
      <c r="D102" s="141">
        <v>0.27845500000000001</v>
      </c>
      <c r="E102" s="141">
        <v>0.27797500000000003</v>
      </c>
      <c r="F102" s="141">
        <v>0.27637800000000001</v>
      </c>
      <c r="G102" s="141">
        <v>0.275171</v>
      </c>
      <c r="H102" s="141">
        <v>0.27444000000000002</v>
      </c>
      <c r="I102" s="141">
        <v>0.27370299999999997</v>
      </c>
      <c r="J102" s="141">
        <v>0.27275899999999997</v>
      </c>
      <c r="K102" s="141">
        <v>0.27258300000000002</v>
      </c>
      <c r="L102" s="141">
        <v>0.272476</v>
      </c>
      <c r="M102" s="141">
        <v>0.27244000000000002</v>
      </c>
      <c r="N102" s="141">
        <v>0.272424</v>
      </c>
      <c r="O102" s="141">
        <v>0.27211600000000002</v>
      </c>
      <c r="P102" s="141">
        <v>0.27229399999999998</v>
      </c>
      <c r="Q102" s="141">
        <v>0.27257599999999998</v>
      </c>
      <c r="R102" s="141">
        <v>0.27317399999999997</v>
      </c>
      <c r="S102" s="141">
        <v>0.27397100000000002</v>
      </c>
      <c r="T102" s="141">
        <v>0.27473799999999998</v>
      </c>
      <c r="U102" s="141">
        <v>0.275675</v>
      </c>
      <c r="V102" s="141">
        <v>0.27662999999999999</v>
      </c>
      <c r="W102" s="141">
        <v>0.27758699999999997</v>
      </c>
      <c r="X102" s="141">
        <v>0.27846900000000002</v>
      </c>
      <c r="Y102" s="141">
        <v>0.27927800000000003</v>
      </c>
      <c r="Z102" s="141">
        <v>0.280136</v>
      </c>
      <c r="AA102" s="141">
        <v>0.28098099999999998</v>
      </c>
      <c r="AB102" s="141">
        <v>0.28169300000000003</v>
      </c>
      <c r="AC102" s="141">
        <v>0.28245900000000002</v>
      </c>
      <c r="AD102" s="141">
        <v>0.283306</v>
      </c>
      <c r="AE102" s="141">
        <v>0.284076</v>
      </c>
      <c r="AF102" s="141">
        <v>0.284918</v>
      </c>
      <c r="AG102" s="138">
        <v>8.7200000000000005E-4</v>
      </c>
    </row>
    <row r="103" spans="1:33" ht="15" customHeight="1">
      <c r="A103" s="137" t="s">
        <v>119</v>
      </c>
      <c r="B103" s="140" t="s">
        <v>99</v>
      </c>
      <c r="C103" s="141">
        <v>0.66285799999999995</v>
      </c>
      <c r="D103" s="141">
        <v>0.67498899999999995</v>
      </c>
      <c r="E103" s="141">
        <v>0.68182200000000004</v>
      </c>
      <c r="F103" s="141">
        <v>0.68417499999999998</v>
      </c>
      <c r="G103" s="141">
        <v>0.68773600000000001</v>
      </c>
      <c r="H103" s="141">
        <v>0.691832</v>
      </c>
      <c r="I103" s="141">
        <v>0.69518000000000002</v>
      </c>
      <c r="J103" s="141">
        <v>0.69757599999999997</v>
      </c>
      <c r="K103" s="141">
        <v>0.70313300000000001</v>
      </c>
      <c r="L103" s="141">
        <v>0.70919100000000002</v>
      </c>
      <c r="M103" s="141">
        <v>0.71557099999999996</v>
      </c>
      <c r="N103" s="141">
        <v>0.72189199999999998</v>
      </c>
      <c r="O103" s="141">
        <v>0.72611400000000004</v>
      </c>
      <c r="P103" s="141">
        <v>0.73233899999999996</v>
      </c>
      <c r="Q103" s="141">
        <v>0.73949399999999998</v>
      </c>
      <c r="R103" s="141">
        <v>0.74806099999999998</v>
      </c>
      <c r="S103" s="141">
        <v>0.75656999999999996</v>
      </c>
      <c r="T103" s="141">
        <v>0.76457200000000003</v>
      </c>
      <c r="U103" s="141">
        <v>0.77319800000000005</v>
      </c>
      <c r="V103" s="141">
        <v>0.78129800000000005</v>
      </c>
      <c r="W103" s="141">
        <v>0.78935200000000005</v>
      </c>
      <c r="X103" s="141">
        <v>0.79685899999999998</v>
      </c>
      <c r="Y103" s="141">
        <v>0.80441700000000005</v>
      </c>
      <c r="Z103" s="141">
        <v>0.81230500000000005</v>
      </c>
      <c r="AA103" s="141">
        <v>0.81971899999999998</v>
      </c>
      <c r="AB103" s="141">
        <v>0.82691599999999998</v>
      </c>
      <c r="AC103" s="141">
        <v>0.83403099999999997</v>
      </c>
      <c r="AD103" s="141">
        <v>0.84163699999999997</v>
      </c>
      <c r="AE103" s="141">
        <v>0.84886300000000003</v>
      </c>
      <c r="AF103" s="141">
        <v>0.85694499999999996</v>
      </c>
      <c r="AG103" s="138">
        <v>8.8950000000000001E-3</v>
      </c>
    </row>
    <row r="104" spans="1:33" ht="15" customHeight="1">
      <c r="A104" s="137" t="s">
        <v>120</v>
      </c>
      <c r="B104" s="140" t="s">
        <v>101</v>
      </c>
      <c r="C104" s="141">
        <v>0.196376</v>
      </c>
      <c r="D104" s="141">
        <v>0.195794</v>
      </c>
      <c r="E104" s="141">
        <v>0.193883</v>
      </c>
      <c r="F104" s="141">
        <v>0.190581</v>
      </c>
      <c r="G104" s="141">
        <v>0.187752</v>
      </c>
      <c r="H104" s="141">
        <v>0.185532</v>
      </c>
      <c r="I104" s="141">
        <v>0.18332100000000001</v>
      </c>
      <c r="J104" s="141">
        <v>0.180946</v>
      </c>
      <c r="K104" s="141">
        <v>0.17955099999999999</v>
      </c>
      <c r="L104" s="141">
        <v>0.17832899999999999</v>
      </c>
      <c r="M104" s="141">
        <v>0.17727499999999999</v>
      </c>
      <c r="N104" s="141">
        <v>0.176288</v>
      </c>
      <c r="O104" s="141">
        <v>0.17482600000000001</v>
      </c>
      <c r="P104" s="141">
        <v>0.17383100000000001</v>
      </c>
      <c r="Q104" s="141">
        <v>0.17283299999999999</v>
      </c>
      <c r="R104" s="141">
        <v>0.17208100000000001</v>
      </c>
      <c r="S104" s="141">
        <v>0.171408</v>
      </c>
      <c r="T104" s="141">
        <v>0.170794</v>
      </c>
      <c r="U104" s="141">
        <v>0.170457</v>
      </c>
      <c r="V104" s="141">
        <v>0.17022699999999999</v>
      </c>
      <c r="W104" s="141">
        <v>0.17011699999999999</v>
      </c>
      <c r="X104" s="141">
        <v>0.17003299999999999</v>
      </c>
      <c r="Y104" s="141">
        <v>0.16999400000000001</v>
      </c>
      <c r="Z104" s="141">
        <v>0.17014599999999999</v>
      </c>
      <c r="AA104" s="141">
        <v>0.17041600000000001</v>
      </c>
      <c r="AB104" s="141">
        <v>0.17067199999999999</v>
      </c>
      <c r="AC104" s="141">
        <v>0.171097</v>
      </c>
      <c r="AD104" s="141">
        <v>0.17161699999999999</v>
      </c>
      <c r="AE104" s="141">
        <v>0.17205200000000001</v>
      </c>
      <c r="AF104" s="141">
        <v>0.172573</v>
      </c>
      <c r="AG104" s="138">
        <v>-4.4460000000000003E-3</v>
      </c>
    </row>
    <row r="105" spans="1:33" ht="15" customHeight="1">
      <c r="A105" s="137" t="s">
        <v>121</v>
      </c>
      <c r="B105" s="140" t="s">
        <v>103</v>
      </c>
      <c r="C105" s="141">
        <v>0.57584800000000003</v>
      </c>
      <c r="D105" s="141">
        <v>0.57133599999999996</v>
      </c>
      <c r="E105" s="141">
        <v>0.56688400000000005</v>
      </c>
      <c r="F105" s="141">
        <v>0.56043699999999996</v>
      </c>
      <c r="G105" s="141">
        <v>0.55148900000000001</v>
      </c>
      <c r="H105" s="141">
        <v>0.54432400000000003</v>
      </c>
      <c r="I105" s="141">
        <v>0.53900800000000004</v>
      </c>
      <c r="J105" s="141">
        <v>0.53487200000000001</v>
      </c>
      <c r="K105" s="141">
        <v>0.53420400000000001</v>
      </c>
      <c r="L105" s="141">
        <v>0.52744199999999997</v>
      </c>
      <c r="M105" s="141">
        <v>0.522509</v>
      </c>
      <c r="N105" s="141">
        <v>0.518598</v>
      </c>
      <c r="O105" s="141">
        <v>0.51389399999999996</v>
      </c>
      <c r="P105" s="141">
        <v>0.51139999999999997</v>
      </c>
      <c r="Q105" s="141">
        <v>0.51023099999999999</v>
      </c>
      <c r="R105" s="141">
        <v>0.51023799999999997</v>
      </c>
      <c r="S105" s="141">
        <v>0.51034199999999996</v>
      </c>
      <c r="T105" s="141">
        <v>0.510297</v>
      </c>
      <c r="U105" s="141">
        <v>0.51088</v>
      </c>
      <c r="V105" s="141">
        <v>0.50273299999999999</v>
      </c>
      <c r="W105" s="141">
        <v>0.49626100000000001</v>
      </c>
      <c r="X105" s="141">
        <v>0.49067899999999998</v>
      </c>
      <c r="Y105" s="141">
        <v>0.486321</v>
      </c>
      <c r="Z105" s="141">
        <v>0.48320600000000002</v>
      </c>
      <c r="AA105" s="141">
        <v>0.48044999999999999</v>
      </c>
      <c r="AB105" s="141">
        <v>0.47791</v>
      </c>
      <c r="AC105" s="141">
        <v>0.475522</v>
      </c>
      <c r="AD105" s="141">
        <v>0.47360099999999999</v>
      </c>
      <c r="AE105" s="141">
        <v>0.47158899999999998</v>
      </c>
      <c r="AF105" s="141">
        <v>0.47072199999999997</v>
      </c>
      <c r="AG105" s="138">
        <v>-6.927E-3</v>
      </c>
    </row>
    <row r="106" spans="1:33" ht="15" customHeight="1">
      <c r="A106" s="137" t="s">
        <v>122</v>
      </c>
      <c r="B106" s="140" t="s">
        <v>346</v>
      </c>
      <c r="C106" s="141">
        <v>0.105185</v>
      </c>
      <c r="D106" s="141">
        <v>0.105945</v>
      </c>
      <c r="E106" s="141">
        <v>0.105986</v>
      </c>
      <c r="F106" s="141">
        <v>0.105282</v>
      </c>
      <c r="G106" s="141">
        <v>0.104841</v>
      </c>
      <c r="H106" s="141">
        <v>0.104739</v>
      </c>
      <c r="I106" s="141">
        <v>0.10465000000000001</v>
      </c>
      <c r="J106" s="141">
        <v>0.104433</v>
      </c>
      <c r="K106" s="141">
        <v>0.10474799999999999</v>
      </c>
      <c r="L106" s="141">
        <v>0.10517899999999999</v>
      </c>
      <c r="M106" s="141">
        <v>0.10567600000000001</v>
      </c>
      <c r="N106" s="141">
        <v>0.106188</v>
      </c>
      <c r="O106" s="141">
        <v>0.106375</v>
      </c>
      <c r="P106" s="141">
        <v>0.106796</v>
      </c>
      <c r="Q106" s="141">
        <v>0.107159</v>
      </c>
      <c r="R106" s="141">
        <v>0.10760599999999999</v>
      </c>
      <c r="S106" s="141">
        <v>0.10804800000000001</v>
      </c>
      <c r="T106" s="141">
        <v>0.10846500000000001</v>
      </c>
      <c r="U106" s="141">
        <v>0.108997</v>
      </c>
      <c r="V106" s="141">
        <v>0.10953499999999999</v>
      </c>
      <c r="W106" s="141">
        <v>0.110073</v>
      </c>
      <c r="X106" s="141">
        <v>0.110554</v>
      </c>
      <c r="Y106" s="141">
        <v>0.11097899999999999</v>
      </c>
      <c r="Z106" s="141">
        <v>0.11143400000000001</v>
      </c>
      <c r="AA106" s="141">
        <v>0.111874</v>
      </c>
      <c r="AB106" s="141">
        <v>0.11221200000000001</v>
      </c>
      <c r="AC106" s="141">
        <v>0.112584</v>
      </c>
      <c r="AD106" s="141">
        <v>0.11301600000000001</v>
      </c>
      <c r="AE106" s="141">
        <v>0.11339299999999999</v>
      </c>
      <c r="AF106" s="141">
        <v>0.113827</v>
      </c>
      <c r="AG106" s="138">
        <v>2.7260000000000001E-3</v>
      </c>
    </row>
    <row r="107" spans="1:33" ht="15" customHeight="1">
      <c r="A107" s="137" t="s">
        <v>123</v>
      </c>
      <c r="B107" s="140" t="s">
        <v>347</v>
      </c>
      <c r="C107" s="141">
        <v>7.7044000000000001E-2</v>
      </c>
      <c r="D107" s="141">
        <v>7.8203999999999996E-2</v>
      </c>
      <c r="E107" s="141">
        <v>7.8805E-2</v>
      </c>
      <c r="F107" s="141">
        <v>7.8811000000000006E-2</v>
      </c>
      <c r="G107" s="141">
        <v>7.8971E-2</v>
      </c>
      <c r="H107" s="141">
        <v>7.9343999999999998E-2</v>
      </c>
      <c r="I107" s="141">
        <v>7.9685000000000006E-2</v>
      </c>
      <c r="J107" s="141">
        <v>8.0013000000000001E-2</v>
      </c>
      <c r="K107" s="141">
        <v>8.0833000000000002E-2</v>
      </c>
      <c r="L107" s="141">
        <v>8.1786999999999999E-2</v>
      </c>
      <c r="M107" s="141">
        <v>8.2882999999999998E-2</v>
      </c>
      <c r="N107" s="141">
        <v>8.4087999999999996E-2</v>
      </c>
      <c r="O107" s="141">
        <v>8.5135000000000002E-2</v>
      </c>
      <c r="P107" s="141">
        <v>8.6474999999999996E-2</v>
      </c>
      <c r="Q107" s="141">
        <v>8.7756000000000001E-2</v>
      </c>
      <c r="R107" s="141">
        <v>8.9094000000000007E-2</v>
      </c>
      <c r="S107" s="141">
        <v>9.042E-2</v>
      </c>
      <c r="T107" s="141">
        <v>9.1716000000000006E-2</v>
      </c>
      <c r="U107" s="141">
        <v>9.3104000000000006E-2</v>
      </c>
      <c r="V107" s="141">
        <v>9.4492000000000007E-2</v>
      </c>
      <c r="W107" s="141">
        <v>9.5877000000000004E-2</v>
      </c>
      <c r="X107" s="141">
        <v>9.7209000000000004E-2</v>
      </c>
      <c r="Y107" s="141">
        <v>9.8488000000000006E-2</v>
      </c>
      <c r="Z107" s="141">
        <v>9.9791000000000005E-2</v>
      </c>
      <c r="AA107" s="141">
        <v>0.101077</v>
      </c>
      <c r="AB107" s="141">
        <v>0.10226499999999999</v>
      </c>
      <c r="AC107" s="141">
        <v>0.103481</v>
      </c>
      <c r="AD107" s="141">
        <v>0.10474899999999999</v>
      </c>
      <c r="AE107" s="141">
        <v>0.105961</v>
      </c>
      <c r="AF107" s="141">
        <v>0.107223</v>
      </c>
      <c r="AG107" s="138">
        <v>1.1462999999999999E-2</v>
      </c>
    </row>
    <row r="108" spans="1:33" ht="15" customHeight="1">
      <c r="A108" s="137" t="s">
        <v>124</v>
      </c>
      <c r="B108" s="140" t="s">
        <v>348</v>
      </c>
      <c r="C108" s="141">
        <v>0.54205899999999996</v>
      </c>
      <c r="D108" s="141">
        <v>0.52856000000000003</v>
      </c>
      <c r="E108" s="141">
        <v>0.51308299999999996</v>
      </c>
      <c r="F108" s="141">
        <v>0.49500300000000003</v>
      </c>
      <c r="G108" s="141">
        <v>0.47875400000000001</v>
      </c>
      <c r="H108" s="141">
        <v>0.46374599999999999</v>
      </c>
      <c r="I108" s="141">
        <v>0.44913199999999998</v>
      </c>
      <c r="J108" s="141">
        <v>0.43485400000000002</v>
      </c>
      <c r="K108" s="141">
        <v>0.42348799999999998</v>
      </c>
      <c r="L108" s="141">
        <v>0.413078</v>
      </c>
      <c r="M108" s="141">
        <v>0.403474</v>
      </c>
      <c r="N108" s="141">
        <v>0.39432299999999998</v>
      </c>
      <c r="O108" s="141">
        <v>0.384548</v>
      </c>
      <c r="P108" s="141">
        <v>0.37632199999999999</v>
      </c>
      <c r="Q108" s="141">
        <v>0.36920700000000001</v>
      </c>
      <c r="R108" s="141">
        <v>0.36332900000000001</v>
      </c>
      <c r="S108" s="141">
        <v>0.358047</v>
      </c>
      <c r="T108" s="141">
        <v>0.35318899999999998</v>
      </c>
      <c r="U108" s="141">
        <v>0.34930699999999998</v>
      </c>
      <c r="V108" s="141">
        <v>0.34579500000000002</v>
      </c>
      <c r="W108" s="141">
        <v>0.34285399999999999</v>
      </c>
      <c r="X108" s="141">
        <v>0.34024199999999999</v>
      </c>
      <c r="Y108" s="141">
        <v>0.33815800000000001</v>
      </c>
      <c r="Z108" s="141">
        <v>0.33679900000000002</v>
      </c>
      <c r="AA108" s="141">
        <v>0.335864</v>
      </c>
      <c r="AB108" s="141">
        <v>0.33529900000000001</v>
      </c>
      <c r="AC108" s="141">
        <v>0.33514100000000002</v>
      </c>
      <c r="AD108" s="141">
        <v>0.33549699999999999</v>
      </c>
      <c r="AE108" s="141">
        <v>0.33598699999999998</v>
      </c>
      <c r="AF108" s="141">
        <v>0.337121</v>
      </c>
      <c r="AG108" s="138">
        <v>-1.6244000000000001E-2</v>
      </c>
    </row>
    <row r="109" spans="1:33" ht="15" customHeight="1">
      <c r="A109" s="137" t="s">
        <v>125</v>
      </c>
      <c r="B109" s="140" t="s">
        <v>349</v>
      </c>
      <c r="C109" s="141">
        <v>0.34851799999999999</v>
      </c>
      <c r="D109" s="141">
        <v>0.34304200000000001</v>
      </c>
      <c r="E109" s="141">
        <v>0.33520899999999998</v>
      </c>
      <c r="F109" s="141">
        <v>0.324716</v>
      </c>
      <c r="G109" s="141">
        <v>0.31450499999999998</v>
      </c>
      <c r="H109" s="141">
        <v>0.30441099999999999</v>
      </c>
      <c r="I109" s="141">
        <v>0.29397800000000002</v>
      </c>
      <c r="J109" s="141">
        <v>0.283271</v>
      </c>
      <c r="K109" s="141">
        <v>0.27399099999999998</v>
      </c>
      <c r="L109" s="141">
        <v>0.26494600000000001</v>
      </c>
      <c r="M109" s="141">
        <v>0.25604199999999999</v>
      </c>
      <c r="N109" s="141">
        <v>0.24719099999999999</v>
      </c>
      <c r="O109" s="141">
        <v>0.237736</v>
      </c>
      <c r="P109" s="141">
        <v>0.229099</v>
      </c>
      <c r="Q109" s="141">
        <v>0.22101699999999999</v>
      </c>
      <c r="R109" s="141">
        <v>0.213644</v>
      </c>
      <c r="S109" s="141">
        <v>0.20652899999999999</v>
      </c>
      <c r="T109" s="141">
        <v>0.19971800000000001</v>
      </c>
      <c r="U109" s="141">
        <v>0.193523</v>
      </c>
      <c r="V109" s="141">
        <v>0.18762899999999999</v>
      </c>
      <c r="W109" s="141">
        <v>0.18219299999999999</v>
      </c>
      <c r="X109" s="141">
        <v>0.177173</v>
      </c>
      <c r="Y109" s="141">
        <v>0.17268900000000001</v>
      </c>
      <c r="Z109" s="141">
        <v>0.16891300000000001</v>
      </c>
      <c r="AA109" s="141">
        <v>0.16564799999999999</v>
      </c>
      <c r="AB109" s="141">
        <v>0.163101</v>
      </c>
      <c r="AC109" s="141">
        <v>0.16115299999999999</v>
      </c>
      <c r="AD109" s="141">
        <v>0.159834</v>
      </c>
      <c r="AE109" s="141">
        <v>0.15897800000000001</v>
      </c>
      <c r="AF109" s="141">
        <v>0.15872800000000001</v>
      </c>
      <c r="AG109" s="138">
        <v>-2.6755999999999999E-2</v>
      </c>
    </row>
    <row r="110" spans="1:33" ht="15" customHeight="1">
      <c r="A110" s="137" t="s">
        <v>126</v>
      </c>
      <c r="B110" s="140" t="s">
        <v>109</v>
      </c>
      <c r="C110" s="141">
        <v>0.23244200000000001</v>
      </c>
      <c r="D110" s="141">
        <v>0.24553800000000001</v>
      </c>
      <c r="E110" s="141">
        <v>0.23070599999999999</v>
      </c>
      <c r="F110" s="141">
        <v>0.229242</v>
      </c>
      <c r="G110" s="141">
        <v>0.22838</v>
      </c>
      <c r="H110" s="141">
        <v>0.22780900000000001</v>
      </c>
      <c r="I110" s="141">
        <v>0.22709299999999999</v>
      </c>
      <c r="J110" s="141">
        <v>0.22553100000000001</v>
      </c>
      <c r="K110" s="141">
        <v>0.22462799999999999</v>
      </c>
      <c r="L110" s="141">
        <v>0.22357199999999999</v>
      </c>
      <c r="M110" s="141">
        <v>0.22231200000000001</v>
      </c>
      <c r="N110" s="141">
        <v>0.22045400000000001</v>
      </c>
      <c r="O110" s="141">
        <v>0.21737699999999999</v>
      </c>
      <c r="P110" s="141">
        <v>0.214444</v>
      </c>
      <c r="Q110" s="141">
        <v>0.21118899999999999</v>
      </c>
      <c r="R110" s="141">
        <v>0.20787</v>
      </c>
      <c r="S110" s="141">
        <v>0.20422299999999999</v>
      </c>
      <c r="T110" s="141">
        <v>0.200237</v>
      </c>
      <c r="U110" s="141">
        <v>0.196383</v>
      </c>
      <c r="V110" s="141">
        <v>0.192685</v>
      </c>
      <c r="W110" s="141">
        <v>0.189109</v>
      </c>
      <c r="X110" s="141">
        <v>0.185638</v>
      </c>
      <c r="Y110" s="141">
        <v>0.182423</v>
      </c>
      <c r="Z110" s="141">
        <v>0.179595</v>
      </c>
      <c r="AA110" s="141">
        <v>0.17704</v>
      </c>
      <c r="AB110" s="141">
        <v>0.174623</v>
      </c>
      <c r="AC110" s="141">
        <v>0.172518</v>
      </c>
      <c r="AD110" s="141">
        <v>0.17078099999999999</v>
      </c>
      <c r="AE110" s="141">
        <v>0.169214</v>
      </c>
      <c r="AF110" s="141">
        <v>0.16800300000000001</v>
      </c>
      <c r="AG110" s="138">
        <v>-1.1133000000000001E-2</v>
      </c>
    </row>
    <row r="111" spans="1:33" ht="15" customHeight="1">
      <c r="A111" s="137" t="s">
        <v>127</v>
      </c>
      <c r="B111" s="140" t="s">
        <v>350</v>
      </c>
      <c r="C111" s="141">
        <v>5.3584769999999997</v>
      </c>
      <c r="D111" s="141">
        <v>5.2432049999999997</v>
      </c>
      <c r="E111" s="141">
        <v>5.3352789999999999</v>
      </c>
      <c r="F111" s="141">
        <v>5.3591160000000002</v>
      </c>
      <c r="G111" s="141">
        <v>5.3946120000000004</v>
      </c>
      <c r="H111" s="141">
        <v>5.4385130000000004</v>
      </c>
      <c r="I111" s="141">
        <v>5.4748869999999998</v>
      </c>
      <c r="J111" s="141">
        <v>5.5105550000000001</v>
      </c>
      <c r="K111" s="141">
        <v>5.5719079999999996</v>
      </c>
      <c r="L111" s="141">
        <v>5.6378969999999997</v>
      </c>
      <c r="M111" s="141">
        <v>5.7046939999999999</v>
      </c>
      <c r="N111" s="141">
        <v>5.7715639999999997</v>
      </c>
      <c r="O111" s="141">
        <v>5.8230940000000002</v>
      </c>
      <c r="P111" s="141">
        <v>5.8833700000000002</v>
      </c>
      <c r="Q111" s="141">
        <v>5.9475020000000001</v>
      </c>
      <c r="R111" s="141">
        <v>6.0217790000000004</v>
      </c>
      <c r="S111" s="141">
        <v>6.0992749999999996</v>
      </c>
      <c r="T111" s="141">
        <v>6.1759000000000004</v>
      </c>
      <c r="U111" s="141">
        <v>6.260548</v>
      </c>
      <c r="V111" s="141">
        <v>6.343909</v>
      </c>
      <c r="W111" s="141">
        <v>6.4252500000000001</v>
      </c>
      <c r="X111" s="141">
        <v>6.506742</v>
      </c>
      <c r="Y111" s="141">
        <v>6.588495</v>
      </c>
      <c r="Z111" s="141">
        <v>6.675033</v>
      </c>
      <c r="AA111" s="141">
        <v>6.7633570000000001</v>
      </c>
      <c r="AB111" s="141">
        <v>6.8530660000000001</v>
      </c>
      <c r="AC111" s="141">
        <v>6.9459910000000002</v>
      </c>
      <c r="AD111" s="141">
        <v>7.0459079999999998</v>
      </c>
      <c r="AE111" s="141">
        <v>7.1474399999999996</v>
      </c>
      <c r="AF111" s="141">
        <v>7.2642860000000002</v>
      </c>
      <c r="AG111" s="138">
        <v>1.0548E-2</v>
      </c>
    </row>
    <row r="112" spans="1:33" ht="15" customHeight="1">
      <c r="A112" s="137" t="s">
        <v>128</v>
      </c>
      <c r="B112" s="150" t="s">
        <v>357</v>
      </c>
      <c r="C112" s="172">
        <v>21.107531000000002</v>
      </c>
      <c r="D112" s="172">
        <v>20.967345999999999</v>
      </c>
      <c r="E112" s="172">
        <v>21.068943000000001</v>
      </c>
      <c r="F112" s="172">
        <v>20.984804</v>
      </c>
      <c r="G112" s="172">
        <v>20.935032</v>
      </c>
      <c r="H112" s="172">
        <v>20.903248000000001</v>
      </c>
      <c r="I112" s="172">
        <v>20.852969999999999</v>
      </c>
      <c r="J112" s="172">
        <v>20.78463</v>
      </c>
      <c r="K112" s="172">
        <v>20.782748999999999</v>
      </c>
      <c r="L112" s="172">
        <v>20.787890999999998</v>
      </c>
      <c r="M112" s="172">
        <v>20.806743999999998</v>
      </c>
      <c r="N112" s="172">
        <v>20.828531000000002</v>
      </c>
      <c r="O112" s="172">
        <v>20.810711000000001</v>
      </c>
      <c r="P112" s="172">
        <v>20.832186</v>
      </c>
      <c r="Q112" s="172">
        <v>20.875820000000001</v>
      </c>
      <c r="R112" s="172">
        <v>20.952736000000002</v>
      </c>
      <c r="S112" s="172">
        <v>21.039867000000001</v>
      </c>
      <c r="T112" s="172">
        <v>21.123660999999998</v>
      </c>
      <c r="U112" s="172">
        <v>21.225576</v>
      </c>
      <c r="V112" s="172">
        <v>21.317184000000001</v>
      </c>
      <c r="W112" s="172">
        <v>21.410222999999998</v>
      </c>
      <c r="X112" s="172">
        <v>21.504428999999998</v>
      </c>
      <c r="Y112" s="172">
        <v>21.60519</v>
      </c>
      <c r="Z112" s="172">
        <v>21.720953000000002</v>
      </c>
      <c r="AA112" s="172">
        <v>21.836766999999998</v>
      </c>
      <c r="AB112" s="172">
        <v>21.954139999999999</v>
      </c>
      <c r="AC112" s="172">
        <v>22.076533999999999</v>
      </c>
      <c r="AD112" s="172">
        <v>22.213502999999999</v>
      </c>
      <c r="AE112" s="172">
        <v>22.347785999999999</v>
      </c>
      <c r="AF112" s="172">
        <v>22.508064000000001</v>
      </c>
      <c r="AG112" s="173">
        <v>2.2179999999999999E-3</v>
      </c>
    </row>
    <row r="113" spans="1:33" ht="15" customHeight="1">
      <c r="A113" s="137" t="s">
        <v>358</v>
      </c>
      <c r="B113" s="140" t="s">
        <v>359</v>
      </c>
      <c r="C113" s="141">
        <v>9.6773999999999999E-2</v>
      </c>
      <c r="D113" s="141">
        <v>0.10704900000000001</v>
      </c>
      <c r="E113" s="141">
        <v>0.117365</v>
      </c>
      <c r="F113" s="141">
        <v>0.125197</v>
      </c>
      <c r="G113" s="141">
        <v>0.13267799999999999</v>
      </c>
      <c r="H113" s="141">
        <v>0.14006299999999999</v>
      </c>
      <c r="I113" s="141">
        <v>0.14744599999999999</v>
      </c>
      <c r="J113" s="141">
        <v>0.15514800000000001</v>
      </c>
      <c r="K113" s="141">
        <v>0.16309000000000001</v>
      </c>
      <c r="L113" s="141">
        <v>0.17113300000000001</v>
      </c>
      <c r="M113" s="141">
        <v>0.179503</v>
      </c>
      <c r="N113" s="141">
        <v>0.18815100000000001</v>
      </c>
      <c r="O113" s="141">
        <v>0.19745199999999999</v>
      </c>
      <c r="P113" s="141">
        <v>0.20738100000000001</v>
      </c>
      <c r="Q113" s="141">
        <v>0.21725800000000001</v>
      </c>
      <c r="R113" s="141">
        <v>0.227242</v>
      </c>
      <c r="S113" s="141">
        <v>0.23796500000000001</v>
      </c>
      <c r="T113" s="141">
        <v>0.2487</v>
      </c>
      <c r="U113" s="141">
        <v>0.25990799999999997</v>
      </c>
      <c r="V113" s="141">
        <v>0.27201700000000001</v>
      </c>
      <c r="W113" s="141">
        <v>0.28448499999999999</v>
      </c>
      <c r="X113" s="141">
        <v>0.29792400000000002</v>
      </c>
      <c r="Y113" s="141">
        <v>0.31203399999999998</v>
      </c>
      <c r="Z113" s="141">
        <v>0.326403</v>
      </c>
      <c r="AA113" s="141">
        <v>0.34159400000000001</v>
      </c>
      <c r="AB113" s="141">
        <v>0.35733300000000001</v>
      </c>
      <c r="AC113" s="141">
        <v>0.37381300000000001</v>
      </c>
      <c r="AD113" s="141">
        <v>0.39113999999999999</v>
      </c>
      <c r="AE113" s="141">
        <v>0.40933199999999997</v>
      </c>
      <c r="AF113" s="141">
        <v>0.42791299999999999</v>
      </c>
      <c r="AG113" s="138">
        <v>5.2596999999999998E-2</v>
      </c>
    </row>
    <row r="114" spans="1:33" ht="15" customHeight="1">
      <c r="A114" s="137" t="s">
        <v>360</v>
      </c>
      <c r="B114" s="150" t="s">
        <v>361</v>
      </c>
      <c r="C114" s="151">
        <v>21.010757000000002</v>
      </c>
      <c r="D114" s="151">
        <v>20.860296000000002</v>
      </c>
      <c r="E114" s="151">
        <v>20.951578000000001</v>
      </c>
      <c r="F114" s="151">
        <v>20.859608000000001</v>
      </c>
      <c r="G114" s="151">
        <v>20.802353</v>
      </c>
      <c r="H114" s="151">
        <v>20.763186000000001</v>
      </c>
      <c r="I114" s="151">
        <v>20.705524</v>
      </c>
      <c r="J114" s="151">
        <v>20.629481999999999</v>
      </c>
      <c r="K114" s="151">
        <v>20.619658999999999</v>
      </c>
      <c r="L114" s="151">
        <v>20.616758000000001</v>
      </c>
      <c r="M114" s="151">
        <v>20.627241000000001</v>
      </c>
      <c r="N114" s="151">
        <v>20.640381000000001</v>
      </c>
      <c r="O114" s="151">
        <v>20.61326</v>
      </c>
      <c r="P114" s="151">
        <v>20.624804999999999</v>
      </c>
      <c r="Q114" s="151">
        <v>20.658562</v>
      </c>
      <c r="R114" s="151">
        <v>20.725494000000001</v>
      </c>
      <c r="S114" s="151">
        <v>20.801902999999999</v>
      </c>
      <c r="T114" s="151">
        <v>20.874962</v>
      </c>
      <c r="U114" s="151">
        <v>20.965668000000001</v>
      </c>
      <c r="V114" s="151">
        <v>21.045168</v>
      </c>
      <c r="W114" s="151">
        <v>21.125737999999998</v>
      </c>
      <c r="X114" s="151">
        <v>21.206505</v>
      </c>
      <c r="Y114" s="151">
        <v>21.293156</v>
      </c>
      <c r="Z114" s="151">
        <v>21.394549999999999</v>
      </c>
      <c r="AA114" s="151">
        <v>21.495173999999999</v>
      </c>
      <c r="AB114" s="151">
        <v>21.596806999999998</v>
      </c>
      <c r="AC114" s="151">
        <v>21.702721</v>
      </c>
      <c r="AD114" s="151">
        <v>21.822362999999999</v>
      </c>
      <c r="AE114" s="151">
        <v>21.938454</v>
      </c>
      <c r="AF114" s="151">
        <v>22.080151000000001</v>
      </c>
      <c r="AG114" s="152">
        <v>1.7129999999999999E-3</v>
      </c>
    </row>
    <row r="115" spans="1:33" ht="15" customHeight="1"/>
    <row r="116" spans="1:33" ht="15" customHeight="1">
      <c r="B116" s="150" t="s">
        <v>362</v>
      </c>
    </row>
    <row r="117" spans="1:33" ht="15" customHeight="1">
      <c r="A117" s="137" t="s">
        <v>129</v>
      </c>
      <c r="B117" s="140" t="s">
        <v>130</v>
      </c>
      <c r="C117" s="141">
        <v>1.3916E-2</v>
      </c>
      <c r="D117" s="141">
        <v>1.5650000000000001E-2</v>
      </c>
      <c r="E117" s="141">
        <v>1.7245E-2</v>
      </c>
      <c r="F117" s="141">
        <v>1.8103999999999999E-2</v>
      </c>
      <c r="G117" s="141">
        <v>1.9044999999999999E-2</v>
      </c>
      <c r="H117" s="141">
        <v>1.9845999999999999E-2</v>
      </c>
      <c r="I117" s="141">
        <v>2.0566000000000001E-2</v>
      </c>
      <c r="J117" s="141">
        <v>2.1271999999999999E-2</v>
      </c>
      <c r="K117" s="141">
        <v>2.197E-2</v>
      </c>
      <c r="L117" s="141">
        <v>2.2662999999999999E-2</v>
      </c>
      <c r="M117" s="141">
        <v>2.3252999999999999E-2</v>
      </c>
      <c r="N117" s="141">
        <v>2.3845000000000002E-2</v>
      </c>
      <c r="O117" s="141">
        <v>2.4421000000000002E-2</v>
      </c>
      <c r="P117" s="141">
        <v>2.4924999999999999E-2</v>
      </c>
      <c r="Q117" s="141">
        <v>2.5409999999999999E-2</v>
      </c>
      <c r="R117" s="141">
        <v>2.5918E-2</v>
      </c>
      <c r="S117" s="141">
        <v>2.6393E-2</v>
      </c>
      <c r="T117" s="141">
        <v>2.6922999999999999E-2</v>
      </c>
      <c r="U117" s="141">
        <v>2.7501999999999999E-2</v>
      </c>
      <c r="V117" s="141">
        <v>2.8138E-2</v>
      </c>
      <c r="W117" s="141">
        <v>2.8794E-2</v>
      </c>
      <c r="X117" s="141">
        <v>2.9492000000000001E-2</v>
      </c>
      <c r="Y117" s="141">
        <v>3.0227E-2</v>
      </c>
      <c r="Z117" s="141">
        <v>3.0984000000000001E-2</v>
      </c>
      <c r="AA117" s="141">
        <v>3.1743E-2</v>
      </c>
      <c r="AB117" s="141">
        <v>3.2532999999999999E-2</v>
      </c>
      <c r="AC117" s="141">
        <v>3.3385999999999999E-2</v>
      </c>
      <c r="AD117" s="141">
        <v>3.4241000000000001E-2</v>
      </c>
      <c r="AE117" s="141">
        <v>3.5097999999999997E-2</v>
      </c>
      <c r="AF117" s="141">
        <v>3.5983000000000001E-2</v>
      </c>
      <c r="AG117" s="138">
        <v>3.3300999999999997E-2</v>
      </c>
    </row>
    <row r="118" spans="1:33" ht="15" customHeight="1">
      <c r="A118" s="137" t="s">
        <v>131</v>
      </c>
      <c r="B118" s="140" t="s">
        <v>132</v>
      </c>
      <c r="C118" s="141">
        <v>4.8445000000000002E-2</v>
      </c>
      <c r="D118" s="141">
        <v>5.4163000000000003E-2</v>
      </c>
      <c r="E118" s="141">
        <v>5.7647999999999998E-2</v>
      </c>
      <c r="F118" s="141">
        <v>5.7015000000000003E-2</v>
      </c>
      <c r="G118" s="141">
        <v>5.6885999999999999E-2</v>
      </c>
      <c r="H118" s="141">
        <v>5.6571999999999997E-2</v>
      </c>
      <c r="I118" s="141">
        <v>5.6569000000000001E-2</v>
      </c>
      <c r="J118" s="141">
        <v>5.6689999999999997E-2</v>
      </c>
      <c r="K118" s="141">
        <v>5.6779000000000003E-2</v>
      </c>
      <c r="L118" s="141">
        <v>5.6772999999999997E-2</v>
      </c>
      <c r="M118" s="141">
        <v>5.6855999999999997E-2</v>
      </c>
      <c r="N118" s="141">
        <v>5.7213E-2</v>
      </c>
      <c r="O118" s="141">
        <v>5.7431000000000003E-2</v>
      </c>
      <c r="P118" s="141">
        <v>5.7514999999999997E-2</v>
      </c>
      <c r="Q118" s="141">
        <v>5.7547000000000001E-2</v>
      </c>
      <c r="R118" s="141">
        <v>5.7618999999999997E-2</v>
      </c>
      <c r="S118" s="141">
        <v>5.7757999999999997E-2</v>
      </c>
      <c r="T118" s="141">
        <v>5.8098999999999998E-2</v>
      </c>
      <c r="U118" s="141">
        <v>5.8430999999999997E-2</v>
      </c>
      <c r="V118" s="141">
        <v>5.8702999999999998E-2</v>
      </c>
      <c r="W118" s="141">
        <v>5.8959999999999999E-2</v>
      </c>
      <c r="X118" s="141">
        <v>5.9111999999999998E-2</v>
      </c>
      <c r="Y118" s="141">
        <v>5.9450999999999997E-2</v>
      </c>
      <c r="Z118" s="141">
        <v>5.9602000000000002E-2</v>
      </c>
      <c r="AA118" s="141">
        <v>5.9852000000000002E-2</v>
      </c>
      <c r="AB118" s="141">
        <v>6.0192000000000002E-2</v>
      </c>
      <c r="AC118" s="141">
        <v>6.0316000000000002E-2</v>
      </c>
      <c r="AD118" s="141">
        <v>6.0858000000000002E-2</v>
      </c>
      <c r="AE118" s="141">
        <v>6.0950999999999998E-2</v>
      </c>
      <c r="AF118" s="141">
        <v>6.1275000000000003E-2</v>
      </c>
      <c r="AG118" s="138">
        <v>8.1349999999999999E-3</v>
      </c>
    </row>
    <row r="119" spans="1:33" ht="15" customHeight="1">
      <c r="A119" s="137" t="s">
        <v>133</v>
      </c>
      <c r="B119" s="140" t="s">
        <v>134</v>
      </c>
      <c r="C119" s="141">
        <v>0.277555</v>
      </c>
      <c r="D119" s="141">
        <v>0.30805700000000003</v>
      </c>
      <c r="E119" s="141">
        <v>0.33670600000000001</v>
      </c>
      <c r="F119" s="141">
        <v>0.35755799999999999</v>
      </c>
      <c r="G119" s="141">
        <v>0.37832300000000002</v>
      </c>
      <c r="H119" s="141">
        <v>0.39463399999999998</v>
      </c>
      <c r="I119" s="141">
        <v>0.41504400000000002</v>
      </c>
      <c r="J119" s="141">
        <v>0.43620300000000001</v>
      </c>
      <c r="K119" s="141">
        <v>0.45814700000000003</v>
      </c>
      <c r="L119" s="141">
        <v>0.47954799999999997</v>
      </c>
      <c r="M119" s="141">
        <v>0.50221400000000005</v>
      </c>
      <c r="N119" s="141">
        <v>0.52819899999999997</v>
      </c>
      <c r="O119" s="141">
        <v>0.55421299999999996</v>
      </c>
      <c r="P119" s="141">
        <v>0.58063399999999998</v>
      </c>
      <c r="Q119" s="141">
        <v>0.60695299999999996</v>
      </c>
      <c r="R119" s="141">
        <v>0.63433300000000004</v>
      </c>
      <c r="S119" s="141">
        <v>0.66400499999999996</v>
      </c>
      <c r="T119" s="141">
        <v>0.69608300000000001</v>
      </c>
      <c r="U119" s="141">
        <v>0.72950300000000001</v>
      </c>
      <c r="V119" s="141">
        <v>0.76487899999999998</v>
      </c>
      <c r="W119" s="141">
        <v>0.800346</v>
      </c>
      <c r="X119" s="141">
        <v>0.83840899999999996</v>
      </c>
      <c r="Y119" s="141">
        <v>0.88090900000000005</v>
      </c>
      <c r="Z119" s="141">
        <v>0.92092300000000005</v>
      </c>
      <c r="AA119" s="141">
        <v>0.96540300000000001</v>
      </c>
      <c r="AB119" s="141">
        <v>1.0121260000000001</v>
      </c>
      <c r="AC119" s="141">
        <v>1.058214</v>
      </c>
      <c r="AD119" s="141">
        <v>1.1136360000000001</v>
      </c>
      <c r="AE119" s="141">
        <v>1.164774</v>
      </c>
      <c r="AF119" s="141">
        <v>1.2198960000000001</v>
      </c>
      <c r="AG119" s="138">
        <v>5.2377E-2</v>
      </c>
    </row>
    <row r="120" spans="1:33" ht="15" customHeight="1">
      <c r="A120" s="137" t="s">
        <v>135</v>
      </c>
      <c r="B120" s="140" t="s">
        <v>136</v>
      </c>
      <c r="C120" s="141">
        <v>1.7200000000000001E-4</v>
      </c>
      <c r="D120" s="141">
        <v>1.7200000000000001E-4</v>
      </c>
      <c r="E120" s="141">
        <v>1.7000000000000001E-4</v>
      </c>
      <c r="F120" s="141">
        <v>1.6799999999999999E-4</v>
      </c>
      <c r="G120" s="141">
        <v>1.6699999999999999E-4</v>
      </c>
      <c r="H120" s="141">
        <v>1.65E-4</v>
      </c>
      <c r="I120" s="141">
        <v>1.64E-4</v>
      </c>
      <c r="J120" s="141">
        <v>1.64E-4</v>
      </c>
      <c r="K120" s="141">
        <v>1.6200000000000001E-4</v>
      </c>
      <c r="L120" s="141">
        <v>1.6200000000000001E-4</v>
      </c>
      <c r="M120" s="141">
        <v>1.6200000000000001E-4</v>
      </c>
      <c r="N120" s="141">
        <v>1.6200000000000001E-4</v>
      </c>
      <c r="O120" s="141">
        <v>1.6100000000000001E-4</v>
      </c>
      <c r="P120" s="141">
        <v>1.6100000000000001E-4</v>
      </c>
      <c r="Q120" s="141">
        <v>1.6000000000000001E-4</v>
      </c>
      <c r="R120" s="141">
        <v>1.6000000000000001E-4</v>
      </c>
      <c r="S120" s="141">
        <v>1.6000000000000001E-4</v>
      </c>
      <c r="T120" s="141">
        <v>1.6000000000000001E-4</v>
      </c>
      <c r="U120" s="141">
        <v>1.6000000000000001E-4</v>
      </c>
      <c r="V120" s="141">
        <v>1.6200000000000001E-4</v>
      </c>
      <c r="W120" s="141">
        <v>1.63E-4</v>
      </c>
      <c r="X120" s="141">
        <v>1.65E-4</v>
      </c>
      <c r="Y120" s="141">
        <v>1.6699999999999999E-4</v>
      </c>
      <c r="Z120" s="141">
        <v>1.6899999999999999E-4</v>
      </c>
      <c r="AA120" s="141">
        <v>1.7100000000000001E-4</v>
      </c>
      <c r="AB120" s="141">
        <v>1.7200000000000001E-4</v>
      </c>
      <c r="AC120" s="141">
        <v>1.74E-4</v>
      </c>
      <c r="AD120" s="141">
        <v>1.76E-4</v>
      </c>
      <c r="AE120" s="141">
        <v>1.7799999999999999E-4</v>
      </c>
      <c r="AF120" s="141">
        <v>1.8000000000000001E-4</v>
      </c>
      <c r="AG120" s="138">
        <v>1.6050000000000001E-3</v>
      </c>
    </row>
    <row r="121" spans="1:33" ht="15" customHeight="1">
      <c r="A121" s="137" t="s">
        <v>137</v>
      </c>
      <c r="B121" s="150" t="s">
        <v>138</v>
      </c>
      <c r="C121" s="151">
        <v>0.34008899999999997</v>
      </c>
      <c r="D121" s="151">
        <v>0.37804300000000002</v>
      </c>
      <c r="E121" s="151">
        <v>0.411769</v>
      </c>
      <c r="F121" s="151">
        <v>0.43284600000000001</v>
      </c>
      <c r="G121" s="151">
        <v>0.45442199999999999</v>
      </c>
      <c r="H121" s="151">
        <v>0.47121800000000003</v>
      </c>
      <c r="I121" s="151">
        <v>0.49234299999999998</v>
      </c>
      <c r="J121" s="151">
        <v>0.51432800000000001</v>
      </c>
      <c r="K121" s="151">
        <v>0.53705800000000004</v>
      </c>
      <c r="L121" s="151">
        <v>0.55914600000000003</v>
      </c>
      <c r="M121" s="151">
        <v>0.58248500000000003</v>
      </c>
      <c r="N121" s="151">
        <v>0.60941900000000004</v>
      </c>
      <c r="O121" s="151">
        <v>0.63622699999999999</v>
      </c>
      <c r="P121" s="151">
        <v>0.66323500000000002</v>
      </c>
      <c r="Q121" s="151">
        <v>0.69007099999999999</v>
      </c>
      <c r="R121" s="151">
        <v>0.71802900000000003</v>
      </c>
      <c r="S121" s="151">
        <v>0.74831499999999995</v>
      </c>
      <c r="T121" s="151">
        <v>0.78126399999999996</v>
      </c>
      <c r="U121" s="151">
        <v>0.81559700000000002</v>
      </c>
      <c r="V121" s="151">
        <v>0.85188200000000003</v>
      </c>
      <c r="W121" s="151">
        <v>0.88826300000000002</v>
      </c>
      <c r="X121" s="151">
        <v>0.92717899999999998</v>
      </c>
      <c r="Y121" s="151">
        <v>0.97075500000000003</v>
      </c>
      <c r="Z121" s="151">
        <v>1.0116780000000001</v>
      </c>
      <c r="AA121" s="151">
        <v>1.057169</v>
      </c>
      <c r="AB121" s="151">
        <v>1.1050230000000001</v>
      </c>
      <c r="AC121" s="151">
        <v>1.1520900000000001</v>
      </c>
      <c r="AD121" s="151">
        <v>1.208912</v>
      </c>
      <c r="AE121" s="151">
        <v>1.261002</v>
      </c>
      <c r="AF121" s="151">
        <v>1.3173349999999999</v>
      </c>
      <c r="AG121" s="152">
        <v>4.7802999999999998E-2</v>
      </c>
    </row>
    <row r="122" spans="1:33" ht="15" customHeight="1"/>
    <row r="123" spans="1:33" ht="15" customHeight="1">
      <c r="B123" s="150" t="s">
        <v>139</v>
      </c>
    </row>
    <row r="124" spans="1:33" ht="15" customHeight="1">
      <c r="A124" s="137" t="s">
        <v>140</v>
      </c>
      <c r="B124" s="140" t="s">
        <v>141</v>
      </c>
      <c r="C124" s="139">
        <v>5890</v>
      </c>
      <c r="D124" s="139">
        <v>6269</v>
      </c>
      <c r="E124" s="139">
        <v>6083</v>
      </c>
      <c r="F124" s="139">
        <v>6065</v>
      </c>
      <c r="G124" s="139">
        <v>6048</v>
      </c>
      <c r="H124" s="139">
        <v>6030</v>
      </c>
      <c r="I124" s="139">
        <v>6012</v>
      </c>
      <c r="J124" s="139">
        <v>5994</v>
      </c>
      <c r="K124" s="139">
        <v>5976</v>
      </c>
      <c r="L124" s="139">
        <v>5958</v>
      </c>
      <c r="M124" s="139">
        <v>5940</v>
      </c>
      <c r="N124" s="139">
        <v>5922</v>
      </c>
      <c r="O124" s="139">
        <v>5904</v>
      </c>
      <c r="P124" s="139">
        <v>5886</v>
      </c>
      <c r="Q124" s="139">
        <v>5868</v>
      </c>
      <c r="R124" s="139">
        <v>5850</v>
      </c>
      <c r="S124" s="139">
        <v>5832</v>
      </c>
      <c r="T124" s="139">
        <v>5814</v>
      </c>
      <c r="U124" s="139">
        <v>5795</v>
      </c>
      <c r="V124" s="139">
        <v>5777</v>
      </c>
      <c r="W124" s="139">
        <v>5759</v>
      </c>
      <c r="X124" s="139">
        <v>5741</v>
      </c>
      <c r="Y124" s="139">
        <v>5723</v>
      </c>
      <c r="Z124" s="139">
        <v>5704</v>
      </c>
      <c r="AA124" s="139">
        <v>5686</v>
      </c>
      <c r="AB124" s="139">
        <v>5668</v>
      </c>
      <c r="AC124" s="139">
        <v>5650</v>
      </c>
      <c r="AD124" s="139">
        <v>5632</v>
      </c>
      <c r="AE124" s="139">
        <v>5614</v>
      </c>
      <c r="AF124" s="139">
        <v>5595</v>
      </c>
      <c r="AG124" s="138">
        <v>-1.7700000000000001E-3</v>
      </c>
    </row>
    <row r="125" spans="1:33" ht="15" customHeight="1">
      <c r="A125" s="137" t="s">
        <v>142</v>
      </c>
      <c r="B125" s="140" t="s">
        <v>143</v>
      </c>
      <c r="C125" s="139">
        <v>5356</v>
      </c>
      <c r="D125" s="139">
        <v>5620</v>
      </c>
      <c r="E125" s="139">
        <v>5448</v>
      </c>
      <c r="F125" s="139">
        <v>5431</v>
      </c>
      <c r="G125" s="139">
        <v>5414</v>
      </c>
      <c r="H125" s="139">
        <v>5397</v>
      </c>
      <c r="I125" s="139">
        <v>5380</v>
      </c>
      <c r="J125" s="139">
        <v>5363</v>
      </c>
      <c r="K125" s="139">
        <v>5347</v>
      </c>
      <c r="L125" s="139">
        <v>5330</v>
      </c>
      <c r="M125" s="139">
        <v>5313</v>
      </c>
      <c r="N125" s="139">
        <v>5296</v>
      </c>
      <c r="O125" s="139">
        <v>5279</v>
      </c>
      <c r="P125" s="139">
        <v>5262</v>
      </c>
      <c r="Q125" s="139">
        <v>5245</v>
      </c>
      <c r="R125" s="139">
        <v>5228</v>
      </c>
      <c r="S125" s="139">
        <v>5211</v>
      </c>
      <c r="T125" s="139">
        <v>5194</v>
      </c>
      <c r="U125" s="139">
        <v>5177</v>
      </c>
      <c r="V125" s="139">
        <v>5160</v>
      </c>
      <c r="W125" s="139">
        <v>5143</v>
      </c>
      <c r="X125" s="139">
        <v>5127</v>
      </c>
      <c r="Y125" s="139">
        <v>5110</v>
      </c>
      <c r="Z125" s="139">
        <v>5093</v>
      </c>
      <c r="AA125" s="139">
        <v>5076</v>
      </c>
      <c r="AB125" s="139">
        <v>5059</v>
      </c>
      <c r="AC125" s="139">
        <v>5042</v>
      </c>
      <c r="AD125" s="139">
        <v>5025</v>
      </c>
      <c r="AE125" s="139">
        <v>5008</v>
      </c>
      <c r="AF125" s="139">
        <v>4991</v>
      </c>
      <c r="AG125" s="138">
        <v>-2.431E-3</v>
      </c>
    </row>
    <row r="126" spans="1:33" ht="15" customHeight="1">
      <c r="A126" s="137" t="s">
        <v>144</v>
      </c>
      <c r="B126" s="140" t="s">
        <v>145</v>
      </c>
      <c r="C126" s="139">
        <v>5925</v>
      </c>
      <c r="D126" s="139">
        <v>6246</v>
      </c>
      <c r="E126" s="139">
        <v>6075</v>
      </c>
      <c r="F126" s="139">
        <v>6065</v>
      </c>
      <c r="G126" s="139">
        <v>6055</v>
      </c>
      <c r="H126" s="139">
        <v>6045</v>
      </c>
      <c r="I126" s="139">
        <v>6035</v>
      </c>
      <c r="J126" s="139">
        <v>6026</v>
      </c>
      <c r="K126" s="139">
        <v>6016</v>
      </c>
      <c r="L126" s="139">
        <v>6006</v>
      </c>
      <c r="M126" s="139">
        <v>5996</v>
      </c>
      <c r="N126" s="139">
        <v>5986</v>
      </c>
      <c r="O126" s="139">
        <v>5976</v>
      </c>
      <c r="P126" s="139">
        <v>5966</v>
      </c>
      <c r="Q126" s="139">
        <v>5956</v>
      </c>
      <c r="R126" s="139">
        <v>5946</v>
      </c>
      <c r="S126" s="139">
        <v>5936</v>
      </c>
      <c r="T126" s="139">
        <v>5926</v>
      </c>
      <c r="U126" s="139">
        <v>5916</v>
      </c>
      <c r="V126" s="139">
        <v>5906</v>
      </c>
      <c r="W126" s="139">
        <v>5896</v>
      </c>
      <c r="X126" s="139">
        <v>5886</v>
      </c>
      <c r="Y126" s="139">
        <v>5876</v>
      </c>
      <c r="Z126" s="139">
        <v>5867</v>
      </c>
      <c r="AA126" s="139">
        <v>5857</v>
      </c>
      <c r="AB126" s="139">
        <v>5847</v>
      </c>
      <c r="AC126" s="139">
        <v>5837</v>
      </c>
      <c r="AD126" s="139">
        <v>5827</v>
      </c>
      <c r="AE126" s="139">
        <v>5817</v>
      </c>
      <c r="AF126" s="139">
        <v>5807</v>
      </c>
      <c r="AG126" s="138">
        <v>-6.9300000000000004E-4</v>
      </c>
    </row>
    <row r="127" spans="1:33" ht="15" customHeight="1">
      <c r="A127" s="137" t="s">
        <v>146</v>
      </c>
      <c r="B127" s="140" t="s">
        <v>147</v>
      </c>
      <c r="C127" s="139">
        <v>6356</v>
      </c>
      <c r="D127" s="139">
        <v>6592</v>
      </c>
      <c r="E127" s="139">
        <v>6430</v>
      </c>
      <c r="F127" s="139">
        <v>6425</v>
      </c>
      <c r="G127" s="139">
        <v>6419</v>
      </c>
      <c r="H127" s="139">
        <v>6413</v>
      </c>
      <c r="I127" s="139">
        <v>6407</v>
      </c>
      <c r="J127" s="139">
        <v>6401</v>
      </c>
      <c r="K127" s="139">
        <v>6394</v>
      </c>
      <c r="L127" s="139">
        <v>6388</v>
      </c>
      <c r="M127" s="139">
        <v>6381</v>
      </c>
      <c r="N127" s="139">
        <v>6375</v>
      </c>
      <c r="O127" s="139">
        <v>6368</v>
      </c>
      <c r="P127" s="139">
        <v>6361</v>
      </c>
      <c r="Q127" s="139">
        <v>6355</v>
      </c>
      <c r="R127" s="139">
        <v>6348</v>
      </c>
      <c r="S127" s="139">
        <v>6341</v>
      </c>
      <c r="T127" s="139">
        <v>6334</v>
      </c>
      <c r="U127" s="139">
        <v>6328</v>
      </c>
      <c r="V127" s="139">
        <v>6321</v>
      </c>
      <c r="W127" s="139">
        <v>6314</v>
      </c>
      <c r="X127" s="139">
        <v>6307</v>
      </c>
      <c r="Y127" s="139">
        <v>6300</v>
      </c>
      <c r="Z127" s="139">
        <v>6293</v>
      </c>
      <c r="AA127" s="139">
        <v>6286</v>
      </c>
      <c r="AB127" s="139">
        <v>6279</v>
      </c>
      <c r="AC127" s="139">
        <v>6272</v>
      </c>
      <c r="AD127" s="139">
        <v>6265</v>
      </c>
      <c r="AE127" s="139">
        <v>6257</v>
      </c>
      <c r="AF127" s="139">
        <v>6250</v>
      </c>
      <c r="AG127" s="138">
        <v>-5.8E-4</v>
      </c>
    </row>
    <row r="128" spans="1:33" ht="15" customHeight="1">
      <c r="A128" s="137" t="s">
        <v>148</v>
      </c>
      <c r="B128" s="140" t="s">
        <v>149</v>
      </c>
      <c r="C128" s="139">
        <v>2454</v>
      </c>
      <c r="D128" s="139">
        <v>2507</v>
      </c>
      <c r="E128" s="139">
        <v>2434</v>
      </c>
      <c r="F128" s="139">
        <v>2420</v>
      </c>
      <c r="G128" s="139">
        <v>2406</v>
      </c>
      <c r="H128" s="139">
        <v>2393</v>
      </c>
      <c r="I128" s="139">
        <v>2379</v>
      </c>
      <c r="J128" s="139">
        <v>2366</v>
      </c>
      <c r="K128" s="139">
        <v>2352</v>
      </c>
      <c r="L128" s="139">
        <v>2338</v>
      </c>
      <c r="M128" s="139">
        <v>2325</v>
      </c>
      <c r="N128" s="139">
        <v>2311</v>
      </c>
      <c r="O128" s="139">
        <v>2297</v>
      </c>
      <c r="P128" s="139">
        <v>2284</v>
      </c>
      <c r="Q128" s="139">
        <v>2270</v>
      </c>
      <c r="R128" s="139">
        <v>2257</v>
      </c>
      <c r="S128" s="139">
        <v>2243</v>
      </c>
      <c r="T128" s="139">
        <v>2230</v>
      </c>
      <c r="U128" s="139">
        <v>2216</v>
      </c>
      <c r="V128" s="139">
        <v>2203</v>
      </c>
      <c r="W128" s="139">
        <v>2189</v>
      </c>
      <c r="X128" s="139">
        <v>2176</v>
      </c>
      <c r="Y128" s="139">
        <v>2162</v>
      </c>
      <c r="Z128" s="139">
        <v>2149</v>
      </c>
      <c r="AA128" s="139">
        <v>2136</v>
      </c>
      <c r="AB128" s="139">
        <v>2122</v>
      </c>
      <c r="AC128" s="139">
        <v>2109</v>
      </c>
      <c r="AD128" s="139">
        <v>2096</v>
      </c>
      <c r="AE128" s="139">
        <v>2082</v>
      </c>
      <c r="AF128" s="139">
        <v>2069</v>
      </c>
      <c r="AG128" s="138">
        <v>-5.8669999999999998E-3</v>
      </c>
    </row>
    <row r="129" spans="1:33" ht="15" customHeight="1">
      <c r="A129" s="137" t="s">
        <v>150</v>
      </c>
      <c r="B129" s="140" t="s">
        <v>151</v>
      </c>
      <c r="C129" s="139">
        <v>3318</v>
      </c>
      <c r="D129" s="139">
        <v>3345</v>
      </c>
      <c r="E129" s="139">
        <v>3230</v>
      </c>
      <c r="F129" s="139">
        <v>3221</v>
      </c>
      <c r="G129" s="139">
        <v>3211</v>
      </c>
      <c r="H129" s="139">
        <v>3202</v>
      </c>
      <c r="I129" s="139">
        <v>3192</v>
      </c>
      <c r="J129" s="139">
        <v>3183</v>
      </c>
      <c r="K129" s="139">
        <v>3173</v>
      </c>
      <c r="L129" s="139">
        <v>3163</v>
      </c>
      <c r="M129" s="139">
        <v>3154</v>
      </c>
      <c r="N129" s="139">
        <v>3144</v>
      </c>
      <c r="O129" s="139">
        <v>3134</v>
      </c>
      <c r="P129" s="139">
        <v>3124</v>
      </c>
      <c r="Q129" s="139">
        <v>3114</v>
      </c>
      <c r="R129" s="139">
        <v>3104</v>
      </c>
      <c r="S129" s="139">
        <v>3094</v>
      </c>
      <c r="T129" s="139">
        <v>3084</v>
      </c>
      <c r="U129" s="139">
        <v>3074</v>
      </c>
      <c r="V129" s="139">
        <v>3064</v>
      </c>
      <c r="W129" s="139">
        <v>3054</v>
      </c>
      <c r="X129" s="139">
        <v>3044</v>
      </c>
      <c r="Y129" s="139">
        <v>3034</v>
      </c>
      <c r="Z129" s="139">
        <v>3024</v>
      </c>
      <c r="AA129" s="139">
        <v>3014</v>
      </c>
      <c r="AB129" s="139">
        <v>3004</v>
      </c>
      <c r="AC129" s="139">
        <v>2994</v>
      </c>
      <c r="AD129" s="139">
        <v>2984</v>
      </c>
      <c r="AE129" s="139">
        <v>2974</v>
      </c>
      <c r="AF129" s="139">
        <v>2963</v>
      </c>
      <c r="AG129" s="138">
        <v>-3.8939999999999999E-3</v>
      </c>
    </row>
    <row r="130" spans="1:33" ht="15" customHeight="1">
      <c r="A130" s="137" t="s">
        <v>152</v>
      </c>
      <c r="B130" s="140" t="s">
        <v>153</v>
      </c>
      <c r="C130" s="139">
        <v>2149</v>
      </c>
      <c r="D130" s="139">
        <v>2015</v>
      </c>
      <c r="E130" s="139">
        <v>1961</v>
      </c>
      <c r="F130" s="139">
        <v>1953</v>
      </c>
      <c r="G130" s="139">
        <v>1945</v>
      </c>
      <c r="H130" s="139">
        <v>1937</v>
      </c>
      <c r="I130" s="139">
        <v>1929</v>
      </c>
      <c r="J130" s="139">
        <v>1921</v>
      </c>
      <c r="K130" s="139">
        <v>1913</v>
      </c>
      <c r="L130" s="139">
        <v>1905</v>
      </c>
      <c r="M130" s="139">
        <v>1897</v>
      </c>
      <c r="N130" s="139">
        <v>1889</v>
      </c>
      <c r="O130" s="139">
        <v>1881</v>
      </c>
      <c r="P130" s="139">
        <v>1873</v>
      </c>
      <c r="Q130" s="139">
        <v>1866</v>
      </c>
      <c r="R130" s="139">
        <v>1858</v>
      </c>
      <c r="S130" s="139">
        <v>1850</v>
      </c>
      <c r="T130" s="139">
        <v>1842</v>
      </c>
      <c r="U130" s="139">
        <v>1834</v>
      </c>
      <c r="V130" s="139">
        <v>1827</v>
      </c>
      <c r="W130" s="139">
        <v>1819</v>
      </c>
      <c r="X130" s="139">
        <v>1811</v>
      </c>
      <c r="Y130" s="139">
        <v>1804</v>
      </c>
      <c r="Z130" s="139">
        <v>1796</v>
      </c>
      <c r="AA130" s="139">
        <v>1788</v>
      </c>
      <c r="AB130" s="139">
        <v>1781</v>
      </c>
      <c r="AC130" s="139">
        <v>1773</v>
      </c>
      <c r="AD130" s="139">
        <v>1765</v>
      </c>
      <c r="AE130" s="139">
        <v>1758</v>
      </c>
      <c r="AF130" s="139">
        <v>1750</v>
      </c>
      <c r="AG130" s="138">
        <v>-7.0569999999999999E-3</v>
      </c>
    </row>
    <row r="131" spans="1:33" ht="15" customHeight="1">
      <c r="A131" s="137" t="s">
        <v>154</v>
      </c>
      <c r="B131" s="140" t="s">
        <v>155</v>
      </c>
      <c r="C131" s="139">
        <v>4954</v>
      </c>
      <c r="D131" s="139">
        <v>4959</v>
      </c>
      <c r="E131" s="139">
        <v>4809</v>
      </c>
      <c r="F131" s="139">
        <v>4797</v>
      </c>
      <c r="G131" s="139">
        <v>4785</v>
      </c>
      <c r="H131" s="139">
        <v>4773</v>
      </c>
      <c r="I131" s="139">
        <v>4761</v>
      </c>
      <c r="J131" s="139">
        <v>4748</v>
      </c>
      <c r="K131" s="139">
        <v>4736</v>
      </c>
      <c r="L131" s="139">
        <v>4723</v>
      </c>
      <c r="M131" s="139">
        <v>4710</v>
      </c>
      <c r="N131" s="139">
        <v>4698</v>
      </c>
      <c r="O131" s="139">
        <v>4685</v>
      </c>
      <c r="P131" s="139">
        <v>4672</v>
      </c>
      <c r="Q131" s="139">
        <v>4659</v>
      </c>
      <c r="R131" s="139">
        <v>4645</v>
      </c>
      <c r="S131" s="139">
        <v>4632</v>
      </c>
      <c r="T131" s="139">
        <v>4619</v>
      </c>
      <c r="U131" s="139">
        <v>4606</v>
      </c>
      <c r="V131" s="139">
        <v>4593</v>
      </c>
      <c r="W131" s="139">
        <v>4580</v>
      </c>
      <c r="X131" s="139">
        <v>4566</v>
      </c>
      <c r="Y131" s="139">
        <v>4553</v>
      </c>
      <c r="Z131" s="139">
        <v>4540</v>
      </c>
      <c r="AA131" s="139">
        <v>4527</v>
      </c>
      <c r="AB131" s="139">
        <v>4514</v>
      </c>
      <c r="AC131" s="139">
        <v>4500</v>
      </c>
      <c r="AD131" s="139">
        <v>4487</v>
      </c>
      <c r="AE131" s="139">
        <v>4474</v>
      </c>
      <c r="AF131" s="139">
        <v>4461</v>
      </c>
      <c r="AG131" s="138">
        <v>-3.6080000000000001E-3</v>
      </c>
    </row>
    <row r="132" spans="1:33" ht="15" customHeight="1">
      <c r="A132" s="137" t="s">
        <v>156</v>
      </c>
      <c r="B132" s="140" t="s">
        <v>157</v>
      </c>
      <c r="C132" s="139">
        <v>3424</v>
      </c>
      <c r="D132" s="139">
        <v>3480</v>
      </c>
      <c r="E132" s="139">
        <v>3247</v>
      </c>
      <c r="F132" s="139">
        <v>3237</v>
      </c>
      <c r="G132" s="139">
        <v>3228</v>
      </c>
      <c r="H132" s="139">
        <v>3218</v>
      </c>
      <c r="I132" s="139">
        <v>3208</v>
      </c>
      <c r="J132" s="139">
        <v>3198</v>
      </c>
      <c r="K132" s="139">
        <v>3188</v>
      </c>
      <c r="L132" s="139">
        <v>3178</v>
      </c>
      <c r="M132" s="139">
        <v>3167</v>
      </c>
      <c r="N132" s="139">
        <v>3157</v>
      </c>
      <c r="O132" s="139">
        <v>3147</v>
      </c>
      <c r="P132" s="139">
        <v>3137</v>
      </c>
      <c r="Q132" s="139">
        <v>3127</v>
      </c>
      <c r="R132" s="139">
        <v>3116</v>
      </c>
      <c r="S132" s="139">
        <v>3106</v>
      </c>
      <c r="T132" s="139">
        <v>3096</v>
      </c>
      <c r="U132" s="139">
        <v>3085</v>
      </c>
      <c r="V132" s="139">
        <v>3075</v>
      </c>
      <c r="W132" s="139">
        <v>3065</v>
      </c>
      <c r="X132" s="139">
        <v>3054</v>
      </c>
      <c r="Y132" s="139">
        <v>3044</v>
      </c>
      <c r="Z132" s="139">
        <v>3034</v>
      </c>
      <c r="AA132" s="139">
        <v>3023</v>
      </c>
      <c r="AB132" s="139">
        <v>3013</v>
      </c>
      <c r="AC132" s="139">
        <v>3003</v>
      </c>
      <c r="AD132" s="139">
        <v>2992</v>
      </c>
      <c r="AE132" s="139">
        <v>2982</v>
      </c>
      <c r="AF132" s="139">
        <v>2972</v>
      </c>
      <c r="AG132" s="138">
        <v>-4.8700000000000002E-3</v>
      </c>
    </row>
    <row r="133" spans="1:33" ht="15" customHeight="1">
      <c r="A133" s="137" t="s">
        <v>158</v>
      </c>
      <c r="B133" s="150" t="s">
        <v>159</v>
      </c>
      <c r="C133" s="136">
        <v>4071.6916500000002</v>
      </c>
      <c r="D133" s="136">
        <v>4181.7236329999996</v>
      </c>
      <c r="E133" s="136">
        <v>4034.5815429999998</v>
      </c>
      <c r="F133" s="136">
        <v>4018.084961</v>
      </c>
      <c r="G133" s="136">
        <v>4001.724365</v>
      </c>
      <c r="H133" s="136">
        <v>3985.4624020000001</v>
      </c>
      <c r="I133" s="136">
        <v>3968.9880370000001</v>
      </c>
      <c r="J133" s="136">
        <v>3952.8745119999999</v>
      </c>
      <c r="K133" s="136">
        <v>3936.5290530000002</v>
      </c>
      <c r="L133" s="136">
        <v>3920.0708009999998</v>
      </c>
      <c r="M133" s="136">
        <v>3903.6604000000002</v>
      </c>
      <c r="N133" s="136">
        <v>3887.3151859999998</v>
      </c>
      <c r="O133" s="136">
        <v>3870.8471679999998</v>
      </c>
      <c r="P133" s="136">
        <v>3854.6083979999999</v>
      </c>
      <c r="Q133" s="136">
        <v>3838.3706050000001</v>
      </c>
      <c r="R133" s="136">
        <v>3821.8947750000002</v>
      </c>
      <c r="S133" s="136">
        <v>3805.4589839999999</v>
      </c>
      <c r="T133" s="136">
        <v>3789.2316890000002</v>
      </c>
      <c r="U133" s="136">
        <v>3772.6372070000002</v>
      </c>
      <c r="V133" s="136">
        <v>3756.5234380000002</v>
      </c>
      <c r="W133" s="136">
        <v>3740.0522460000002</v>
      </c>
      <c r="X133" s="136">
        <v>3723.6364749999998</v>
      </c>
      <c r="Y133" s="136">
        <v>3707.2749020000001</v>
      </c>
      <c r="Z133" s="136">
        <v>3691.0686040000001</v>
      </c>
      <c r="AA133" s="136">
        <v>3674.6044919999999</v>
      </c>
      <c r="AB133" s="136">
        <v>3658.2719729999999</v>
      </c>
      <c r="AC133" s="136">
        <v>3642.0092770000001</v>
      </c>
      <c r="AD133" s="136">
        <v>3625.7854000000002</v>
      </c>
      <c r="AE133" s="136">
        <v>3609.7651369999999</v>
      </c>
      <c r="AF133" s="136">
        <v>3593.8842770000001</v>
      </c>
      <c r="AG133" s="152">
        <v>-4.2950000000000002E-3</v>
      </c>
    </row>
    <row r="134" spans="1:33" ht="15" customHeight="1"/>
    <row r="135" spans="1:33" ht="15" customHeight="1">
      <c r="B135" s="150" t="s">
        <v>160</v>
      </c>
    </row>
    <row r="136" spans="1:33" ht="15" customHeight="1">
      <c r="A136" s="137" t="s">
        <v>161</v>
      </c>
      <c r="B136" s="140" t="s">
        <v>141</v>
      </c>
      <c r="C136" s="139">
        <v>600</v>
      </c>
      <c r="D136" s="139">
        <v>485</v>
      </c>
      <c r="E136" s="139">
        <v>598</v>
      </c>
      <c r="F136" s="139">
        <v>604</v>
      </c>
      <c r="G136" s="139">
        <v>611</v>
      </c>
      <c r="H136" s="139">
        <v>618</v>
      </c>
      <c r="I136" s="139">
        <v>624</v>
      </c>
      <c r="J136" s="139">
        <v>631</v>
      </c>
      <c r="K136" s="139">
        <v>638</v>
      </c>
      <c r="L136" s="139">
        <v>644</v>
      </c>
      <c r="M136" s="139">
        <v>651</v>
      </c>
      <c r="N136" s="139">
        <v>658</v>
      </c>
      <c r="O136" s="139">
        <v>664</v>
      </c>
      <c r="P136" s="139">
        <v>671</v>
      </c>
      <c r="Q136" s="139">
        <v>678</v>
      </c>
      <c r="R136" s="139">
        <v>685</v>
      </c>
      <c r="S136" s="139">
        <v>691</v>
      </c>
      <c r="T136" s="139">
        <v>698</v>
      </c>
      <c r="U136" s="139">
        <v>705</v>
      </c>
      <c r="V136" s="139">
        <v>712</v>
      </c>
      <c r="W136" s="139">
        <v>718</v>
      </c>
      <c r="X136" s="139">
        <v>725</v>
      </c>
      <c r="Y136" s="139">
        <v>732</v>
      </c>
      <c r="Z136" s="139">
        <v>739</v>
      </c>
      <c r="AA136" s="139">
        <v>745</v>
      </c>
      <c r="AB136" s="139">
        <v>752</v>
      </c>
      <c r="AC136" s="139">
        <v>759</v>
      </c>
      <c r="AD136" s="139">
        <v>766</v>
      </c>
      <c r="AE136" s="139">
        <v>772</v>
      </c>
      <c r="AF136" s="139">
        <v>779</v>
      </c>
      <c r="AG136" s="138">
        <v>9.0430000000000007E-3</v>
      </c>
    </row>
    <row r="137" spans="1:33" ht="15" customHeight="1">
      <c r="A137" s="137" t="s">
        <v>162</v>
      </c>
      <c r="B137" s="140" t="s">
        <v>143</v>
      </c>
      <c r="C137" s="139">
        <v>835</v>
      </c>
      <c r="D137" s="139">
        <v>682</v>
      </c>
      <c r="E137" s="139">
        <v>839</v>
      </c>
      <c r="F137" s="139">
        <v>847</v>
      </c>
      <c r="G137" s="139">
        <v>856</v>
      </c>
      <c r="H137" s="139">
        <v>864</v>
      </c>
      <c r="I137" s="139">
        <v>872</v>
      </c>
      <c r="J137" s="139">
        <v>881</v>
      </c>
      <c r="K137" s="139">
        <v>889</v>
      </c>
      <c r="L137" s="139">
        <v>897</v>
      </c>
      <c r="M137" s="139">
        <v>906</v>
      </c>
      <c r="N137" s="139">
        <v>914</v>
      </c>
      <c r="O137" s="139">
        <v>922</v>
      </c>
      <c r="P137" s="139">
        <v>931</v>
      </c>
      <c r="Q137" s="139">
        <v>939</v>
      </c>
      <c r="R137" s="139">
        <v>947</v>
      </c>
      <c r="S137" s="139">
        <v>956</v>
      </c>
      <c r="T137" s="139">
        <v>964</v>
      </c>
      <c r="U137" s="139">
        <v>972</v>
      </c>
      <c r="V137" s="139">
        <v>981</v>
      </c>
      <c r="W137" s="139">
        <v>989</v>
      </c>
      <c r="X137" s="139">
        <v>998</v>
      </c>
      <c r="Y137" s="139">
        <v>1006</v>
      </c>
      <c r="Z137" s="139">
        <v>1014</v>
      </c>
      <c r="AA137" s="139">
        <v>1023</v>
      </c>
      <c r="AB137" s="139">
        <v>1031</v>
      </c>
      <c r="AC137" s="139">
        <v>1039</v>
      </c>
      <c r="AD137" s="139">
        <v>1048</v>
      </c>
      <c r="AE137" s="139">
        <v>1056</v>
      </c>
      <c r="AF137" s="139">
        <v>1064</v>
      </c>
      <c r="AG137" s="138">
        <v>8.3920000000000002E-3</v>
      </c>
    </row>
    <row r="138" spans="1:33" ht="15" customHeight="1">
      <c r="A138" s="137" t="s">
        <v>163</v>
      </c>
      <c r="B138" s="140" t="s">
        <v>145</v>
      </c>
      <c r="C138" s="139">
        <v>909</v>
      </c>
      <c r="D138" s="139">
        <v>733</v>
      </c>
      <c r="E138" s="139">
        <v>856</v>
      </c>
      <c r="F138" s="139">
        <v>862</v>
      </c>
      <c r="G138" s="139">
        <v>868</v>
      </c>
      <c r="H138" s="139">
        <v>873</v>
      </c>
      <c r="I138" s="139">
        <v>879</v>
      </c>
      <c r="J138" s="139">
        <v>885</v>
      </c>
      <c r="K138" s="139">
        <v>891</v>
      </c>
      <c r="L138" s="139">
        <v>897</v>
      </c>
      <c r="M138" s="139">
        <v>902</v>
      </c>
      <c r="N138" s="139">
        <v>908</v>
      </c>
      <c r="O138" s="139">
        <v>914</v>
      </c>
      <c r="P138" s="139">
        <v>920</v>
      </c>
      <c r="Q138" s="139">
        <v>926</v>
      </c>
      <c r="R138" s="139">
        <v>931</v>
      </c>
      <c r="S138" s="139">
        <v>937</v>
      </c>
      <c r="T138" s="139">
        <v>943</v>
      </c>
      <c r="U138" s="139">
        <v>949</v>
      </c>
      <c r="V138" s="139">
        <v>955</v>
      </c>
      <c r="W138" s="139">
        <v>960</v>
      </c>
      <c r="X138" s="139">
        <v>966</v>
      </c>
      <c r="Y138" s="139">
        <v>972</v>
      </c>
      <c r="Z138" s="139">
        <v>978</v>
      </c>
      <c r="AA138" s="139">
        <v>984</v>
      </c>
      <c r="AB138" s="139">
        <v>990</v>
      </c>
      <c r="AC138" s="139">
        <v>995</v>
      </c>
      <c r="AD138" s="139">
        <v>1001</v>
      </c>
      <c r="AE138" s="139">
        <v>1007</v>
      </c>
      <c r="AF138" s="139">
        <v>1013</v>
      </c>
      <c r="AG138" s="138">
        <v>3.7420000000000001E-3</v>
      </c>
    </row>
    <row r="139" spans="1:33" ht="15" customHeight="1">
      <c r="A139" s="137" t="s">
        <v>164</v>
      </c>
      <c r="B139" s="140" t="s">
        <v>147</v>
      </c>
      <c r="C139" s="139">
        <v>1089</v>
      </c>
      <c r="D139" s="139">
        <v>918</v>
      </c>
      <c r="E139" s="139">
        <v>1036</v>
      </c>
      <c r="F139" s="139">
        <v>1042</v>
      </c>
      <c r="G139" s="139">
        <v>1047</v>
      </c>
      <c r="H139" s="139">
        <v>1053</v>
      </c>
      <c r="I139" s="139">
        <v>1058</v>
      </c>
      <c r="J139" s="139">
        <v>1064</v>
      </c>
      <c r="K139" s="139">
        <v>1070</v>
      </c>
      <c r="L139" s="139">
        <v>1076</v>
      </c>
      <c r="M139" s="139">
        <v>1081</v>
      </c>
      <c r="N139" s="139">
        <v>1087</v>
      </c>
      <c r="O139" s="139">
        <v>1093</v>
      </c>
      <c r="P139" s="139">
        <v>1099</v>
      </c>
      <c r="Q139" s="139">
        <v>1104</v>
      </c>
      <c r="R139" s="139">
        <v>1110</v>
      </c>
      <c r="S139" s="139">
        <v>1116</v>
      </c>
      <c r="T139" s="139">
        <v>1122</v>
      </c>
      <c r="U139" s="139">
        <v>1128</v>
      </c>
      <c r="V139" s="139">
        <v>1134</v>
      </c>
      <c r="W139" s="139">
        <v>1139</v>
      </c>
      <c r="X139" s="139">
        <v>1145</v>
      </c>
      <c r="Y139" s="139">
        <v>1151</v>
      </c>
      <c r="Z139" s="139">
        <v>1157</v>
      </c>
      <c r="AA139" s="139">
        <v>1163</v>
      </c>
      <c r="AB139" s="139">
        <v>1169</v>
      </c>
      <c r="AC139" s="139">
        <v>1175</v>
      </c>
      <c r="AD139" s="139">
        <v>1180</v>
      </c>
      <c r="AE139" s="139">
        <v>1186</v>
      </c>
      <c r="AF139" s="139">
        <v>1192</v>
      </c>
      <c r="AG139" s="138">
        <v>3.1210000000000001E-3</v>
      </c>
    </row>
    <row r="140" spans="1:33" ht="15" customHeight="1">
      <c r="A140" s="137" t="s">
        <v>165</v>
      </c>
      <c r="B140" s="140" t="s">
        <v>149</v>
      </c>
      <c r="C140" s="139">
        <v>2213</v>
      </c>
      <c r="D140" s="139">
        <v>2190</v>
      </c>
      <c r="E140" s="139">
        <v>2386</v>
      </c>
      <c r="F140" s="139">
        <v>2402</v>
      </c>
      <c r="G140" s="139">
        <v>2418</v>
      </c>
      <c r="H140" s="139">
        <v>2435</v>
      </c>
      <c r="I140" s="139">
        <v>2451</v>
      </c>
      <c r="J140" s="139">
        <v>2467</v>
      </c>
      <c r="K140" s="139">
        <v>2483</v>
      </c>
      <c r="L140" s="139">
        <v>2500</v>
      </c>
      <c r="M140" s="139">
        <v>2516</v>
      </c>
      <c r="N140" s="139">
        <v>2532</v>
      </c>
      <c r="O140" s="139">
        <v>2549</v>
      </c>
      <c r="P140" s="139">
        <v>2565</v>
      </c>
      <c r="Q140" s="139">
        <v>2582</v>
      </c>
      <c r="R140" s="139">
        <v>2598</v>
      </c>
      <c r="S140" s="139">
        <v>2615</v>
      </c>
      <c r="T140" s="139">
        <v>2631</v>
      </c>
      <c r="U140" s="139">
        <v>2648</v>
      </c>
      <c r="V140" s="139">
        <v>2664</v>
      </c>
      <c r="W140" s="139">
        <v>2681</v>
      </c>
      <c r="X140" s="139">
        <v>2698</v>
      </c>
      <c r="Y140" s="139">
        <v>2714</v>
      </c>
      <c r="Z140" s="139">
        <v>2731</v>
      </c>
      <c r="AA140" s="139">
        <v>2748</v>
      </c>
      <c r="AB140" s="139">
        <v>2764</v>
      </c>
      <c r="AC140" s="139">
        <v>2781</v>
      </c>
      <c r="AD140" s="139">
        <v>2798</v>
      </c>
      <c r="AE140" s="139">
        <v>2815</v>
      </c>
      <c r="AF140" s="139">
        <v>2831</v>
      </c>
      <c r="AG140" s="138">
        <v>8.5290000000000001E-3</v>
      </c>
    </row>
    <row r="141" spans="1:33" ht="15">
      <c r="A141" s="137" t="s">
        <v>166</v>
      </c>
      <c r="B141" s="140" t="s">
        <v>151</v>
      </c>
      <c r="C141" s="139">
        <v>1605</v>
      </c>
      <c r="D141" s="139">
        <v>1628</v>
      </c>
      <c r="E141" s="139">
        <v>1803</v>
      </c>
      <c r="F141" s="139">
        <v>1813</v>
      </c>
      <c r="G141" s="139">
        <v>1822</v>
      </c>
      <c r="H141" s="139">
        <v>1832</v>
      </c>
      <c r="I141" s="139">
        <v>1841</v>
      </c>
      <c r="J141" s="139">
        <v>1851</v>
      </c>
      <c r="K141" s="139">
        <v>1860</v>
      </c>
      <c r="L141" s="139">
        <v>1870</v>
      </c>
      <c r="M141" s="139">
        <v>1880</v>
      </c>
      <c r="N141" s="139">
        <v>1889</v>
      </c>
      <c r="O141" s="139">
        <v>1899</v>
      </c>
      <c r="P141" s="139">
        <v>1909</v>
      </c>
      <c r="Q141" s="139">
        <v>1919</v>
      </c>
      <c r="R141" s="139">
        <v>1928</v>
      </c>
      <c r="S141" s="139">
        <v>1938</v>
      </c>
      <c r="T141" s="139">
        <v>1948</v>
      </c>
      <c r="U141" s="139">
        <v>1958</v>
      </c>
      <c r="V141" s="139">
        <v>1967</v>
      </c>
      <c r="W141" s="139">
        <v>1977</v>
      </c>
      <c r="X141" s="139">
        <v>1987</v>
      </c>
      <c r="Y141" s="139">
        <v>1997</v>
      </c>
      <c r="Z141" s="139">
        <v>2007</v>
      </c>
      <c r="AA141" s="139">
        <v>2016</v>
      </c>
      <c r="AB141" s="139">
        <v>2026</v>
      </c>
      <c r="AC141" s="139">
        <v>2036</v>
      </c>
      <c r="AD141" s="139">
        <v>2046</v>
      </c>
      <c r="AE141" s="139">
        <v>2056</v>
      </c>
      <c r="AF141" s="139">
        <v>2065</v>
      </c>
      <c r="AG141" s="138">
        <v>8.7279999999999996E-3</v>
      </c>
    </row>
    <row r="142" spans="1:33" ht="15">
      <c r="A142" s="137" t="s">
        <v>167</v>
      </c>
      <c r="B142" s="140" t="s">
        <v>153</v>
      </c>
      <c r="C142" s="139">
        <v>2605</v>
      </c>
      <c r="D142" s="139">
        <v>2648</v>
      </c>
      <c r="E142" s="139">
        <v>2872</v>
      </c>
      <c r="F142" s="139">
        <v>2887</v>
      </c>
      <c r="G142" s="139">
        <v>2901</v>
      </c>
      <c r="H142" s="139">
        <v>2916</v>
      </c>
      <c r="I142" s="139">
        <v>2930</v>
      </c>
      <c r="J142" s="139">
        <v>2945</v>
      </c>
      <c r="K142" s="139">
        <v>2960</v>
      </c>
      <c r="L142" s="139">
        <v>2974</v>
      </c>
      <c r="M142" s="139">
        <v>2989</v>
      </c>
      <c r="N142" s="139">
        <v>3003</v>
      </c>
      <c r="O142" s="139">
        <v>3018</v>
      </c>
      <c r="P142" s="139">
        <v>3033</v>
      </c>
      <c r="Q142" s="139">
        <v>3047</v>
      </c>
      <c r="R142" s="139">
        <v>3062</v>
      </c>
      <c r="S142" s="139">
        <v>3076</v>
      </c>
      <c r="T142" s="139">
        <v>3091</v>
      </c>
      <c r="U142" s="139">
        <v>3106</v>
      </c>
      <c r="V142" s="139">
        <v>3120</v>
      </c>
      <c r="W142" s="139">
        <v>3135</v>
      </c>
      <c r="X142" s="139">
        <v>3149</v>
      </c>
      <c r="Y142" s="139">
        <v>3164</v>
      </c>
      <c r="Z142" s="139">
        <v>3178</v>
      </c>
      <c r="AA142" s="139">
        <v>3193</v>
      </c>
      <c r="AB142" s="139">
        <v>3207</v>
      </c>
      <c r="AC142" s="139">
        <v>3222</v>
      </c>
      <c r="AD142" s="139">
        <v>3237</v>
      </c>
      <c r="AE142" s="139">
        <v>3251</v>
      </c>
      <c r="AF142" s="139">
        <v>3266</v>
      </c>
      <c r="AG142" s="138">
        <v>7.8279999999999999E-3</v>
      </c>
    </row>
    <row r="143" spans="1:33" ht="15">
      <c r="A143" s="137" t="s">
        <v>168</v>
      </c>
      <c r="B143" s="140" t="s">
        <v>155</v>
      </c>
      <c r="C143" s="139">
        <v>1561</v>
      </c>
      <c r="D143" s="139">
        <v>1450</v>
      </c>
      <c r="E143" s="139">
        <v>1575</v>
      </c>
      <c r="F143" s="139">
        <v>1585</v>
      </c>
      <c r="G143" s="139">
        <v>1594</v>
      </c>
      <c r="H143" s="139">
        <v>1604</v>
      </c>
      <c r="I143" s="139">
        <v>1614</v>
      </c>
      <c r="J143" s="139">
        <v>1624</v>
      </c>
      <c r="K143" s="139">
        <v>1634</v>
      </c>
      <c r="L143" s="139">
        <v>1643</v>
      </c>
      <c r="M143" s="139">
        <v>1654</v>
      </c>
      <c r="N143" s="139">
        <v>1664</v>
      </c>
      <c r="O143" s="139">
        <v>1674</v>
      </c>
      <c r="P143" s="139">
        <v>1684</v>
      </c>
      <c r="Q143" s="139">
        <v>1694</v>
      </c>
      <c r="R143" s="139">
        <v>1705</v>
      </c>
      <c r="S143" s="139">
        <v>1715</v>
      </c>
      <c r="T143" s="139">
        <v>1725</v>
      </c>
      <c r="U143" s="139">
        <v>1735</v>
      </c>
      <c r="V143" s="139">
        <v>1746</v>
      </c>
      <c r="W143" s="139">
        <v>1756</v>
      </c>
      <c r="X143" s="139">
        <v>1767</v>
      </c>
      <c r="Y143" s="139">
        <v>1777</v>
      </c>
      <c r="Z143" s="139">
        <v>1788</v>
      </c>
      <c r="AA143" s="139">
        <v>1798</v>
      </c>
      <c r="AB143" s="139">
        <v>1808</v>
      </c>
      <c r="AC143" s="139">
        <v>1819</v>
      </c>
      <c r="AD143" s="139">
        <v>1829</v>
      </c>
      <c r="AE143" s="139">
        <v>1840</v>
      </c>
      <c r="AF143" s="139">
        <v>1850</v>
      </c>
      <c r="AG143" s="138">
        <v>5.8739999999999999E-3</v>
      </c>
    </row>
    <row r="144" spans="1:33" ht="15">
      <c r="A144" s="137" t="s">
        <v>169</v>
      </c>
      <c r="B144" s="140" t="s">
        <v>157</v>
      </c>
      <c r="C144" s="139">
        <v>1017</v>
      </c>
      <c r="D144" s="139">
        <v>853</v>
      </c>
      <c r="E144" s="139">
        <v>990</v>
      </c>
      <c r="F144" s="139">
        <v>997</v>
      </c>
      <c r="G144" s="139">
        <v>1004</v>
      </c>
      <c r="H144" s="139">
        <v>1012</v>
      </c>
      <c r="I144" s="139">
        <v>1019</v>
      </c>
      <c r="J144" s="139">
        <v>1026</v>
      </c>
      <c r="K144" s="139">
        <v>1033</v>
      </c>
      <c r="L144" s="139">
        <v>1041</v>
      </c>
      <c r="M144" s="139">
        <v>1048</v>
      </c>
      <c r="N144" s="139">
        <v>1055</v>
      </c>
      <c r="O144" s="139">
        <v>1063</v>
      </c>
      <c r="P144" s="139">
        <v>1070</v>
      </c>
      <c r="Q144" s="139">
        <v>1077</v>
      </c>
      <c r="R144" s="139">
        <v>1085</v>
      </c>
      <c r="S144" s="139">
        <v>1092</v>
      </c>
      <c r="T144" s="139">
        <v>1100</v>
      </c>
      <c r="U144" s="139">
        <v>1107</v>
      </c>
      <c r="V144" s="139">
        <v>1114</v>
      </c>
      <c r="W144" s="139">
        <v>1122</v>
      </c>
      <c r="X144" s="139">
        <v>1129</v>
      </c>
      <c r="Y144" s="139">
        <v>1137</v>
      </c>
      <c r="Z144" s="139">
        <v>1144</v>
      </c>
      <c r="AA144" s="139">
        <v>1151</v>
      </c>
      <c r="AB144" s="139">
        <v>1159</v>
      </c>
      <c r="AC144" s="139">
        <v>1166</v>
      </c>
      <c r="AD144" s="139">
        <v>1174</v>
      </c>
      <c r="AE144" s="139">
        <v>1181</v>
      </c>
      <c r="AF144" s="139">
        <v>1188</v>
      </c>
      <c r="AG144" s="138">
        <v>5.3730000000000002E-3</v>
      </c>
    </row>
    <row r="145" spans="1:33">
      <c r="A145" s="137" t="s">
        <v>170</v>
      </c>
      <c r="B145" s="150" t="s">
        <v>159</v>
      </c>
      <c r="C145" s="136">
        <v>1480.0982670000001</v>
      </c>
      <c r="D145" s="136">
        <v>1388.9644780000001</v>
      </c>
      <c r="E145" s="136">
        <v>1550.6990969999999</v>
      </c>
      <c r="F145" s="136">
        <v>1563.199707</v>
      </c>
      <c r="G145" s="136">
        <v>1575.5548100000001</v>
      </c>
      <c r="H145" s="136">
        <v>1588.360962</v>
      </c>
      <c r="I145" s="136">
        <v>1600.6530760000001</v>
      </c>
      <c r="J145" s="136">
        <v>1613.3710940000001</v>
      </c>
      <c r="K145" s="136">
        <v>1625.9259030000001</v>
      </c>
      <c r="L145" s="136">
        <v>1638.6750489999999</v>
      </c>
      <c r="M145" s="136">
        <v>1651.329712</v>
      </c>
      <c r="N145" s="136">
        <v>1663.8204350000001</v>
      </c>
      <c r="O145" s="136">
        <v>1676.8538820000001</v>
      </c>
      <c r="P145" s="136">
        <v>1689.6938479999999</v>
      </c>
      <c r="Q145" s="136">
        <v>1702.456543</v>
      </c>
      <c r="R145" s="136">
        <v>1715.2974850000001</v>
      </c>
      <c r="S145" s="136">
        <v>1728.24585</v>
      </c>
      <c r="T145" s="136">
        <v>1741.2354740000001</v>
      </c>
      <c r="U145" s="136">
        <v>1754.2924800000001</v>
      </c>
      <c r="V145" s="136">
        <v>1767.1669919999999</v>
      </c>
      <c r="W145" s="136">
        <v>1780.2073969999999</v>
      </c>
      <c r="X145" s="136">
        <v>1793.3945309999999</v>
      </c>
      <c r="Y145" s="136">
        <v>1806.5004879999999</v>
      </c>
      <c r="Z145" s="136">
        <v>1819.6241460000001</v>
      </c>
      <c r="AA145" s="136">
        <v>1832.8323969999999</v>
      </c>
      <c r="AB145" s="136">
        <v>1845.8476559999999</v>
      </c>
      <c r="AC145" s="136">
        <v>1859.011841</v>
      </c>
      <c r="AD145" s="136">
        <v>1872.3980710000001</v>
      </c>
      <c r="AE145" s="136">
        <v>1885.389404</v>
      </c>
      <c r="AF145" s="136">
        <v>1898.128052</v>
      </c>
      <c r="AG145" s="152">
        <v>8.6149999999999994E-3</v>
      </c>
    </row>
    <row r="146" spans="1:33" ht="12.75" thickBot="1"/>
    <row r="147" spans="1:33" ht="36">
      <c r="B147" s="135" t="s">
        <v>363</v>
      </c>
    </row>
    <row r="148" spans="1:33">
      <c r="B148" s="134" t="s">
        <v>364</v>
      </c>
    </row>
    <row r="149" spans="1:33">
      <c r="B149" s="134" t="s">
        <v>365</v>
      </c>
    </row>
    <row r="150" spans="1:33" ht="15" customHeight="1">
      <c r="B150" s="134" t="s">
        <v>454</v>
      </c>
    </row>
    <row r="151" spans="1:33" ht="15" customHeight="1">
      <c r="B151" s="134" t="s">
        <v>366</v>
      </c>
    </row>
    <row r="152" spans="1:33" ht="15" customHeight="1">
      <c r="B152" s="134" t="s">
        <v>367</v>
      </c>
    </row>
    <row r="153" spans="1:33" ht="15" customHeight="1">
      <c r="B153" s="134" t="s">
        <v>171</v>
      </c>
    </row>
    <row r="154" spans="1:33" ht="15" customHeight="1">
      <c r="B154" s="134" t="s">
        <v>368</v>
      </c>
    </row>
    <row r="155" spans="1:33" ht="15" customHeight="1">
      <c r="B155" s="134" t="s">
        <v>369</v>
      </c>
    </row>
    <row r="156" spans="1:33" ht="15" customHeight="1">
      <c r="B156" s="134" t="s">
        <v>370</v>
      </c>
    </row>
    <row r="157" spans="1:33" ht="15" customHeight="1">
      <c r="B157" s="134" t="s">
        <v>371</v>
      </c>
    </row>
    <row r="158" spans="1:33" ht="15" customHeight="1">
      <c r="B158" s="134" t="s">
        <v>372</v>
      </c>
    </row>
    <row r="159" spans="1:33" ht="15" customHeight="1">
      <c r="B159" s="134" t="s">
        <v>172</v>
      </c>
    </row>
    <row r="160" spans="1:33" ht="15" customHeight="1">
      <c r="B160" s="134" t="s">
        <v>373</v>
      </c>
    </row>
    <row r="161" spans="2:2" ht="15" customHeight="1">
      <c r="B161" s="134" t="s">
        <v>173</v>
      </c>
    </row>
    <row r="162" spans="2:2" ht="15" customHeight="1">
      <c r="B162" s="134" t="s">
        <v>374</v>
      </c>
    </row>
    <row r="163" spans="2:2" ht="15" customHeight="1">
      <c r="B163" s="134" t="s">
        <v>375</v>
      </c>
    </row>
    <row r="164" spans="2:2" ht="15" customHeight="1">
      <c r="B164" s="134" t="s">
        <v>376</v>
      </c>
    </row>
    <row r="165" spans="2:2">
      <c r="B165" s="134" t="s">
        <v>377</v>
      </c>
    </row>
    <row r="166" spans="2:2" ht="15" customHeight="1">
      <c r="B166" s="134" t="s">
        <v>453</v>
      </c>
    </row>
    <row r="167" spans="2:2" ht="15" customHeight="1">
      <c r="B167" s="134" t="s">
        <v>452</v>
      </c>
    </row>
    <row r="180" s="133" customFormat="1"/>
    <row r="205" s="133" customFormat="1"/>
    <row r="206" s="133" customFormat="1"/>
    <row r="307" spans="2:33" ht="15" customHeight="1"/>
    <row r="308" spans="2:33" ht="15" customHeight="1">
      <c r="B308" s="226"/>
      <c r="C308" s="226"/>
      <c r="D308" s="226"/>
      <c r="E308" s="226"/>
      <c r="F308" s="226"/>
      <c r="G308" s="226"/>
      <c r="H308" s="226"/>
      <c r="I308" s="226"/>
      <c r="J308" s="226"/>
      <c r="K308" s="226"/>
      <c r="L308" s="226"/>
      <c r="M308" s="226"/>
      <c r="N308" s="226"/>
      <c r="O308" s="226"/>
      <c r="P308" s="226"/>
      <c r="Q308" s="226"/>
      <c r="R308" s="226"/>
      <c r="S308" s="226"/>
      <c r="T308" s="226"/>
      <c r="U308" s="226"/>
      <c r="V308" s="226"/>
      <c r="W308" s="226"/>
      <c r="X308" s="226"/>
      <c r="Y308" s="226"/>
      <c r="Z308" s="226"/>
      <c r="AA308" s="226"/>
      <c r="AB308" s="226"/>
      <c r="AC308" s="226"/>
      <c r="AD308" s="226"/>
      <c r="AE308" s="226"/>
      <c r="AF308" s="226"/>
      <c r="AG308" s="226"/>
    </row>
    <row r="378" s="133" customFormat="1" ht="15" customHeight="1"/>
    <row r="379" s="133" customFormat="1" ht="15" customHeight="1"/>
    <row r="510" spans="2:33" ht="15" customHeight="1"/>
    <row r="511" spans="2:33" ht="15" customHeight="1">
      <c r="B511" s="226"/>
      <c r="C511" s="226"/>
      <c r="D511" s="226"/>
      <c r="E511" s="226"/>
      <c r="F511" s="226"/>
      <c r="G511" s="226"/>
      <c r="H511" s="226"/>
      <c r="I511" s="226"/>
      <c r="J511" s="226"/>
      <c r="K511" s="226"/>
      <c r="L511" s="226"/>
      <c r="M511" s="226"/>
      <c r="N511" s="226"/>
      <c r="O511" s="226"/>
      <c r="P511" s="226"/>
      <c r="Q511" s="226"/>
      <c r="R511" s="226"/>
      <c r="S511" s="226"/>
      <c r="T511" s="226"/>
      <c r="U511" s="226"/>
      <c r="V511" s="226"/>
      <c r="W511" s="226"/>
      <c r="X511" s="226"/>
      <c r="Y511" s="226"/>
      <c r="Z511" s="226"/>
      <c r="AA511" s="226"/>
      <c r="AB511" s="226"/>
      <c r="AC511" s="226"/>
      <c r="AD511" s="226"/>
      <c r="AE511" s="226"/>
      <c r="AF511" s="226"/>
      <c r="AG511" s="226"/>
    </row>
    <row r="578" s="133" customFormat="1" ht="15" customHeight="1"/>
    <row r="579" s="133" customFormat="1" ht="15" customHeight="1"/>
    <row r="711" spans="2:33" ht="15" customHeight="1"/>
    <row r="712" spans="2:33" ht="15" customHeight="1">
      <c r="B712" s="226"/>
      <c r="C712" s="226"/>
      <c r="D712" s="226"/>
      <c r="E712" s="226"/>
      <c r="F712" s="226"/>
      <c r="G712" s="226"/>
      <c r="H712" s="226"/>
      <c r="I712" s="226"/>
      <c r="J712" s="226"/>
      <c r="K712" s="226"/>
      <c r="L712" s="226"/>
      <c r="M712" s="226"/>
      <c r="N712" s="226"/>
      <c r="O712" s="226"/>
      <c r="P712" s="226"/>
      <c r="Q712" s="226"/>
      <c r="R712" s="226"/>
      <c r="S712" s="226"/>
      <c r="T712" s="226"/>
      <c r="U712" s="226"/>
      <c r="V712" s="226"/>
      <c r="W712" s="226"/>
      <c r="X712" s="226"/>
      <c r="Y712" s="226"/>
      <c r="Z712" s="226"/>
      <c r="AA712" s="226"/>
      <c r="AB712" s="226"/>
      <c r="AC712" s="226"/>
      <c r="AD712" s="226"/>
      <c r="AE712" s="226"/>
      <c r="AF712" s="226"/>
      <c r="AG712" s="226"/>
    </row>
    <row r="778" s="133" customFormat="1" ht="15" customHeight="1"/>
    <row r="779" s="133" customFormat="1" ht="15" customHeight="1"/>
    <row r="886" spans="2:33" ht="15" customHeight="1"/>
    <row r="887" spans="2:33" ht="15" customHeight="1">
      <c r="B887" s="226"/>
      <c r="C887" s="226"/>
      <c r="D887" s="226"/>
      <c r="E887" s="226"/>
      <c r="F887" s="226"/>
      <c r="G887" s="226"/>
      <c r="H887" s="226"/>
      <c r="I887" s="226"/>
      <c r="J887" s="226"/>
      <c r="K887" s="226"/>
      <c r="L887" s="226"/>
      <c r="M887" s="226"/>
      <c r="N887" s="226"/>
      <c r="O887" s="226"/>
      <c r="P887" s="226"/>
      <c r="Q887" s="226"/>
      <c r="R887" s="226"/>
      <c r="S887" s="226"/>
      <c r="T887" s="226"/>
      <c r="U887" s="226"/>
      <c r="V887" s="226"/>
      <c r="W887" s="226"/>
      <c r="X887" s="226"/>
      <c r="Y887" s="226"/>
      <c r="Z887" s="226"/>
      <c r="AA887" s="226"/>
      <c r="AB887" s="226"/>
      <c r="AC887" s="226"/>
      <c r="AD887" s="226"/>
      <c r="AE887" s="226"/>
      <c r="AF887" s="226"/>
      <c r="AG887" s="226"/>
    </row>
    <row r="953" s="133" customFormat="1" ht="15" customHeight="1"/>
    <row r="954" s="133" customFormat="1" ht="15" customHeight="1"/>
    <row r="1099" spans="2:33" ht="15" customHeight="1"/>
    <row r="1100" spans="2:33" ht="15" customHeight="1">
      <c r="B1100" s="226"/>
      <c r="C1100" s="226"/>
      <c r="D1100" s="226"/>
      <c r="E1100" s="226"/>
      <c r="F1100" s="226"/>
      <c r="G1100" s="226"/>
      <c r="H1100" s="226"/>
      <c r="I1100" s="226"/>
      <c r="J1100" s="226"/>
      <c r="K1100" s="226"/>
      <c r="L1100" s="226"/>
      <c r="M1100" s="226"/>
      <c r="N1100" s="226"/>
      <c r="O1100" s="226"/>
      <c r="P1100" s="226"/>
      <c r="Q1100" s="226"/>
      <c r="R1100" s="226"/>
      <c r="S1100" s="226"/>
      <c r="T1100" s="226"/>
      <c r="U1100" s="226"/>
      <c r="V1100" s="226"/>
      <c r="W1100" s="226"/>
      <c r="X1100" s="226"/>
      <c r="Y1100" s="226"/>
      <c r="Z1100" s="226"/>
      <c r="AA1100" s="226"/>
      <c r="AB1100" s="226"/>
      <c r="AC1100" s="226"/>
      <c r="AD1100" s="226"/>
      <c r="AE1100" s="226"/>
      <c r="AF1100" s="226"/>
      <c r="AG1100" s="226"/>
    </row>
    <row r="1153" s="133" customFormat="1" ht="15" customHeight="1"/>
    <row r="1154" s="133" customFormat="1" ht="15" customHeight="1"/>
    <row r="1226" spans="2:33" ht="15" customHeight="1"/>
    <row r="1227" spans="2:33" ht="15" customHeight="1">
      <c r="B1227" s="226"/>
      <c r="C1227" s="226"/>
      <c r="D1227" s="226"/>
      <c r="E1227" s="226"/>
      <c r="F1227" s="226"/>
      <c r="G1227" s="226"/>
      <c r="H1227" s="226"/>
      <c r="I1227" s="226"/>
      <c r="J1227" s="226"/>
      <c r="K1227" s="226"/>
      <c r="L1227" s="226"/>
      <c r="M1227" s="226"/>
      <c r="N1227" s="226"/>
      <c r="O1227" s="226"/>
      <c r="P1227" s="226"/>
      <c r="Q1227" s="226"/>
      <c r="R1227" s="226"/>
      <c r="S1227" s="226"/>
      <c r="T1227" s="226"/>
      <c r="U1227" s="226"/>
      <c r="V1227" s="226"/>
      <c r="W1227" s="226"/>
      <c r="X1227" s="226"/>
      <c r="Y1227" s="226"/>
      <c r="Z1227" s="226"/>
      <c r="AA1227" s="226"/>
      <c r="AB1227" s="226"/>
      <c r="AC1227" s="226"/>
      <c r="AD1227" s="226"/>
      <c r="AE1227" s="226"/>
      <c r="AF1227" s="226"/>
      <c r="AG1227" s="226"/>
    </row>
    <row r="1303" s="133" customFormat="1" ht="15" customHeight="1"/>
    <row r="1304" s="133" customFormat="1" ht="15" customHeight="1"/>
    <row r="1389" spans="2:33" ht="15" customHeight="1"/>
    <row r="1390" spans="2:33" ht="15" customHeight="1">
      <c r="B1390" s="226"/>
      <c r="C1390" s="226"/>
      <c r="D1390" s="226"/>
      <c r="E1390" s="226"/>
      <c r="F1390" s="226"/>
      <c r="G1390" s="226"/>
      <c r="H1390" s="226"/>
      <c r="I1390" s="226"/>
      <c r="J1390" s="226"/>
      <c r="K1390" s="226"/>
      <c r="L1390" s="226"/>
      <c r="M1390" s="226"/>
      <c r="N1390" s="226"/>
      <c r="O1390" s="226"/>
      <c r="P1390" s="226"/>
      <c r="Q1390" s="226"/>
      <c r="R1390" s="226"/>
      <c r="S1390" s="226"/>
      <c r="T1390" s="226"/>
      <c r="U1390" s="226"/>
      <c r="V1390" s="226"/>
      <c r="W1390" s="226"/>
      <c r="X1390" s="226"/>
      <c r="Y1390" s="226"/>
      <c r="Z1390" s="226"/>
      <c r="AA1390" s="226"/>
      <c r="AB1390" s="226"/>
      <c r="AC1390" s="226"/>
      <c r="AD1390" s="226"/>
      <c r="AE1390" s="226"/>
      <c r="AF1390" s="226"/>
      <c r="AG1390" s="226"/>
    </row>
    <row r="1428" s="133" customFormat="1" ht="15" customHeight="1"/>
    <row r="1429" s="133" customFormat="1" ht="15" customHeight="1"/>
    <row r="1501" spans="2:33" ht="15" customHeight="1"/>
    <row r="1502" spans="2:33" ht="15" customHeight="1">
      <c r="B1502" s="226"/>
      <c r="C1502" s="226"/>
      <c r="D1502" s="226"/>
      <c r="E1502" s="226"/>
      <c r="F1502" s="226"/>
      <c r="G1502" s="226"/>
      <c r="H1502" s="226"/>
      <c r="I1502" s="226"/>
      <c r="J1502" s="226"/>
      <c r="K1502" s="226"/>
      <c r="L1502" s="226"/>
      <c r="M1502" s="226"/>
      <c r="N1502" s="226"/>
      <c r="O1502" s="226"/>
      <c r="P1502" s="226"/>
      <c r="Q1502" s="226"/>
      <c r="R1502" s="226"/>
      <c r="S1502" s="226"/>
      <c r="T1502" s="226"/>
      <c r="U1502" s="226"/>
      <c r="V1502" s="226"/>
      <c r="W1502" s="226"/>
      <c r="X1502" s="226"/>
      <c r="Y1502" s="226"/>
      <c r="Z1502" s="226"/>
      <c r="AA1502" s="226"/>
      <c r="AB1502" s="226"/>
      <c r="AC1502" s="226"/>
      <c r="AD1502" s="226"/>
      <c r="AE1502" s="226"/>
      <c r="AF1502" s="226"/>
      <c r="AG1502" s="226"/>
    </row>
    <row r="1578" s="133" customFormat="1" ht="15" customHeight="1"/>
    <row r="1579" s="133" customFormat="1" ht="15" customHeight="1"/>
    <row r="1603" spans="2:33" ht="15" customHeight="1"/>
    <row r="1604" spans="2:33" ht="15" customHeight="1">
      <c r="B1604" s="226"/>
      <c r="C1604" s="226"/>
      <c r="D1604" s="226"/>
      <c r="E1604" s="226"/>
      <c r="F1604" s="226"/>
      <c r="G1604" s="226"/>
      <c r="H1604" s="226"/>
      <c r="I1604" s="226"/>
      <c r="J1604" s="226"/>
      <c r="K1604" s="226"/>
      <c r="L1604" s="226"/>
      <c r="M1604" s="226"/>
      <c r="N1604" s="226"/>
      <c r="O1604" s="226"/>
      <c r="P1604" s="226"/>
      <c r="Q1604" s="226"/>
      <c r="R1604" s="226"/>
      <c r="S1604" s="226"/>
      <c r="T1604" s="226"/>
      <c r="U1604" s="226"/>
      <c r="V1604" s="226"/>
      <c r="W1604" s="226"/>
      <c r="X1604" s="226"/>
      <c r="Y1604" s="226"/>
      <c r="Z1604" s="226"/>
      <c r="AA1604" s="226"/>
      <c r="AB1604" s="226"/>
      <c r="AC1604" s="226"/>
      <c r="AD1604" s="226"/>
      <c r="AE1604" s="226"/>
      <c r="AF1604" s="226"/>
      <c r="AG1604" s="226"/>
    </row>
    <row r="1628" s="133" customFormat="1" ht="15" customHeight="1"/>
    <row r="1629" s="133" customFormat="1" ht="15" customHeight="1"/>
    <row r="1697" spans="2:33" ht="15" customHeight="1"/>
    <row r="1698" spans="2:33" ht="15" customHeight="1">
      <c r="B1698" s="226"/>
      <c r="C1698" s="226"/>
      <c r="D1698" s="226"/>
      <c r="E1698" s="226"/>
      <c r="F1698" s="226"/>
      <c r="G1698" s="226"/>
      <c r="H1698" s="226"/>
      <c r="I1698" s="226"/>
      <c r="J1698" s="226"/>
      <c r="K1698" s="226"/>
      <c r="L1698" s="226"/>
      <c r="M1698" s="226"/>
      <c r="N1698" s="226"/>
      <c r="O1698" s="226"/>
      <c r="P1698" s="226"/>
      <c r="Q1698" s="226"/>
      <c r="R1698" s="226"/>
      <c r="S1698" s="226"/>
      <c r="T1698" s="226"/>
      <c r="U1698" s="226"/>
      <c r="V1698" s="226"/>
      <c r="W1698" s="226"/>
      <c r="X1698" s="226"/>
      <c r="Y1698" s="226"/>
      <c r="Z1698" s="226"/>
      <c r="AA1698" s="226"/>
      <c r="AB1698" s="226"/>
      <c r="AC1698" s="226"/>
      <c r="AD1698" s="226"/>
      <c r="AE1698" s="226"/>
      <c r="AF1698" s="226"/>
      <c r="AG1698" s="226"/>
    </row>
    <row r="1853" s="133" customFormat="1" ht="15" customHeight="1"/>
    <row r="1854" s="133" customFormat="1" ht="15" customHeight="1"/>
    <row r="1944" spans="2:33" ht="15" customHeight="1"/>
    <row r="1945" spans="2:33" ht="15" customHeight="1">
      <c r="B1945" s="226"/>
      <c r="C1945" s="226"/>
      <c r="D1945" s="226"/>
      <c r="E1945" s="226"/>
      <c r="F1945" s="226"/>
      <c r="G1945" s="226"/>
      <c r="H1945" s="226"/>
      <c r="I1945" s="226"/>
      <c r="J1945" s="226"/>
      <c r="K1945" s="226"/>
      <c r="L1945" s="226"/>
      <c r="M1945" s="226"/>
      <c r="N1945" s="226"/>
      <c r="O1945" s="226"/>
      <c r="P1945" s="226"/>
      <c r="Q1945" s="226"/>
      <c r="R1945" s="226"/>
      <c r="S1945" s="226"/>
      <c r="T1945" s="226"/>
      <c r="U1945" s="226"/>
      <c r="V1945" s="226"/>
      <c r="W1945" s="226"/>
      <c r="X1945" s="226"/>
      <c r="Y1945" s="226"/>
      <c r="Z1945" s="226"/>
      <c r="AA1945" s="226"/>
      <c r="AB1945" s="226"/>
      <c r="AC1945" s="226"/>
      <c r="AD1945" s="226"/>
      <c r="AE1945" s="226"/>
      <c r="AF1945" s="226"/>
      <c r="AG1945" s="226"/>
    </row>
    <row r="1978" s="133" customFormat="1" ht="15" customHeight="1"/>
    <row r="1979" s="133" customFormat="1" ht="15" customHeight="1"/>
    <row r="2030" spans="2:33" ht="15" customHeight="1"/>
    <row r="2031" spans="2:33" ht="15" customHeight="1">
      <c r="B2031" s="226"/>
      <c r="C2031" s="226"/>
      <c r="D2031" s="226"/>
      <c r="E2031" s="226"/>
      <c r="F2031" s="226"/>
      <c r="G2031" s="226"/>
      <c r="H2031" s="226"/>
      <c r="I2031" s="226"/>
      <c r="J2031" s="226"/>
      <c r="K2031" s="226"/>
      <c r="L2031" s="226"/>
      <c r="M2031" s="226"/>
      <c r="N2031" s="226"/>
      <c r="O2031" s="226"/>
      <c r="P2031" s="226"/>
      <c r="Q2031" s="226"/>
      <c r="R2031" s="226"/>
      <c r="S2031" s="226"/>
      <c r="T2031" s="226"/>
      <c r="U2031" s="226"/>
      <c r="V2031" s="226"/>
      <c r="W2031" s="226"/>
      <c r="X2031" s="226"/>
      <c r="Y2031" s="226"/>
      <c r="Z2031" s="226"/>
      <c r="AA2031" s="226"/>
      <c r="AB2031" s="226"/>
      <c r="AC2031" s="226"/>
      <c r="AD2031" s="226"/>
      <c r="AE2031" s="226"/>
      <c r="AF2031" s="226"/>
      <c r="AG2031" s="226"/>
    </row>
    <row r="2103" s="133" customFormat="1" ht="15" customHeight="1"/>
    <row r="2104" s="133" customFormat="1" ht="15" customHeight="1"/>
    <row r="2152" spans="2:33" ht="15" customHeight="1"/>
    <row r="2153" spans="2:33" ht="15" customHeight="1">
      <c r="B2153" s="226"/>
      <c r="C2153" s="226"/>
      <c r="D2153" s="226"/>
      <c r="E2153" s="226"/>
      <c r="F2153" s="226"/>
      <c r="G2153" s="226"/>
      <c r="H2153" s="226"/>
      <c r="I2153" s="226"/>
      <c r="J2153" s="226"/>
      <c r="K2153" s="226"/>
      <c r="L2153" s="226"/>
      <c r="M2153" s="226"/>
      <c r="N2153" s="226"/>
      <c r="O2153" s="226"/>
      <c r="P2153" s="226"/>
      <c r="Q2153" s="226"/>
      <c r="R2153" s="226"/>
      <c r="S2153" s="226"/>
      <c r="T2153" s="226"/>
      <c r="U2153" s="226"/>
      <c r="V2153" s="226"/>
      <c r="W2153" s="226"/>
      <c r="X2153" s="226"/>
      <c r="Y2153" s="226"/>
      <c r="Z2153" s="226"/>
      <c r="AA2153" s="226"/>
      <c r="AB2153" s="226"/>
      <c r="AC2153" s="226"/>
      <c r="AD2153" s="226"/>
      <c r="AE2153" s="226"/>
      <c r="AF2153" s="226"/>
      <c r="AG2153" s="226"/>
    </row>
    <row r="2253" s="133" customFormat="1" ht="15" customHeight="1"/>
    <row r="2254" s="133" customFormat="1" ht="15" customHeight="1"/>
    <row r="2316" spans="2:33" ht="15" customHeight="1"/>
    <row r="2317" spans="2:33" ht="15" customHeight="1">
      <c r="B2317" s="226"/>
      <c r="C2317" s="226"/>
      <c r="D2317" s="226"/>
      <c r="E2317" s="226"/>
      <c r="F2317" s="226"/>
      <c r="G2317" s="226"/>
      <c r="H2317" s="226"/>
      <c r="I2317" s="226"/>
      <c r="J2317" s="226"/>
      <c r="K2317" s="226"/>
      <c r="L2317" s="226"/>
      <c r="M2317" s="226"/>
      <c r="N2317" s="226"/>
      <c r="O2317" s="226"/>
      <c r="P2317" s="226"/>
      <c r="Q2317" s="226"/>
      <c r="R2317" s="226"/>
      <c r="S2317" s="226"/>
      <c r="T2317" s="226"/>
      <c r="U2317" s="226"/>
      <c r="V2317" s="226"/>
      <c r="W2317" s="226"/>
      <c r="X2317" s="226"/>
      <c r="Y2317" s="226"/>
      <c r="Z2317" s="226"/>
      <c r="AA2317" s="226"/>
      <c r="AB2317" s="226"/>
      <c r="AC2317" s="226"/>
      <c r="AD2317" s="226"/>
      <c r="AE2317" s="226"/>
      <c r="AF2317" s="226"/>
      <c r="AG2317" s="226"/>
    </row>
    <row r="2353" s="133" customFormat="1" ht="15" customHeight="1"/>
    <row r="2354" s="133" customFormat="1" ht="15" customHeight="1"/>
    <row r="2418" spans="2:33" ht="15" customHeight="1"/>
    <row r="2419" spans="2:33" ht="15" customHeight="1">
      <c r="B2419" s="226"/>
      <c r="C2419" s="226"/>
      <c r="D2419" s="226"/>
      <c r="E2419" s="226"/>
      <c r="F2419" s="226"/>
      <c r="G2419" s="226"/>
      <c r="H2419" s="226"/>
      <c r="I2419" s="226"/>
      <c r="J2419" s="226"/>
      <c r="K2419" s="226"/>
      <c r="L2419" s="226"/>
      <c r="M2419" s="226"/>
      <c r="N2419" s="226"/>
      <c r="O2419" s="226"/>
      <c r="P2419" s="226"/>
      <c r="Q2419" s="226"/>
      <c r="R2419" s="226"/>
      <c r="S2419" s="226"/>
      <c r="T2419" s="226"/>
      <c r="U2419" s="226"/>
      <c r="V2419" s="226"/>
      <c r="W2419" s="226"/>
      <c r="X2419" s="226"/>
      <c r="Y2419" s="226"/>
      <c r="Z2419" s="226"/>
      <c r="AA2419" s="226"/>
      <c r="AB2419" s="226"/>
      <c r="AC2419" s="226"/>
      <c r="AD2419" s="226"/>
      <c r="AE2419" s="226"/>
      <c r="AF2419" s="226"/>
      <c r="AG2419" s="226"/>
    </row>
    <row r="2453" s="133" customFormat="1" ht="15" customHeight="1"/>
    <row r="2454" s="133" customFormat="1" ht="15" customHeight="1"/>
    <row r="2508" spans="2:33" ht="15" customHeight="1"/>
    <row r="2509" spans="2:33" ht="15" customHeight="1">
      <c r="B2509" s="226"/>
      <c r="C2509" s="226"/>
      <c r="D2509" s="226"/>
      <c r="E2509" s="226"/>
      <c r="F2509" s="226"/>
      <c r="G2509" s="226"/>
      <c r="H2509" s="226"/>
      <c r="I2509" s="226"/>
      <c r="J2509" s="226"/>
      <c r="K2509" s="226"/>
      <c r="L2509" s="226"/>
      <c r="M2509" s="226"/>
      <c r="N2509" s="226"/>
      <c r="O2509" s="226"/>
      <c r="P2509" s="226"/>
      <c r="Q2509" s="226"/>
      <c r="R2509" s="226"/>
      <c r="S2509" s="226"/>
      <c r="T2509" s="226"/>
      <c r="U2509" s="226"/>
      <c r="V2509" s="226"/>
      <c r="W2509" s="226"/>
      <c r="X2509" s="226"/>
      <c r="Y2509" s="226"/>
      <c r="Z2509" s="226"/>
      <c r="AA2509" s="226"/>
      <c r="AB2509" s="226"/>
      <c r="AC2509" s="226"/>
      <c r="AD2509" s="226"/>
      <c r="AE2509" s="226"/>
      <c r="AF2509" s="226"/>
      <c r="AG2509" s="226"/>
    </row>
    <row r="2553" s="133" customFormat="1" ht="15" customHeight="1"/>
    <row r="2554" s="133" customFormat="1" ht="15" customHeight="1"/>
    <row r="2597" spans="2:33" ht="15" customHeight="1"/>
    <row r="2598" spans="2:33" ht="15" customHeight="1">
      <c r="B2598" s="226"/>
      <c r="C2598" s="226"/>
      <c r="D2598" s="226"/>
      <c r="E2598" s="226"/>
      <c r="F2598" s="226"/>
      <c r="G2598" s="226"/>
      <c r="H2598" s="226"/>
      <c r="I2598" s="226"/>
      <c r="J2598" s="226"/>
      <c r="K2598" s="226"/>
      <c r="L2598" s="226"/>
      <c r="M2598" s="226"/>
      <c r="N2598" s="226"/>
      <c r="O2598" s="226"/>
      <c r="P2598" s="226"/>
      <c r="Q2598" s="226"/>
      <c r="R2598" s="226"/>
      <c r="S2598" s="226"/>
      <c r="T2598" s="226"/>
      <c r="U2598" s="226"/>
      <c r="V2598" s="226"/>
      <c r="W2598" s="226"/>
      <c r="X2598" s="226"/>
      <c r="Y2598" s="226"/>
      <c r="Z2598" s="226"/>
      <c r="AA2598" s="226"/>
      <c r="AB2598" s="226"/>
      <c r="AC2598" s="226"/>
      <c r="AD2598" s="226"/>
      <c r="AE2598" s="226"/>
      <c r="AF2598" s="226"/>
      <c r="AG2598" s="226"/>
    </row>
    <row r="2628" s="133" customFormat="1" ht="15" customHeight="1"/>
    <row r="2629" s="133" customFormat="1" ht="15" customHeight="1"/>
    <row r="2718" spans="2:33" ht="15" customHeight="1"/>
    <row r="2719" spans="2:33" ht="15" customHeight="1">
      <c r="B2719" s="226"/>
      <c r="C2719" s="226"/>
      <c r="D2719" s="226"/>
      <c r="E2719" s="226"/>
      <c r="F2719" s="226"/>
      <c r="G2719" s="226"/>
      <c r="H2719" s="226"/>
      <c r="I2719" s="226"/>
      <c r="J2719" s="226"/>
      <c r="K2719" s="226"/>
      <c r="L2719" s="226"/>
      <c r="M2719" s="226"/>
      <c r="N2719" s="226"/>
      <c r="O2719" s="226"/>
      <c r="P2719" s="226"/>
      <c r="Q2719" s="226"/>
      <c r="R2719" s="226"/>
      <c r="S2719" s="226"/>
      <c r="T2719" s="226"/>
      <c r="U2719" s="226"/>
      <c r="V2719" s="226"/>
      <c r="W2719" s="226"/>
      <c r="X2719" s="226"/>
      <c r="Y2719" s="226"/>
      <c r="Z2719" s="226"/>
      <c r="AA2719" s="226"/>
      <c r="AB2719" s="226"/>
      <c r="AC2719" s="226"/>
      <c r="AD2719" s="226"/>
      <c r="AE2719" s="226"/>
      <c r="AF2719" s="226"/>
      <c r="AG2719" s="226"/>
    </row>
    <row r="2778" s="133" customFormat="1" ht="15" customHeight="1"/>
    <row r="2779" s="133" customFormat="1" ht="15" customHeight="1"/>
    <row r="2836" spans="2:33" ht="15" customHeight="1"/>
    <row r="2837" spans="2:33" ht="15" customHeight="1">
      <c r="B2837" s="226"/>
      <c r="C2837" s="226"/>
      <c r="D2837" s="226"/>
      <c r="E2837" s="226"/>
      <c r="F2837" s="226"/>
      <c r="G2837" s="226"/>
      <c r="H2837" s="226"/>
      <c r="I2837" s="226"/>
      <c r="J2837" s="226"/>
      <c r="K2837" s="226"/>
      <c r="L2837" s="226"/>
      <c r="M2837" s="226"/>
      <c r="N2837" s="226"/>
      <c r="O2837" s="226"/>
      <c r="P2837" s="226"/>
      <c r="Q2837" s="226"/>
      <c r="R2837" s="226"/>
      <c r="S2837" s="226"/>
      <c r="T2837" s="226"/>
      <c r="U2837" s="226"/>
      <c r="V2837" s="226"/>
      <c r="W2837" s="226"/>
      <c r="X2837" s="226"/>
      <c r="Y2837" s="226"/>
      <c r="Z2837" s="226"/>
      <c r="AA2837" s="226"/>
      <c r="AB2837" s="226"/>
      <c r="AC2837" s="226"/>
      <c r="AD2837" s="226"/>
      <c r="AE2837" s="226"/>
      <c r="AF2837" s="226"/>
      <c r="AG2837" s="226"/>
    </row>
  </sheetData>
  <mergeCells count="19">
    <mergeCell ref="B2509:AG2509"/>
    <mergeCell ref="B2598:AG2598"/>
    <mergeCell ref="B2719:AG2719"/>
    <mergeCell ref="B2837:AG2837"/>
    <mergeCell ref="B1945:AG1945"/>
    <mergeCell ref="B2031:AG2031"/>
    <mergeCell ref="B2153:AG2153"/>
    <mergeCell ref="B2317:AG2317"/>
    <mergeCell ref="B2419:AG2419"/>
    <mergeCell ref="B1227:AG1227"/>
    <mergeCell ref="B1390:AG1390"/>
    <mergeCell ref="B1502:AG1502"/>
    <mergeCell ref="B1604:AG1604"/>
    <mergeCell ref="B1698:AG1698"/>
    <mergeCell ref="B308:AG308"/>
    <mergeCell ref="B511:AG511"/>
    <mergeCell ref="B712:AG712"/>
    <mergeCell ref="B887:AG887"/>
    <mergeCell ref="B1100:AG110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9C33C-B88E-4276-8C72-4DC4178355F4}">
  <dimension ref="A1:AH2837"/>
  <sheetViews>
    <sheetView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P10" sqref="P10"/>
    </sheetView>
  </sheetViews>
  <sheetFormatPr defaultColWidth="8.7109375" defaultRowHeight="15" customHeight="1"/>
  <cols>
    <col min="1" max="1" width="19.5703125" style="133" bestFit="1" customWidth="1"/>
    <col min="2" max="2" width="46.7109375" style="133" customWidth="1"/>
    <col min="3" max="16384" width="8.7109375" style="133"/>
  </cols>
  <sheetData>
    <row r="1" spans="1:33" ht="15" customHeight="1" thickBot="1">
      <c r="B1" s="147" t="s">
        <v>623</v>
      </c>
      <c r="C1" s="144">
        <v>2022</v>
      </c>
      <c r="D1" s="144">
        <v>2023</v>
      </c>
      <c r="E1" s="144">
        <v>2024</v>
      </c>
      <c r="F1" s="144">
        <v>2025</v>
      </c>
      <c r="G1" s="144">
        <v>2026</v>
      </c>
      <c r="H1" s="144">
        <v>2027</v>
      </c>
      <c r="I1" s="144">
        <v>2028</v>
      </c>
      <c r="J1" s="144">
        <v>2029</v>
      </c>
      <c r="K1" s="144">
        <v>2030</v>
      </c>
      <c r="L1" s="144">
        <v>2031</v>
      </c>
      <c r="M1" s="144">
        <v>2032</v>
      </c>
      <c r="N1" s="144">
        <v>2033</v>
      </c>
      <c r="O1" s="144">
        <v>2034</v>
      </c>
      <c r="P1" s="144">
        <v>2035</v>
      </c>
      <c r="Q1" s="144">
        <v>2036</v>
      </c>
      <c r="R1" s="144">
        <v>2037</v>
      </c>
      <c r="S1" s="144">
        <v>2038</v>
      </c>
      <c r="T1" s="144">
        <v>2039</v>
      </c>
      <c r="U1" s="144">
        <v>2040</v>
      </c>
      <c r="V1" s="144">
        <v>2041</v>
      </c>
      <c r="W1" s="144">
        <v>2042</v>
      </c>
      <c r="X1" s="144">
        <v>2043</v>
      </c>
      <c r="Y1" s="144">
        <v>2044</v>
      </c>
      <c r="Z1" s="144">
        <v>2045</v>
      </c>
      <c r="AA1" s="144">
        <v>2046</v>
      </c>
      <c r="AB1" s="144">
        <v>2047</v>
      </c>
      <c r="AC1" s="144">
        <v>2048</v>
      </c>
      <c r="AD1" s="144">
        <v>2049</v>
      </c>
      <c r="AE1" s="144">
        <v>2050</v>
      </c>
    </row>
    <row r="2" spans="1:33" ht="15" customHeight="1" thickTop="1"/>
    <row r="3" spans="1:33" ht="15" customHeight="1">
      <c r="C3" s="194" t="s">
        <v>15</v>
      </c>
      <c r="D3" s="194" t="s">
        <v>624</v>
      </c>
      <c r="E3" s="149"/>
      <c r="F3" s="149"/>
      <c r="G3" s="149"/>
    </row>
    <row r="4" spans="1:33" ht="15" customHeight="1">
      <c r="C4" s="194" t="s">
        <v>16</v>
      </c>
      <c r="D4" s="194" t="s">
        <v>625</v>
      </c>
      <c r="E4" s="149"/>
      <c r="F4" s="149"/>
      <c r="G4" s="194" t="s">
        <v>461</v>
      </c>
    </row>
    <row r="5" spans="1:33" ht="15" customHeight="1">
      <c r="C5" s="194" t="s">
        <v>17</v>
      </c>
      <c r="D5" s="194" t="s">
        <v>626</v>
      </c>
      <c r="E5" s="149"/>
      <c r="F5" s="149"/>
      <c r="G5" s="149"/>
    </row>
    <row r="6" spans="1:33" ht="15" customHeight="1">
      <c r="C6" s="194" t="s">
        <v>18</v>
      </c>
      <c r="D6" s="149"/>
      <c r="E6" s="194" t="s">
        <v>627</v>
      </c>
      <c r="F6" s="149"/>
      <c r="G6" s="149"/>
    </row>
    <row r="7" spans="1:33" ht="12"/>
    <row r="8" spans="1:33" ht="12"/>
    <row r="9" spans="1:33" ht="12">
      <c r="B9" s="134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</row>
    <row r="10" spans="1:33" ht="15" customHeight="1">
      <c r="A10" s="137" t="s">
        <v>19</v>
      </c>
      <c r="B10" s="180" t="s">
        <v>20</v>
      </c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45" t="s">
        <v>458</v>
      </c>
      <c r="AG10" s="134"/>
    </row>
    <row r="11" spans="1:33" ht="15" customHeight="1">
      <c r="B11" s="181" t="s">
        <v>21</v>
      </c>
      <c r="C11" s="134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45" t="s">
        <v>457</v>
      </c>
      <c r="AG11" s="134"/>
    </row>
    <row r="12" spans="1:33" ht="15" customHeight="1">
      <c r="B12" s="181"/>
      <c r="C12" s="182"/>
      <c r="D12" s="182"/>
      <c r="E12" s="182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45" t="s">
        <v>456</v>
      </c>
      <c r="AG12" s="134"/>
    </row>
    <row r="13" spans="1:33" ht="15" customHeight="1" thickBot="1">
      <c r="B13" s="183" t="s">
        <v>22</v>
      </c>
      <c r="C13" s="183">
        <v>2022</v>
      </c>
      <c r="D13" s="183">
        <v>2023</v>
      </c>
      <c r="E13" s="183">
        <v>2024</v>
      </c>
      <c r="F13" s="183">
        <v>2025</v>
      </c>
      <c r="G13" s="183">
        <v>2026</v>
      </c>
      <c r="H13" s="183">
        <v>2027</v>
      </c>
      <c r="I13" s="183">
        <v>2028</v>
      </c>
      <c r="J13" s="183">
        <v>2029</v>
      </c>
      <c r="K13" s="183">
        <v>2030</v>
      </c>
      <c r="L13" s="183">
        <v>2031</v>
      </c>
      <c r="M13" s="183">
        <v>2032</v>
      </c>
      <c r="N13" s="183">
        <v>2033</v>
      </c>
      <c r="O13" s="183">
        <v>2034</v>
      </c>
      <c r="P13" s="183">
        <v>2035</v>
      </c>
      <c r="Q13" s="183">
        <v>2036</v>
      </c>
      <c r="R13" s="183">
        <v>2037</v>
      </c>
      <c r="S13" s="183">
        <v>2038</v>
      </c>
      <c r="T13" s="183">
        <v>2039</v>
      </c>
      <c r="U13" s="183">
        <v>2040</v>
      </c>
      <c r="V13" s="183">
        <v>2041</v>
      </c>
      <c r="W13" s="183">
        <v>2042</v>
      </c>
      <c r="X13" s="183">
        <v>2043</v>
      </c>
      <c r="Y13" s="183">
        <v>2044</v>
      </c>
      <c r="Z13" s="183">
        <v>2045</v>
      </c>
      <c r="AA13" s="183">
        <v>2046</v>
      </c>
      <c r="AB13" s="183">
        <v>2047</v>
      </c>
      <c r="AC13" s="183">
        <v>2048</v>
      </c>
      <c r="AD13" s="183">
        <v>2049</v>
      </c>
      <c r="AE13" s="183">
        <v>2050</v>
      </c>
      <c r="AF13" s="184" t="s">
        <v>628</v>
      </c>
      <c r="AG13" s="134"/>
    </row>
    <row r="14" spans="1:33" ht="15" customHeight="1" thickTop="1"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</row>
    <row r="15" spans="1:33" ht="15" customHeight="1">
      <c r="B15" s="185" t="s">
        <v>23</v>
      </c>
      <c r="C15" s="134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</row>
    <row r="16" spans="1:33" ht="15" customHeight="1">
      <c r="B16" s="185" t="s">
        <v>24</v>
      </c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</row>
    <row r="17" spans="1:33" ht="15" customHeight="1">
      <c r="A17" s="137" t="s">
        <v>25</v>
      </c>
      <c r="B17" s="186" t="s">
        <v>26</v>
      </c>
      <c r="C17" s="187">
        <v>86.924255000000002</v>
      </c>
      <c r="D17" s="187">
        <v>87.748610999999997</v>
      </c>
      <c r="E17" s="187">
        <v>88.618674999999996</v>
      </c>
      <c r="F17" s="187">
        <v>89.519981000000001</v>
      </c>
      <c r="G17" s="187">
        <v>90.411308000000005</v>
      </c>
      <c r="H17" s="187">
        <v>91.302132</v>
      </c>
      <c r="I17" s="187">
        <v>92.198265000000006</v>
      </c>
      <c r="J17" s="187">
        <v>93.091507000000007</v>
      </c>
      <c r="K17" s="187">
        <v>93.970618999999999</v>
      </c>
      <c r="L17" s="187">
        <v>94.836555000000004</v>
      </c>
      <c r="M17" s="187">
        <v>95.694557000000003</v>
      </c>
      <c r="N17" s="187">
        <v>96.533203</v>
      </c>
      <c r="O17" s="187">
        <v>97.347885000000005</v>
      </c>
      <c r="P17" s="187">
        <v>98.154381000000001</v>
      </c>
      <c r="Q17" s="187">
        <v>98.959145000000007</v>
      </c>
      <c r="R17" s="187">
        <v>99.757239999999996</v>
      </c>
      <c r="S17" s="187">
        <v>100.55006400000001</v>
      </c>
      <c r="T17" s="187">
        <v>101.334656</v>
      </c>
      <c r="U17" s="187">
        <v>102.12499200000001</v>
      </c>
      <c r="V17" s="187">
        <v>102.91761</v>
      </c>
      <c r="W17" s="187">
        <v>103.69783</v>
      </c>
      <c r="X17" s="187">
        <v>104.47331200000001</v>
      </c>
      <c r="Y17" s="187">
        <v>105.24597199999999</v>
      </c>
      <c r="Z17" s="187">
        <v>106.016052</v>
      </c>
      <c r="AA17" s="187">
        <v>106.78051000000001</v>
      </c>
      <c r="AB17" s="187">
        <v>107.538147</v>
      </c>
      <c r="AC17" s="187">
        <v>108.286224</v>
      </c>
      <c r="AD17" s="187">
        <v>109.022423</v>
      </c>
      <c r="AE17" s="187">
        <v>109.74867999999999</v>
      </c>
      <c r="AF17" s="188">
        <v>8.3619999999999996E-3</v>
      </c>
      <c r="AG17" s="134"/>
    </row>
    <row r="18" spans="1:33" ht="15" customHeight="1">
      <c r="A18" s="137" t="s">
        <v>27</v>
      </c>
      <c r="B18" s="186" t="s">
        <v>28</v>
      </c>
      <c r="C18" s="187">
        <v>32.842151999999999</v>
      </c>
      <c r="D18" s="187">
        <v>33.209229000000001</v>
      </c>
      <c r="E18" s="187">
        <v>33.535468999999999</v>
      </c>
      <c r="F18" s="187">
        <v>33.858150000000002</v>
      </c>
      <c r="G18" s="187">
        <v>34.181629000000001</v>
      </c>
      <c r="H18" s="187">
        <v>34.507632999999998</v>
      </c>
      <c r="I18" s="187">
        <v>34.834254999999999</v>
      </c>
      <c r="J18" s="187">
        <v>35.155056000000002</v>
      </c>
      <c r="K18" s="187">
        <v>35.465130000000002</v>
      </c>
      <c r="L18" s="187">
        <v>35.769081</v>
      </c>
      <c r="M18" s="187">
        <v>36.071800000000003</v>
      </c>
      <c r="N18" s="187">
        <v>36.366607999999999</v>
      </c>
      <c r="O18" s="187">
        <v>36.650593000000001</v>
      </c>
      <c r="P18" s="187">
        <v>36.930110999999997</v>
      </c>
      <c r="Q18" s="187">
        <v>37.212017000000003</v>
      </c>
      <c r="R18" s="187">
        <v>37.496158999999999</v>
      </c>
      <c r="S18" s="187">
        <v>37.783923999999999</v>
      </c>
      <c r="T18" s="187">
        <v>38.073307</v>
      </c>
      <c r="U18" s="187">
        <v>38.36647</v>
      </c>
      <c r="V18" s="187">
        <v>38.656506</v>
      </c>
      <c r="W18" s="187">
        <v>38.941955999999998</v>
      </c>
      <c r="X18" s="187">
        <v>39.223990999999998</v>
      </c>
      <c r="Y18" s="187">
        <v>39.501944999999999</v>
      </c>
      <c r="Z18" s="187">
        <v>39.776778999999998</v>
      </c>
      <c r="AA18" s="187">
        <v>40.048442999999999</v>
      </c>
      <c r="AB18" s="187">
        <v>40.322777000000002</v>
      </c>
      <c r="AC18" s="187">
        <v>40.595905000000002</v>
      </c>
      <c r="AD18" s="187">
        <v>40.869537000000001</v>
      </c>
      <c r="AE18" s="187">
        <v>41.144089000000001</v>
      </c>
      <c r="AF18" s="188">
        <v>8.0809999999999996E-3</v>
      </c>
      <c r="AG18" s="134"/>
    </row>
    <row r="19" spans="1:33" ht="15" customHeight="1">
      <c r="A19" s="137" t="s">
        <v>29</v>
      </c>
      <c r="B19" s="186" t="s">
        <v>30</v>
      </c>
      <c r="C19" s="187">
        <v>6.6483759999999998</v>
      </c>
      <c r="D19" s="187">
        <v>6.6544350000000003</v>
      </c>
      <c r="E19" s="187">
        <v>6.6577469999999996</v>
      </c>
      <c r="F19" s="187">
        <v>6.6602829999999997</v>
      </c>
      <c r="G19" s="187">
        <v>6.66859</v>
      </c>
      <c r="H19" s="187">
        <v>6.680898</v>
      </c>
      <c r="I19" s="187">
        <v>6.6957050000000002</v>
      </c>
      <c r="J19" s="187">
        <v>6.7098389999999997</v>
      </c>
      <c r="K19" s="187">
        <v>6.7178110000000002</v>
      </c>
      <c r="L19" s="187">
        <v>6.7220909999999998</v>
      </c>
      <c r="M19" s="187">
        <v>6.7270110000000001</v>
      </c>
      <c r="N19" s="187">
        <v>6.7340980000000004</v>
      </c>
      <c r="O19" s="187">
        <v>6.7406730000000001</v>
      </c>
      <c r="P19" s="187">
        <v>6.7449050000000002</v>
      </c>
      <c r="Q19" s="187">
        <v>6.7499500000000001</v>
      </c>
      <c r="R19" s="187">
        <v>6.7524220000000001</v>
      </c>
      <c r="S19" s="187">
        <v>6.7519479999999996</v>
      </c>
      <c r="T19" s="187">
        <v>6.7501660000000001</v>
      </c>
      <c r="U19" s="187">
        <v>6.7508609999999996</v>
      </c>
      <c r="V19" s="187">
        <v>6.7531869999999996</v>
      </c>
      <c r="W19" s="187">
        <v>6.7562660000000001</v>
      </c>
      <c r="X19" s="187">
        <v>6.759341</v>
      </c>
      <c r="Y19" s="187">
        <v>6.7618809999999998</v>
      </c>
      <c r="Z19" s="187">
        <v>6.7638369999999997</v>
      </c>
      <c r="AA19" s="187">
        <v>6.7644349999999998</v>
      </c>
      <c r="AB19" s="187">
        <v>6.7655010000000004</v>
      </c>
      <c r="AC19" s="187">
        <v>6.7664489999999997</v>
      </c>
      <c r="AD19" s="187">
        <v>6.7667669999999998</v>
      </c>
      <c r="AE19" s="187">
        <v>6.7672350000000003</v>
      </c>
      <c r="AF19" s="188">
        <v>6.3299999999999999E-4</v>
      </c>
      <c r="AG19" s="134"/>
    </row>
    <row r="20" spans="1:33" ht="15" customHeight="1">
      <c r="A20" s="137" t="s">
        <v>31</v>
      </c>
      <c r="B20" s="185" t="s">
        <v>32</v>
      </c>
      <c r="C20" s="189">
        <v>126.41477999999999</v>
      </c>
      <c r="D20" s="189">
        <v>127.612274</v>
      </c>
      <c r="E20" s="189">
        <v>128.81189000000001</v>
      </c>
      <c r="F20" s="189">
        <v>130.03840600000001</v>
      </c>
      <c r="G20" s="189">
        <v>131.26153600000001</v>
      </c>
      <c r="H20" s="189">
        <v>132.49066199999999</v>
      </c>
      <c r="I20" s="189">
        <v>133.72822600000001</v>
      </c>
      <c r="J20" s="189">
        <v>134.95640599999999</v>
      </c>
      <c r="K20" s="189">
        <v>136.153549</v>
      </c>
      <c r="L20" s="189">
        <v>137.32772800000001</v>
      </c>
      <c r="M20" s="189">
        <v>138.49336199999999</v>
      </c>
      <c r="N20" s="189">
        <v>139.63391100000001</v>
      </c>
      <c r="O20" s="189">
        <v>140.73915099999999</v>
      </c>
      <c r="P20" s="189">
        <v>141.82939099999999</v>
      </c>
      <c r="Q20" s="189">
        <v>142.92111199999999</v>
      </c>
      <c r="R20" s="189">
        <v>144.00582900000001</v>
      </c>
      <c r="S20" s="189">
        <v>145.085938</v>
      </c>
      <c r="T20" s="189">
        <v>146.15812700000001</v>
      </c>
      <c r="U20" s="189">
        <v>147.24231</v>
      </c>
      <c r="V20" s="189">
        <v>148.32730100000001</v>
      </c>
      <c r="W20" s="189">
        <v>149.39605700000001</v>
      </c>
      <c r="X20" s="189">
        <v>150.45663500000001</v>
      </c>
      <c r="Y20" s="189">
        <v>151.50981100000001</v>
      </c>
      <c r="Z20" s="189">
        <v>152.55667099999999</v>
      </c>
      <c r="AA20" s="189">
        <v>153.59338399999999</v>
      </c>
      <c r="AB20" s="189">
        <v>154.62643399999999</v>
      </c>
      <c r="AC20" s="189">
        <v>155.64857499999999</v>
      </c>
      <c r="AD20" s="189">
        <v>156.658737</v>
      </c>
      <c r="AE20" s="189">
        <v>157.66000399999999</v>
      </c>
      <c r="AF20" s="190">
        <v>7.92E-3</v>
      </c>
      <c r="AG20" s="134"/>
    </row>
    <row r="21" spans="1:33" ht="15" customHeight="1"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</row>
    <row r="22" spans="1:33" ht="15" customHeight="1">
      <c r="A22" s="137" t="s">
        <v>33</v>
      </c>
      <c r="B22" s="185" t="s">
        <v>34</v>
      </c>
      <c r="C22" s="193">
        <v>1798.9157709999999</v>
      </c>
      <c r="D22" s="193">
        <v>1803.520874</v>
      </c>
      <c r="E22" s="193">
        <v>1808.4263920000001</v>
      </c>
      <c r="F22" s="193">
        <v>1813.318481</v>
      </c>
      <c r="G22" s="193">
        <v>1818.0804439999999</v>
      </c>
      <c r="H22" s="193">
        <v>1822.7229</v>
      </c>
      <c r="I22" s="193">
        <v>1827.2777100000001</v>
      </c>
      <c r="J22" s="193">
        <v>1831.8000489999999</v>
      </c>
      <c r="K22" s="193">
        <v>1836.3393550000001</v>
      </c>
      <c r="L22" s="193">
        <v>1840.849487</v>
      </c>
      <c r="M22" s="193">
        <v>1845.2855219999999</v>
      </c>
      <c r="N22" s="193">
        <v>1849.6773679999999</v>
      </c>
      <c r="O22" s="193">
        <v>1854.0607910000001</v>
      </c>
      <c r="P22" s="193">
        <v>1858.411255</v>
      </c>
      <c r="Q22" s="193">
        <v>1862.6759030000001</v>
      </c>
      <c r="R22" s="193">
        <v>1866.8663329999999</v>
      </c>
      <c r="S22" s="193">
        <v>1870.9754640000001</v>
      </c>
      <c r="T22" s="193">
        <v>1875.0113530000001</v>
      </c>
      <c r="U22" s="193">
        <v>1878.957764</v>
      </c>
      <c r="V22" s="193">
        <v>1882.868408</v>
      </c>
      <c r="W22" s="193">
        <v>1886.739746</v>
      </c>
      <c r="X22" s="193">
        <v>1890.5778809999999</v>
      </c>
      <c r="Y22" s="193">
        <v>1894.3920900000001</v>
      </c>
      <c r="Z22" s="193">
        <v>1898.1798100000001</v>
      </c>
      <c r="AA22" s="193">
        <v>1901.9388429999999</v>
      </c>
      <c r="AB22" s="193">
        <v>1905.62085</v>
      </c>
      <c r="AC22" s="193">
        <v>1909.2523189999999</v>
      </c>
      <c r="AD22" s="193">
        <v>1912.822876</v>
      </c>
      <c r="AE22" s="193">
        <v>1916.330322</v>
      </c>
      <c r="AF22" s="190">
        <v>2.261E-3</v>
      </c>
      <c r="AG22" s="134"/>
    </row>
    <row r="23" spans="1:33" ht="15" customHeight="1">
      <c r="B23" s="134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</row>
    <row r="24" spans="1:33" ht="15" customHeight="1">
      <c r="B24" s="185" t="s">
        <v>35</v>
      </c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</row>
    <row r="25" spans="1:33" ht="15" customHeight="1">
      <c r="B25" s="185" t="s">
        <v>36</v>
      </c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</row>
    <row r="26" spans="1:33" ht="15" customHeight="1">
      <c r="A26" s="137" t="s">
        <v>37</v>
      </c>
      <c r="B26" s="186" t="s">
        <v>328</v>
      </c>
      <c r="C26" s="192">
        <v>93.909476999999995</v>
      </c>
      <c r="D26" s="192">
        <v>92.769119000000003</v>
      </c>
      <c r="E26" s="192">
        <v>89.479934999999998</v>
      </c>
      <c r="F26" s="192">
        <v>89.052955999999995</v>
      </c>
      <c r="G26" s="192">
        <v>88.647407999999999</v>
      </c>
      <c r="H26" s="192">
        <v>88.231392</v>
      </c>
      <c r="I26" s="192">
        <v>87.719673</v>
      </c>
      <c r="J26" s="192">
        <v>87.082458000000003</v>
      </c>
      <c r="K26" s="192">
        <v>86.372932000000006</v>
      </c>
      <c r="L26" s="192">
        <v>85.637900999999999</v>
      </c>
      <c r="M26" s="192">
        <v>84.930008000000001</v>
      </c>
      <c r="N26" s="192">
        <v>84.330368000000007</v>
      </c>
      <c r="O26" s="192">
        <v>83.726021000000003</v>
      </c>
      <c r="P26" s="192">
        <v>83.229088000000004</v>
      </c>
      <c r="Q26" s="192">
        <v>82.803543000000005</v>
      </c>
      <c r="R26" s="192">
        <v>82.429969999999997</v>
      </c>
      <c r="S26" s="192">
        <v>82.039726000000002</v>
      </c>
      <c r="T26" s="192">
        <v>81.693481000000006</v>
      </c>
      <c r="U26" s="192">
        <v>81.360573000000002</v>
      </c>
      <c r="V26" s="192">
        <v>81.060019999999994</v>
      </c>
      <c r="W26" s="192">
        <v>80.817672999999999</v>
      </c>
      <c r="X26" s="192">
        <v>80.633194000000003</v>
      </c>
      <c r="Y26" s="192">
        <v>80.500007999999994</v>
      </c>
      <c r="Z26" s="192">
        <v>80.389549000000002</v>
      </c>
      <c r="AA26" s="192">
        <v>80.279944999999998</v>
      </c>
      <c r="AB26" s="192">
        <v>80.223388999999997</v>
      </c>
      <c r="AC26" s="192">
        <v>80.211196999999999</v>
      </c>
      <c r="AD26" s="192">
        <v>80.229491999999993</v>
      </c>
      <c r="AE26" s="192">
        <v>80.285049000000001</v>
      </c>
      <c r="AF26" s="188">
        <v>-5.5830000000000003E-3</v>
      </c>
      <c r="AG26" s="134"/>
    </row>
    <row r="27" spans="1:33" ht="15" customHeight="1">
      <c r="A27" s="137" t="s">
        <v>38</v>
      </c>
      <c r="B27" s="186" t="s">
        <v>329</v>
      </c>
      <c r="C27" s="192">
        <v>93.023323000000005</v>
      </c>
      <c r="D27" s="192">
        <v>91.801674000000006</v>
      </c>
      <c r="E27" s="192">
        <v>88.420021000000006</v>
      </c>
      <c r="F27" s="192">
        <v>87.901168999999996</v>
      </c>
      <c r="G27" s="192">
        <v>87.405547999999996</v>
      </c>
      <c r="H27" s="192">
        <v>86.898582000000005</v>
      </c>
      <c r="I27" s="192">
        <v>86.294922</v>
      </c>
      <c r="J27" s="192">
        <v>85.563857999999996</v>
      </c>
      <c r="K27" s="192">
        <v>84.758437999999998</v>
      </c>
      <c r="L27" s="192">
        <v>83.924873000000005</v>
      </c>
      <c r="M27" s="192">
        <v>83.114104999999995</v>
      </c>
      <c r="N27" s="192">
        <v>82.411513999999997</v>
      </c>
      <c r="O27" s="192">
        <v>81.703484000000003</v>
      </c>
      <c r="P27" s="192">
        <v>81.117576999999997</v>
      </c>
      <c r="Q27" s="192">
        <v>80.600104999999999</v>
      </c>
      <c r="R27" s="192">
        <v>80.131668000000005</v>
      </c>
      <c r="S27" s="192">
        <v>79.641068000000004</v>
      </c>
      <c r="T27" s="192">
        <v>79.188064999999995</v>
      </c>
      <c r="U27" s="192">
        <v>78.743117999999996</v>
      </c>
      <c r="V27" s="192">
        <v>78.324791000000005</v>
      </c>
      <c r="W27" s="192">
        <v>77.958663999999999</v>
      </c>
      <c r="X27" s="192">
        <v>77.644553999999999</v>
      </c>
      <c r="Y27" s="192">
        <v>77.377632000000006</v>
      </c>
      <c r="Z27" s="192">
        <v>77.127983</v>
      </c>
      <c r="AA27" s="192">
        <v>76.874870000000001</v>
      </c>
      <c r="AB27" s="192">
        <v>76.670601000000005</v>
      </c>
      <c r="AC27" s="192">
        <v>76.504470999999995</v>
      </c>
      <c r="AD27" s="192">
        <v>76.365882999999997</v>
      </c>
      <c r="AE27" s="192">
        <v>76.260413999999997</v>
      </c>
      <c r="AF27" s="188">
        <v>-7.071E-3</v>
      </c>
      <c r="AG27" s="134"/>
    </row>
    <row r="28" spans="1:33" ht="15" customHeight="1">
      <c r="B28" s="185" t="s">
        <v>39</v>
      </c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</row>
    <row r="29" spans="1:33" ht="15" customHeight="1">
      <c r="A29" s="137" t="s">
        <v>40</v>
      </c>
      <c r="B29" s="186" t="s">
        <v>328</v>
      </c>
      <c r="C29" s="192">
        <v>52.203377000000003</v>
      </c>
      <c r="D29" s="192">
        <v>51.437781999999999</v>
      </c>
      <c r="E29" s="192">
        <v>49.479443000000003</v>
      </c>
      <c r="F29" s="192">
        <v>49.110489000000001</v>
      </c>
      <c r="G29" s="192">
        <v>48.758792999999997</v>
      </c>
      <c r="H29" s="192">
        <v>48.406364000000004</v>
      </c>
      <c r="I29" s="192">
        <v>48.005661000000003</v>
      </c>
      <c r="J29" s="192">
        <v>47.539284000000002</v>
      </c>
      <c r="K29" s="192">
        <v>47.035389000000002</v>
      </c>
      <c r="L29" s="192">
        <v>46.520859000000002</v>
      </c>
      <c r="M29" s="192">
        <v>46.025402</v>
      </c>
      <c r="N29" s="192">
        <v>45.591934000000002</v>
      </c>
      <c r="O29" s="192">
        <v>45.158183999999999</v>
      </c>
      <c r="P29" s="192">
        <v>44.785075999999997</v>
      </c>
      <c r="Q29" s="192">
        <v>44.454079</v>
      </c>
      <c r="R29" s="192">
        <v>44.15419</v>
      </c>
      <c r="S29" s="192">
        <v>43.848636999999997</v>
      </c>
      <c r="T29" s="192">
        <v>43.569595</v>
      </c>
      <c r="U29" s="192">
        <v>43.300902999999998</v>
      </c>
      <c r="V29" s="192">
        <v>43.051346000000002</v>
      </c>
      <c r="W29" s="192">
        <v>42.834560000000003</v>
      </c>
      <c r="X29" s="192">
        <v>42.650024000000002</v>
      </c>
      <c r="Y29" s="192">
        <v>42.493847000000002</v>
      </c>
      <c r="Z29" s="192">
        <v>42.350861000000002</v>
      </c>
      <c r="AA29" s="192">
        <v>42.209533999999998</v>
      </c>
      <c r="AB29" s="192">
        <v>42.098292999999998</v>
      </c>
      <c r="AC29" s="192">
        <v>42.011837</v>
      </c>
      <c r="AD29" s="192">
        <v>41.942982000000001</v>
      </c>
      <c r="AE29" s="192">
        <v>41.895203000000002</v>
      </c>
      <c r="AF29" s="188">
        <v>-7.8250000000000004E-3</v>
      </c>
      <c r="AG29" s="134"/>
    </row>
    <row r="30" spans="1:33" ht="15" customHeight="1">
      <c r="A30" s="137" t="s">
        <v>41</v>
      </c>
      <c r="B30" s="186" t="s">
        <v>329</v>
      </c>
      <c r="C30" s="192">
        <v>51.710773000000003</v>
      </c>
      <c r="D30" s="192">
        <v>50.901363000000003</v>
      </c>
      <c r="E30" s="192">
        <v>48.893349000000001</v>
      </c>
      <c r="F30" s="192">
        <v>48.475307000000001</v>
      </c>
      <c r="G30" s="192">
        <v>48.075733</v>
      </c>
      <c r="H30" s="192">
        <v>47.675148</v>
      </c>
      <c r="I30" s="192">
        <v>47.225948000000002</v>
      </c>
      <c r="J30" s="192">
        <v>46.710258000000003</v>
      </c>
      <c r="K30" s="192">
        <v>46.156193000000002</v>
      </c>
      <c r="L30" s="192">
        <v>45.590297999999997</v>
      </c>
      <c r="M30" s="192">
        <v>45.041325000000001</v>
      </c>
      <c r="N30" s="192">
        <v>44.554535000000001</v>
      </c>
      <c r="O30" s="192">
        <v>44.067314000000003</v>
      </c>
      <c r="P30" s="192">
        <v>43.648884000000002</v>
      </c>
      <c r="Q30" s="192">
        <v>43.271141</v>
      </c>
      <c r="R30" s="192">
        <v>42.923088</v>
      </c>
      <c r="S30" s="192">
        <v>42.566600999999999</v>
      </c>
      <c r="T30" s="192">
        <v>42.233378999999999</v>
      </c>
      <c r="U30" s="192">
        <v>41.907867000000003</v>
      </c>
      <c r="V30" s="192">
        <v>41.598655999999998</v>
      </c>
      <c r="W30" s="192">
        <v>41.319248000000002</v>
      </c>
      <c r="X30" s="192">
        <v>41.069217999999999</v>
      </c>
      <c r="Y30" s="192">
        <v>40.845627</v>
      </c>
      <c r="Z30" s="192">
        <v>40.632603000000003</v>
      </c>
      <c r="AA30" s="192">
        <v>40.419212000000002</v>
      </c>
      <c r="AB30" s="192">
        <v>40.233921000000002</v>
      </c>
      <c r="AC30" s="192">
        <v>40.070380999999998</v>
      </c>
      <c r="AD30" s="192">
        <v>39.923133999999997</v>
      </c>
      <c r="AE30" s="192">
        <v>39.795025000000003</v>
      </c>
      <c r="AF30" s="188">
        <v>-9.3109999999999998E-3</v>
      </c>
      <c r="AG30" s="134"/>
    </row>
    <row r="31" spans="1:33" ht="12"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</row>
    <row r="32" spans="1:33" ht="12">
      <c r="B32" s="185" t="s">
        <v>330</v>
      </c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</row>
    <row r="33" spans="1:33" ht="12">
      <c r="B33" s="185" t="s">
        <v>331</v>
      </c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</row>
    <row r="34" spans="1:33" ht="12">
      <c r="A34" s="137" t="s">
        <v>42</v>
      </c>
      <c r="B34" s="186" t="s">
        <v>43</v>
      </c>
      <c r="C34" s="187">
        <v>0.74561999999999995</v>
      </c>
      <c r="D34" s="187">
        <v>0.74402500000000005</v>
      </c>
      <c r="E34" s="187">
        <v>0.65757200000000005</v>
      </c>
      <c r="F34" s="187">
        <v>0.65694900000000001</v>
      </c>
      <c r="G34" s="187">
        <v>0.65573199999999998</v>
      </c>
      <c r="H34" s="187">
        <v>0.65321499999999999</v>
      </c>
      <c r="I34" s="187">
        <v>0.64940799999999999</v>
      </c>
      <c r="J34" s="187">
        <v>0.64433799999999997</v>
      </c>
      <c r="K34" s="187">
        <v>0.63785099999999995</v>
      </c>
      <c r="L34" s="187">
        <v>0.63049299999999997</v>
      </c>
      <c r="M34" s="187">
        <v>0.62302299999999999</v>
      </c>
      <c r="N34" s="187">
        <v>0.61513200000000001</v>
      </c>
      <c r="O34" s="187">
        <v>0.606908</v>
      </c>
      <c r="P34" s="187">
        <v>0.59983799999999998</v>
      </c>
      <c r="Q34" s="187">
        <v>0.59312200000000004</v>
      </c>
      <c r="R34" s="187">
        <v>0.58654700000000004</v>
      </c>
      <c r="S34" s="187">
        <v>0.57942300000000002</v>
      </c>
      <c r="T34" s="187">
        <v>0.57227499999999998</v>
      </c>
      <c r="U34" s="187">
        <v>0.56561099999999997</v>
      </c>
      <c r="V34" s="187">
        <v>0.55932499999999996</v>
      </c>
      <c r="W34" s="187">
        <v>0.55341399999999996</v>
      </c>
      <c r="X34" s="187">
        <v>0.54783000000000004</v>
      </c>
      <c r="Y34" s="187">
        <v>0.54221399999999997</v>
      </c>
      <c r="Z34" s="187">
        <v>0.53667600000000004</v>
      </c>
      <c r="AA34" s="187">
        <v>0.53138099999999999</v>
      </c>
      <c r="AB34" s="187">
        <v>0.526393</v>
      </c>
      <c r="AC34" s="187">
        <v>0.52143200000000001</v>
      </c>
      <c r="AD34" s="187">
        <v>0.51668800000000004</v>
      </c>
      <c r="AE34" s="187">
        <v>0.51238399999999995</v>
      </c>
      <c r="AF34" s="188">
        <v>-1.3309E-2</v>
      </c>
      <c r="AG34" s="134"/>
    </row>
    <row r="35" spans="1:33" ht="12">
      <c r="A35" s="137" t="s">
        <v>44</v>
      </c>
      <c r="B35" s="186" t="s">
        <v>45</v>
      </c>
      <c r="C35" s="187">
        <v>0.85358699999999998</v>
      </c>
      <c r="D35" s="187">
        <v>0.73519199999999996</v>
      </c>
      <c r="E35" s="187">
        <v>0.89090899999999995</v>
      </c>
      <c r="F35" s="187">
        <v>0.91105000000000003</v>
      </c>
      <c r="G35" s="187">
        <v>0.93018100000000004</v>
      </c>
      <c r="H35" s="187">
        <v>0.95014200000000004</v>
      </c>
      <c r="I35" s="187">
        <v>0.96970900000000004</v>
      </c>
      <c r="J35" s="187">
        <v>0.98822399999999999</v>
      </c>
      <c r="K35" s="187">
        <v>1.0044709999999999</v>
      </c>
      <c r="L35" s="187">
        <v>1.019774</v>
      </c>
      <c r="M35" s="187">
        <v>1.0362020000000001</v>
      </c>
      <c r="N35" s="187">
        <v>1.052583</v>
      </c>
      <c r="O35" s="187">
        <v>1.069291</v>
      </c>
      <c r="P35" s="187">
        <v>1.088333</v>
      </c>
      <c r="Q35" s="187">
        <v>1.1091219999999999</v>
      </c>
      <c r="R35" s="187">
        <v>1.130924</v>
      </c>
      <c r="S35" s="187">
        <v>1.152515</v>
      </c>
      <c r="T35" s="187">
        <v>1.1745490000000001</v>
      </c>
      <c r="U35" s="187">
        <v>1.1969080000000001</v>
      </c>
      <c r="V35" s="187">
        <v>1.2194160000000001</v>
      </c>
      <c r="W35" s="187">
        <v>1.2425580000000001</v>
      </c>
      <c r="X35" s="187">
        <v>1.266365</v>
      </c>
      <c r="Y35" s="187">
        <v>1.29112</v>
      </c>
      <c r="Z35" s="187">
        <v>1.3168</v>
      </c>
      <c r="AA35" s="187">
        <v>1.344624</v>
      </c>
      <c r="AB35" s="187">
        <v>1.373569</v>
      </c>
      <c r="AC35" s="187">
        <v>1.4030819999999999</v>
      </c>
      <c r="AD35" s="187">
        <v>1.4325289999999999</v>
      </c>
      <c r="AE35" s="187">
        <v>1.4631479999999999</v>
      </c>
      <c r="AF35" s="188">
        <v>1.9432999999999999E-2</v>
      </c>
      <c r="AG35" s="134"/>
    </row>
    <row r="36" spans="1:33" ht="12">
      <c r="A36" s="137" t="s">
        <v>46</v>
      </c>
      <c r="B36" s="186" t="s">
        <v>47</v>
      </c>
      <c r="C36" s="187">
        <v>0.59979700000000002</v>
      </c>
      <c r="D36" s="187">
        <v>0.59884499999999996</v>
      </c>
      <c r="E36" s="187">
        <v>0.59878600000000004</v>
      </c>
      <c r="F36" s="187">
        <v>0.59958199999999995</v>
      </c>
      <c r="G36" s="187">
        <v>0.59953599999999996</v>
      </c>
      <c r="H36" s="187">
        <v>0.59912500000000002</v>
      </c>
      <c r="I36" s="187">
        <v>0.59802</v>
      </c>
      <c r="J36" s="187">
        <v>0.596113</v>
      </c>
      <c r="K36" s="187">
        <v>0.59322299999999994</v>
      </c>
      <c r="L36" s="187">
        <v>0.58991099999999996</v>
      </c>
      <c r="M36" s="187">
        <v>0.58684700000000001</v>
      </c>
      <c r="N36" s="187">
        <v>0.58612399999999998</v>
      </c>
      <c r="O36" s="187">
        <v>0.58614599999999994</v>
      </c>
      <c r="P36" s="187">
        <v>0.58855199999999996</v>
      </c>
      <c r="Q36" s="187">
        <v>0.59146399999999999</v>
      </c>
      <c r="R36" s="187">
        <v>0.59436500000000003</v>
      </c>
      <c r="S36" s="187">
        <v>0.59693099999999999</v>
      </c>
      <c r="T36" s="187">
        <v>0.59932099999999999</v>
      </c>
      <c r="U36" s="187">
        <v>0.60179499999999997</v>
      </c>
      <c r="V36" s="187">
        <v>0.604464</v>
      </c>
      <c r="W36" s="187">
        <v>0.60740400000000005</v>
      </c>
      <c r="X36" s="187">
        <v>0.61058400000000002</v>
      </c>
      <c r="Y36" s="187">
        <v>0.61373800000000001</v>
      </c>
      <c r="Z36" s="187">
        <v>0.61683500000000002</v>
      </c>
      <c r="AA36" s="187">
        <v>0.620251</v>
      </c>
      <c r="AB36" s="187">
        <v>0.62392099999999995</v>
      </c>
      <c r="AC36" s="187">
        <v>0.62766699999999997</v>
      </c>
      <c r="AD36" s="187">
        <v>0.63161800000000001</v>
      </c>
      <c r="AE36" s="187">
        <v>0.63607999999999998</v>
      </c>
      <c r="AF36" s="188">
        <v>2.0999999999999999E-3</v>
      </c>
      <c r="AG36" s="134"/>
    </row>
    <row r="37" spans="1:33" ht="12">
      <c r="A37" s="137" t="s">
        <v>48</v>
      </c>
      <c r="B37" s="186" t="s">
        <v>49</v>
      </c>
      <c r="C37" s="187">
        <v>0.29555799999999999</v>
      </c>
      <c r="D37" s="187">
        <v>0.293987</v>
      </c>
      <c r="E37" s="187">
        <v>0.29266799999999998</v>
      </c>
      <c r="F37" s="187">
        <v>0.29163</v>
      </c>
      <c r="G37" s="187">
        <v>0.29078300000000001</v>
      </c>
      <c r="H37" s="187">
        <v>0.29015800000000003</v>
      </c>
      <c r="I37" s="187">
        <v>0.28977799999999998</v>
      </c>
      <c r="J37" s="187">
        <v>0.28961500000000001</v>
      </c>
      <c r="K37" s="187">
        <v>0.289659</v>
      </c>
      <c r="L37" s="187">
        <v>0.28998600000000002</v>
      </c>
      <c r="M37" s="187">
        <v>0.29063</v>
      </c>
      <c r="N37" s="187">
        <v>0.29157</v>
      </c>
      <c r="O37" s="187">
        <v>0.29279500000000003</v>
      </c>
      <c r="P37" s="187">
        <v>0.29434300000000002</v>
      </c>
      <c r="Q37" s="187">
        <v>0.29624200000000001</v>
      </c>
      <c r="R37" s="187">
        <v>0.29844700000000002</v>
      </c>
      <c r="S37" s="187">
        <v>0.30096000000000001</v>
      </c>
      <c r="T37" s="187">
        <v>0.30374499999999999</v>
      </c>
      <c r="U37" s="187">
        <v>0.30684800000000001</v>
      </c>
      <c r="V37" s="187">
        <v>0.310249</v>
      </c>
      <c r="W37" s="187">
        <v>0.313888</v>
      </c>
      <c r="X37" s="187">
        <v>0.31748199999999999</v>
      </c>
      <c r="Y37" s="187">
        <v>0.32102399999999998</v>
      </c>
      <c r="Z37" s="187">
        <v>0.32450699999999999</v>
      </c>
      <c r="AA37" s="187">
        <v>0.32791500000000001</v>
      </c>
      <c r="AB37" s="187">
        <v>0.33124999999999999</v>
      </c>
      <c r="AC37" s="187">
        <v>0.33449600000000002</v>
      </c>
      <c r="AD37" s="187">
        <v>0.33764499999999997</v>
      </c>
      <c r="AE37" s="187">
        <v>0.340702</v>
      </c>
      <c r="AF37" s="188">
        <v>5.0899999999999999E-3</v>
      </c>
      <c r="AG37" s="134"/>
    </row>
    <row r="38" spans="1:33" ht="12">
      <c r="A38" s="137" t="s">
        <v>50</v>
      </c>
      <c r="B38" s="186" t="s">
        <v>51</v>
      </c>
      <c r="C38" s="187">
        <v>5.5863000000000003E-2</v>
      </c>
      <c r="D38" s="187">
        <v>5.6202000000000002E-2</v>
      </c>
      <c r="E38" s="187">
        <v>5.6536000000000003E-2</v>
      </c>
      <c r="F38" s="187">
        <v>5.6875000000000002E-2</v>
      </c>
      <c r="G38" s="187">
        <v>5.7204999999999999E-2</v>
      </c>
      <c r="H38" s="187">
        <v>5.7529999999999998E-2</v>
      </c>
      <c r="I38" s="187">
        <v>5.7847999999999997E-2</v>
      </c>
      <c r="J38" s="187">
        <v>5.8138000000000002E-2</v>
      </c>
      <c r="K38" s="187">
        <v>5.8390999999999998E-2</v>
      </c>
      <c r="L38" s="187">
        <v>5.8604000000000003E-2</v>
      </c>
      <c r="M38" s="187">
        <v>5.8781E-2</v>
      </c>
      <c r="N38" s="187">
        <v>5.8965999999999998E-2</v>
      </c>
      <c r="O38" s="187">
        <v>5.917E-2</v>
      </c>
      <c r="P38" s="187">
        <v>5.9403999999999998E-2</v>
      </c>
      <c r="Q38" s="187">
        <v>5.9679999999999997E-2</v>
      </c>
      <c r="R38" s="187">
        <v>5.9996000000000001E-2</v>
      </c>
      <c r="S38" s="187">
        <v>6.0304000000000003E-2</v>
      </c>
      <c r="T38" s="187">
        <v>6.0601000000000002E-2</v>
      </c>
      <c r="U38" s="187">
        <v>6.0894999999999998E-2</v>
      </c>
      <c r="V38" s="187">
        <v>6.1182E-2</v>
      </c>
      <c r="W38" s="187">
        <v>6.1454000000000002E-2</v>
      </c>
      <c r="X38" s="187">
        <v>6.1713999999999998E-2</v>
      </c>
      <c r="Y38" s="187">
        <v>6.1963999999999998E-2</v>
      </c>
      <c r="Z38" s="187">
        <v>6.2203000000000001E-2</v>
      </c>
      <c r="AA38" s="187">
        <v>6.2434000000000003E-2</v>
      </c>
      <c r="AB38" s="187">
        <v>6.2659000000000006E-2</v>
      </c>
      <c r="AC38" s="187">
        <v>6.2880000000000005E-2</v>
      </c>
      <c r="AD38" s="187">
        <v>6.3098000000000001E-2</v>
      </c>
      <c r="AE38" s="187">
        <v>6.3319E-2</v>
      </c>
      <c r="AF38" s="188">
        <v>4.4850000000000003E-3</v>
      </c>
      <c r="AG38" s="134"/>
    </row>
    <row r="39" spans="1:33" ht="12">
      <c r="A39" s="137" t="s">
        <v>52</v>
      </c>
      <c r="B39" s="186" t="s">
        <v>53</v>
      </c>
      <c r="C39" s="187">
        <v>0.222467</v>
      </c>
      <c r="D39" s="187">
        <v>0.227024</v>
      </c>
      <c r="E39" s="187">
        <v>0.23189100000000001</v>
      </c>
      <c r="F39" s="187">
        <v>0.23729500000000001</v>
      </c>
      <c r="G39" s="187">
        <v>0.242448</v>
      </c>
      <c r="H39" s="187">
        <v>0.24726600000000001</v>
      </c>
      <c r="I39" s="187">
        <v>0.25179299999999999</v>
      </c>
      <c r="J39" s="187">
        <v>0.25596000000000002</v>
      </c>
      <c r="K39" s="187">
        <v>0.25967099999999999</v>
      </c>
      <c r="L39" s="187">
        <v>0.263071</v>
      </c>
      <c r="M39" s="187">
        <v>0.26643600000000001</v>
      </c>
      <c r="N39" s="187">
        <v>0.26939200000000002</v>
      </c>
      <c r="O39" s="187">
        <v>0.27234199999999997</v>
      </c>
      <c r="P39" s="187">
        <v>0.275723</v>
      </c>
      <c r="Q39" s="187">
        <v>0.27934199999999998</v>
      </c>
      <c r="R39" s="187">
        <v>0.28279900000000002</v>
      </c>
      <c r="S39" s="187">
        <v>0.28596300000000002</v>
      </c>
      <c r="T39" s="187">
        <v>0.28907500000000003</v>
      </c>
      <c r="U39" s="187">
        <v>0.29220600000000002</v>
      </c>
      <c r="V39" s="187">
        <v>0.29541099999999998</v>
      </c>
      <c r="W39" s="187">
        <v>0.29872300000000002</v>
      </c>
      <c r="X39" s="187">
        <v>0.30215999999999998</v>
      </c>
      <c r="Y39" s="187">
        <v>0.30563499999999999</v>
      </c>
      <c r="Z39" s="187">
        <v>0.30910900000000002</v>
      </c>
      <c r="AA39" s="187">
        <v>0.31273000000000001</v>
      </c>
      <c r="AB39" s="187">
        <v>0.31651000000000001</v>
      </c>
      <c r="AC39" s="187">
        <v>0.32030700000000001</v>
      </c>
      <c r="AD39" s="187">
        <v>0.32417200000000002</v>
      </c>
      <c r="AE39" s="187">
        <v>0.32827800000000001</v>
      </c>
      <c r="AF39" s="188">
        <v>1.3993E-2</v>
      </c>
      <c r="AG39" s="134"/>
    </row>
    <row r="40" spans="1:33" ht="12">
      <c r="A40" s="137" t="s">
        <v>54</v>
      </c>
      <c r="B40" s="186" t="s">
        <v>55</v>
      </c>
      <c r="C40" s="187">
        <v>6.9006999999999999E-2</v>
      </c>
      <c r="D40" s="187">
        <v>6.8849999999999995E-2</v>
      </c>
      <c r="E40" s="187">
        <v>6.8686999999999998E-2</v>
      </c>
      <c r="F40" s="187">
        <v>6.8515999999999994E-2</v>
      </c>
      <c r="G40" s="187">
        <v>6.8318000000000004E-2</v>
      </c>
      <c r="H40" s="187">
        <v>6.8104999999999999E-2</v>
      </c>
      <c r="I40" s="187">
        <v>6.7921999999999996E-2</v>
      </c>
      <c r="J40" s="187">
        <v>6.7761000000000002E-2</v>
      </c>
      <c r="K40" s="187">
        <v>6.7614999999999995E-2</v>
      </c>
      <c r="L40" s="187">
        <v>6.7486000000000004E-2</v>
      </c>
      <c r="M40" s="187">
        <v>6.7377000000000006E-2</v>
      </c>
      <c r="N40" s="187">
        <v>6.7287E-2</v>
      </c>
      <c r="O40" s="187">
        <v>6.7215999999999998E-2</v>
      </c>
      <c r="P40" s="187">
        <v>6.7169000000000006E-2</v>
      </c>
      <c r="Q40" s="187">
        <v>6.7158999999999996E-2</v>
      </c>
      <c r="R40" s="187">
        <v>6.7178000000000002E-2</v>
      </c>
      <c r="S40" s="187">
        <v>6.7228999999999997E-2</v>
      </c>
      <c r="T40" s="187">
        <v>6.7310999999999996E-2</v>
      </c>
      <c r="U40" s="187">
        <v>6.7431000000000005E-2</v>
      </c>
      <c r="V40" s="187">
        <v>6.7596000000000003E-2</v>
      </c>
      <c r="W40" s="187">
        <v>6.7793999999999993E-2</v>
      </c>
      <c r="X40" s="187">
        <v>6.8035999999999999E-2</v>
      </c>
      <c r="Y40" s="187">
        <v>6.8325999999999998E-2</v>
      </c>
      <c r="Z40" s="187">
        <v>6.8666000000000005E-2</v>
      </c>
      <c r="AA40" s="187">
        <v>6.9053000000000003E-2</v>
      </c>
      <c r="AB40" s="187">
        <v>6.9481000000000001E-2</v>
      </c>
      <c r="AC40" s="187">
        <v>6.9903999999999994E-2</v>
      </c>
      <c r="AD40" s="187">
        <v>7.0319000000000007E-2</v>
      </c>
      <c r="AE40" s="187">
        <v>7.0729E-2</v>
      </c>
      <c r="AF40" s="188">
        <v>8.8099999999999995E-4</v>
      </c>
      <c r="AG40" s="134"/>
    </row>
    <row r="41" spans="1:33" ht="12">
      <c r="A41" s="137" t="s">
        <v>56</v>
      </c>
      <c r="B41" s="186" t="s">
        <v>57</v>
      </c>
      <c r="C41" s="187">
        <v>0.22927</v>
      </c>
      <c r="D41" s="187">
        <v>0.21315999999999999</v>
      </c>
      <c r="E41" s="187">
        <v>0.20679400000000001</v>
      </c>
      <c r="F41" s="187">
        <v>0.20512900000000001</v>
      </c>
      <c r="G41" s="187">
        <v>0.20519999999999999</v>
      </c>
      <c r="H41" s="187">
        <v>0.206404</v>
      </c>
      <c r="I41" s="187">
        <v>0.20832999999999999</v>
      </c>
      <c r="J41" s="187">
        <v>0.210226</v>
      </c>
      <c r="K41" s="187">
        <v>0.209704</v>
      </c>
      <c r="L41" s="187">
        <v>0.20916399999999999</v>
      </c>
      <c r="M41" s="187">
        <v>0.20885500000000001</v>
      </c>
      <c r="N41" s="187">
        <v>0.208568</v>
      </c>
      <c r="O41" s="187">
        <v>0.208536</v>
      </c>
      <c r="P41" s="187">
        <v>0.20901600000000001</v>
      </c>
      <c r="Q41" s="187">
        <v>0.20962700000000001</v>
      </c>
      <c r="R41" s="187">
        <v>0.210178</v>
      </c>
      <c r="S41" s="187">
        <v>0.210558</v>
      </c>
      <c r="T41" s="187">
        <v>0.210954</v>
      </c>
      <c r="U41" s="187">
        <v>0.207703</v>
      </c>
      <c r="V41" s="187">
        <v>0.205012</v>
      </c>
      <c r="W41" s="187">
        <v>0.20291100000000001</v>
      </c>
      <c r="X41" s="187">
        <v>0.20146700000000001</v>
      </c>
      <c r="Y41" s="187">
        <v>0.200848</v>
      </c>
      <c r="Z41" s="187">
        <v>0.20064000000000001</v>
      </c>
      <c r="AA41" s="187">
        <v>0.20059199999999999</v>
      </c>
      <c r="AB41" s="187">
        <v>0.20072999999999999</v>
      </c>
      <c r="AC41" s="187">
        <v>0.200991</v>
      </c>
      <c r="AD41" s="187">
        <v>0.20142299999999999</v>
      </c>
      <c r="AE41" s="187">
        <v>0.20205600000000001</v>
      </c>
      <c r="AF41" s="188">
        <v>-4.5030000000000001E-3</v>
      </c>
      <c r="AG41" s="134"/>
    </row>
    <row r="42" spans="1:33" ht="12">
      <c r="A42" s="137" t="s">
        <v>58</v>
      </c>
      <c r="B42" s="186" t="s">
        <v>332</v>
      </c>
      <c r="C42" s="187">
        <v>3.7489000000000001E-2</v>
      </c>
      <c r="D42" s="187">
        <v>3.7812999999999999E-2</v>
      </c>
      <c r="E42" s="187">
        <v>3.8143999999999997E-2</v>
      </c>
      <c r="F42" s="187">
        <v>3.8485999999999999E-2</v>
      </c>
      <c r="G42" s="187">
        <v>3.8827E-2</v>
      </c>
      <c r="H42" s="187">
        <v>3.9168000000000001E-2</v>
      </c>
      <c r="I42" s="187">
        <v>3.9518999999999999E-2</v>
      </c>
      <c r="J42" s="187">
        <v>3.9875000000000001E-2</v>
      </c>
      <c r="K42" s="187">
        <v>4.0245999999999997E-2</v>
      </c>
      <c r="L42" s="187">
        <v>4.0617E-2</v>
      </c>
      <c r="M42" s="187">
        <v>4.0992000000000001E-2</v>
      </c>
      <c r="N42" s="187">
        <v>4.1364999999999999E-2</v>
      </c>
      <c r="O42" s="187">
        <v>4.1732999999999999E-2</v>
      </c>
      <c r="P42" s="187">
        <v>4.2098999999999998E-2</v>
      </c>
      <c r="Q42" s="187">
        <v>4.2465000000000003E-2</v>
      </c>
      <c r="R42" s="187">
        <v>4.2827999999999998E-2</v>
      </c>
      <c r="S42" s="187">
        <v>4.3187000000000003E-2</v>
      </c>
      <c r="T42" s="187">
        <v>4.3541999999999997E-2</v>
      </c>
      <c r="U42" s="187">
        <v>4.3898E-2</v>
      </c>
      <c r="V42" s="187">
        <v>4.4252E-2</v>
      </c>
      <c r="W42" s="187">
        <v>4.4599E-2</v>
      </c>
      <c r="X42" s="187">
        <v>4.4942000000000003E-2</v>
      </c>
      <c r="Y42" s="187">
        <v>4.5282000000000003E-2</v>
      </c>
      <c r="Z42" s="187">
        <v>4.5619E-2</v>
      </c>
      <c r="AA42" s="187">
        <v>4.5952E-2</v>
      </c>
      <c r="AB42" s="187">
        <v>4.6282999999999998E-2</v>
      </c>
      <c r="AC42" s="187">
        <v>4.6611E-2</v>
      </c>
      <c r="AD42" s="187">
        <v>4.6935999999999999E-2</v>
      </c>
      <c r="AE42" s="187">
        <v>4.7258000000000001E-2</v>
      </c>
      <c r="AF42" s="188">
        <v>8.3049999999999999E-3</v>
      </c>
      <c r="AG42" s="134"/>
    </row>
    <row r="43" spans="1:33" ht="12">
      <c r="A43" s="137" t="s">
        <v>59</v>
      </c>
      <c r="B43" s="186" t="s">
        <v>333</v>
      </c>
      <c r="C43" s="187">
        <v>2.7618E-2</v>
      </c>
      <c r="D43" s="187">
        <v>2.8063999999999999E-2</v>
      </c>
      <c r="E43" s="187">
        <v>2.8506E-2</v>
      </c>
      <c r="F43" s="187">
        <v>2.8944999999999999E-2</v>
      </c>
      <c r="G43" s="187">
        <v>2.937E-2</v>
      </c>
      <c r="H43" s="187">
        <v>2.9781999999999999E-2</v>
      </c>
      <c r="I43" s="187">
        <v>3.0232999999999999E-2</v>
      </c>
      <c r="J43" s="187">
        <v>3.0721999999999999E-2</v>
      </c>
      <c r="K43" s="187">
        <v>3.1241999999999999E-2</v>
      </c>
      <c r="L43" s="187">
        <v>3.1796999999999999E-2</v>
      </c>
      <c r="M43" s="187">
        <v>3.2391999999999997E-2</v>
      </c>
      <c r="N43" s="187">
        <v>3.3027000000000001E-2</v>
      </c>
      <c r="O43" s="187">
        <v>3.3702000000000003E-2</v>
      </c>
      <c r="P43" s="187">
        <v>3.4373000000000001E-2</v>
      </c>
      <c r="Q43" s="187">
        <v>3.5042999999999998E-2</v>
      </c>
      <c r="R43" s="187">
        <v>3.5709999999999999E-2</v>
      </c>
      <c r="S43" s="187">
        <v>3.6374999999999998E-2</v>
      </c>
      <c r="T43" s="187">
        <v>3.7035999999999999E-2</v>
      </c>
      <c r="U43" s="187">
        <v>3.7698000000000002E-2</v>
      </c>
      <c r="V43" s="187">
        <v>3.8358999999999997E-2</v>
      </c>
      <c r="W43" s="187">
        <v>3.9015000000000001E-2</v>
      </c>
      <c r="X43" s="187">
        <v>3.9667000000000001E-2</v>
      </c>
      <c r="Y43" s="187">
        <v>4.0315999999999998E-2</v>
      </c>
      <c r="Z43" s="187">
        <v>4.0961999999999998E-2</v>
      </c>
      <c r="AA43" s="187">
        <v>4.1605000000000003E-2</v>
      </c>
      <c r="AB43" s="187">
        <v>4.2244999999999998E-2</v>
      </c>
      <c r="AC43" s="187">
        <v>4.2882000000000003E-2</v>
      </c>
      <c r="AD43" s="187">
        <v>4.3513999999999997E-2</v>
      </c>
      <c r="AE43" s="187">
        <v>4.4143000000000002E-2</v>
      </c>
      <c r="AF43" s="188">
        <v>1.6889999999999999E-2</v>
      </c>
      <c r="AG43" s="134"/>
    </row>
    <row r="44" spans="1:33" ht="12">
      <c r="A44" s="137" t="s">
        <v>60</v>
      </c>
      <c r="B44" s="186" t="s">
        <v>334</v>
      </c>
      <c r="C44" s="187">
        <v>0.18509200000000001</v>
      </c>
      <c r="D44" s="187">
        <v>0.181559</v>
      </c>
      <c r="E44" s="187">
        <v>0.178365</v>
      </c>
      <c r="F44" s="187">
        <v>0.17569199999999999</v>
      </c>
      <c r="G44" s="187">
        <v>0.17295099999999999</v>
      </c>
      <c r="H44" s="187">
        <v>0.17014299999999999</v>
      </c>
      <c r="I44" s="187">
        <v>0.16719800000000001</v>
      </c>
      <c r="J44" s="187">
        <v>0.16413900000000001</v>
      </c>
      <c r="K44" s="187">
        <v>0.16098699999999999</v>
      </c>
      <c r="L44" s="187">
        <v>0.15786700000000001</v>
      </c>
      <c r="M44" s="187">
        <v>0.154866</v>
      </c>
      <c r="N44" s="187">
        <v>0.151867</v>
      </c>
      <c r="O44" s="187">
        <v>0.14899799999999999</v>
      </c>
      <c r="P44" s="187">
        <v>0.14658499999999999</v>
      </c>
      <c r="Q44" s="187">
        <v>0.14447299999999999</v>
      </c>
      <c r="R44" s="187">
        <v>0.142566</v>
      </c>
      <c r="S44" s="187">
        <v>0.14076</v>
      </c>
      <c r="T44" s="187">
        <v>0.13918900000000001</v>
      </c>
      <c r="U44" s="187">
        <v>0.13791</v>
      </c>
      <c r="V44" s="187">
        <v>0.136911</v>
      </c>
      <c r="W44" s="187">
        <v>0.13620699999999999</v>
      </c>
      <c r="X44" s="187">
        <v>0.13575499999999999</v>
      </c>
      <c r="Y44" s="187">
        <v>0.13553699999999999</v>
      </c>
      <c r="Z44" s="187">
        <v>0.13555200000000001</v>
      </c>
      <c r="AA44" s="187">
        <v>0.13580200000000001</v>
      </c>
      <c r="AB44" s="187">
        <v>0.136265</v>
      </c>
      <c r="AC44" s="187">
        <v>0.13685</v>
      </c>
      <c r="AD44" s="187">
        <v>0.13759299999999999</v>
      </c>
      <c r="AE44" s="187">
        <v>0.13852700000000001</v>
      </c>
      <c r="AF44" s="188">
        <v>-1.0296E-2</v>
      </c>
      <c r="AG44" s="134"/>
    </row>
    <row r="45" spans="1:33" ht="12">
      <c r="A45" s="137" t="s">
        <v>61</v>
      </c>
      <c r="B45" s="186" t="s">
        <v>335</v>
      </c>
      <c r="C45" s="187">
        <v>0.120106</v>
      </c>
      <c r="D45" s="187">
        <v>0.118562</v>
      </c>
      <c r="E45" s="187">
        <v>0.11693099999999999</v>
      </c>
      <c r="F45" s="187">
        <v>0.11536299999999999</v>
      </c>
      <c r="G45" s="187">
        <v>0.113493</v>
      </c>
      <c r="H45" s="187">
        <v>0.111328</v>
      </c>
      <c r="I45" s="187">
        <v>0.108857</v>
      </c>
      <c r="J45" s="187">
        <v>0.106117</v>
      </c>
      <c r="K45" s="187">
        <v>0.103168</v>
      </c>
      <c r="L45" s="187">
        <v>0.100088</v>
      </c>
      <c r="M45" s="187">
        <v>9.6979999999999997E-2</v>
      </c>
      <c r="N45" s="187">
        <v>9.3785999999999994E-2</v>
      </c>
      <c r="O45" s="187">
        <v>9.0609999999999996E-2</v>
      </c>
      <c r="P45" s="187">
        <v>8.7647000000000003E-2</v>
      </c>
      <c r="Q45" s="187">
        <v>8.4848000000000007E-2</v>
      </c>
      <c r="R45" s="187">
        <v>8.2132999999999998E-2</v>
      </c>
      <c r="S45" s="187">
        <v>7.9492999999999994E-2</v>
      </c>
      <c r="T45" s="187">
        <v>7.7007999999999993E-2</v>
      </c>
      <c r="U45" s="187">
        <v>7.4726000000000001E-2</v>
      </c>
      <c r="V45" s="187">
        <v>7.2651999999999994E-2</v>
      </c>
      <c r="W45" s="187">
        <v>7.0824999999999999E-2</v>
      </c>
      <c r="X45" s="187">
        <v>6.9226999999999997E-2</v>
      </c>
      <c r="Y45" s="187">
        <v>6.7875000000000005E-2</v>
      </c>
      <c r="Z45" s="187">
        <v>6.6753000000000007E-2</v>
      </c>
      <c r="AA45" s="187">
        <v>6.5956000000000001E-2</v>
      </c>
      <c r="AB45" s="187">
        <v>6.5417000000000003E-2</v>
      </c>
      <c r="AC45" s="187">
        <v>6.5087000000000006E-2</v>
      </c>
      <c r="AD45" s="187">
        <v>6.4992999999999995E-2</v>
      </c>
      <c r="AE45" s="187">
        <v>6.5106999999999998E-2</v>
      </c>
      <c r="AF45" s="188">
        <v>-2.1631999999999998E-2</v>
      </c>
      <c r="AG45" s="134"/>
    </row>
    <row r="46" spans="1:33" ht="12">
      <c r="A46" s="137" t="s">
        <v>62</v>
      </c>
      <c r="B46" s="186" t="s">
        <v>63</v>
      </c>
      <c r="C46" s="187">
        <v>8.9175000000000004E-2</v>
      </c>
      <c r="D46" s="187">
        <v>8.8249999999999995E-2</v>
      </c>
      <c r="E46" s="187">
        <v>7.9128000000000004E-2</v>
      </c>
      <c r="F46" s="187">
        <v>8.0093999999999999E-2</v>
      </c>
      <c r="G46" s="187">
        <v>8.0979999999999996E-2</v>
      </c>
      <c r="H46" s="187">
        <v>8.1729999999999997E-2</v>
      </c>
      <c r="I46" s="187">
        <v>8.2280000000000006E-2</v>
      </c>
      <c r="J46" s="187">
        <v>8.2540000000000002E-2</v>
      </c>
      <c r="K46" s="187">
        <v>8.2561999999999997E-2</v>
      </c>
      <c r="L46" s="187">
        <v>8.2343E-2</v>
      </c>
      <c r="M46" s="187">
        <v>8.1923999999999997E-2</v>
      </c>
      <c r="N46" s="187">
        <v>8.1309000000000006E-2</v>
      </c>
      <c r="O46" s="187">
        <v>8.0431000000000002E-2</v>
      </c>
      <c r="P46" s="187">
        <v>7.9390000000000002E-2</v>
      </c>
      <c r="Q46" s="187">
        <v>7.8254000000000004E-2</v>
      </c>
      <c r="R46" s="187">
        <v>7.7045000000000002E-2</v>
      </c>
      <c r="S46" s="187">
        <v>7.5693999999999997E-2</v>
      </c>
      <c r="T46" s="187">
        <v>7.4348999999999998E-2</v>
      </c>
      <c r="U46" s="187">
        <v>7.3050000000000004E-2</v>
      </c>
      <c r="V46" s="187">
        <v>7.1817000000000006E-2</v>
      </c>
      <c r="W46" s="187">
        <v>7.0639999999999994E-2</v>
      </c>
      <c r="X46" s="187">
        <v>6.9587999999999997E-2</v>
      </c>
      <c r="Y46" s="187">
        <v>6.8662000000000001E-2</v>
      </c>
      <c r="Z46" s="187">
        <v>6.7822999999999994E-2</v>
      </c>
      <c r="AA46" s="187">
        <v>6.7005999999999996E-2</v>
      </c>
      <c r="AB46" s="187">
        <v>6.6321000000000005E-2</v>
      </c>
      <c r="AC46" s="187">
        <v>6.5775E-2</v>
      </c>
      <c r="AD46" s="187">
        <v>6.5343999999999999E-2</v>
      </c>
      <c r="AE46" s="187">
        <v>6.4996999999999999E-2</v>
      </c>
      <c r="AF46" s="188">
        <v>-1.1231E-2</v>
      </c>
      <c r="AG46" s="134"/>
    </row>
    <row r="47" spans="1:33" ht="12">
      <c r="A47" s="137" t="s">
        <v>64</v>
      </c>
      <c r="B47" s="186" t="s">
        <v>74</v>
      </c>
      <c r="C47" s="187">
        <v>1.7289920000000001</v>
      </c>
      <c r="D47" s="187">
        <v>1.778594</v>
      </c>
      <c r="E47" s="187">
        <v>1.805526</v>
      </c>
      <c r="F47" s="187">
        <v>1.8416680000000001</v>
      </c>
      <c r="G47" s="187">
        <v>1.877618</v>
      </c>
      <c r="H47" s="187">
        <v>1.9181360000000001</v>
      </c>
      <c r="I47" s="187">
        <v>1.9534260000000001</v>
      </c>
      <c r="J47" s="187">
        <v>1.984526</v>
      </c>
      <c r="K47" s="187">
        <v>2.015298</v>
      </c>
      <c r="L47" s="187">
        <v>2.045995</v>
      </c>
      <c r="M47" s="187">
        <v>2.0771999999999999</v>
      </c>
      <c r="N47" s="187">
        <v>2.1083090000000002</v>
      </c>
      <c r="O47" s="187">
        <v>2.1370680000000002</v>
      </c>
      <c r="P47" s="187">
        <v>2.1696040000000001</v>
      </c>
      <c r="Q47" s="187">
        <v>2.2045029999999999</v>
      </c>
      <c r="R47" s="187">
        <v>2.2416749999999999</v>
      </c>
      <c r="S47" s="187">
        <v>2.277666</v>
      </c>
      <c r="T47" s="187">
        <v>2.3144999999999998</v>
      </c>
      <c r="U47" s="187">
        <v>2.3536220000000001</v>
      </c>
      <c r="V47" s="187">
        <v>2.393605</v>
      </c>
      <c r="W47" s="187">
        <v>2.4362240000000002</v>
      </c>
      <c r="X47" s="187">
        <v>2.4803709999999999</v>
      </c>
      <c r="Y47" s="187">
        <v>2.5261019999999998</v>
      </c>
      <c r="Z47" s="187">
        <v>2.5735540000000001</v>
      </c>
      <c r="AA47" s="187">
        <v>2.6229239999999998</v>
      </c>
      <c r="AB47" s="187">
        <v>2.6745640000000002</v>
      </c>
      <c r="AC47" s="187">
        <v>2.727255</v>
      </c>
      <c r="AD47" s="187">
        <v>2.7817340000000002</v>
      </c>
      <c r="AE47" s="187">
        <v>2.8402690000000002</v>
      </c>
      <c r="AF47" s="188">
        <v>1.7885000000000002E-2</v>
      </c>
      <c r="AG47" s="134"/>
    </row>
    <row r="48" spans="1:33" ht="12">
      <c r="A48" s="137" t="s">
        <v>65</v>
      </c>
      <c r="B48" s="185" t="s">
        <v>336</v>
      </c>
      <c r="C48" s="189">
        <v>5.2596420000000004</v>
      </c>
      <c r="D48" s="189">
        <v>5.1701290000000002</v>
      </c>
      <c r="E48" s="189">
        <v>5.2504400000000002</v>
      </c>
      <c r="F48" s="189">
        <v>5.3072759999999999</v>
      </c>
      <c r="G48" s="189">
        <v>5.3626420000000001</v>
      </c>
      <c r="H48" s="189">
        <v>5.4222320000000002</v>
      </c>
      <c r="I48" s="189">
        <v>5.4743199999999996</v>
      </c>
      <c r="J48" s="189">
        <v>5.5182950000000002</v>
      </c>
      <c r="K48" s="189">
        <v>5.5540880000000001</v>
      </c>
      <c r="L48" s="189">
        <v>5.5871940000000002</v>
      </c>
      <c r="M48" s="189">
        <v>5.6225040000000002</v>
      </c>
      <c r="N48" s="189">
        <v>5.6592840000000004</v>
      </c>
      <c r="O48" s="189">
        <v>5.694947</v>
      </c>
      <c r="P48" s="189">
        <v>5.742076</v>
      </c>
      <c r="Q48" s="189">
        <v>5.7953429999999999</v>
      </c>
      <c r="R48" s="189">
        <v>5.8523889999999996</v>
      </c>
      <c r="S48" s="189">
        <v>5.9070590000000003</v>
      </c>
      <c r="T48" s="189">
        <v>5.9634539999999996</v>
      </c>
      <c r="U48" s="189">
        <v>6.0202999999999998</v>
      </c>
      <c r="V48" s="189">
        <v>6.0802500000000004</v>
      </c>
      <c r="W48" s="189">
        <v>6.1456559999999998</v>
      </c>
      <c r="X48" s="189">
        <v>6.2151889999999996</v>
      </c>
      <c r="Y48" s="189">
        <v>6.2886449999999998</v>
      </c>
      <c r="Z48" s="189">
        <v>6.3656980000000001</v>
      </c>
      <c r="AA48" s="189">
        <v>6.4482220000000003</v>
      </c>
      <c r="AB48" s="189">
        <v>6.5356100000000001</v>
      </c>
      <c r="AC48" s="189">
        <v>6.6252180000000003</v>
      </c>
      <c r="AD48" s="189">
        <v>6.7176070000000001</v>
      </c>
      <c r="AE48" s="189">
        <v>6.816999</v>
      </c>
      <c r="AF48" s="190">
        <v>9.306E-3</v>
      </c>
      <c r="AG48" s="134"/>
    </row>
    <row r="49" spans="1:33" ht="12">
      <c r="A49" s="137" t="s">
        <v>337</v>
      </c>
      <c r="B49" s="186" t="s">
        <v>629</v>
      </c>
      <c r="C49" s="187">
        <v>0.112023</v>
      </c>
      <c r="D49" s="187">
        <v>0.123458</v>
      </c>
      <c r="E49" s="187">
        <v>0.13652900000000001</v>
      </c>
      <c r="F49" s="187">
        <v>0.14977699999999999</v>
      </c>
      <c r="G49" s="187">
        <v>0.16300899999999999</v>
      </c>
      <c r="H49" s="187">
        <v>0.17658499999999999</v>
      </c>
      <c r="I49" s="187">
        <v>0.19053</v>
      </c>
      <c r="J49" s="187">
        <v>0.20494499999999999</v>
      </c>
      <c r="K49" s="187">
        <v>0.21981999999999999</v>
      </c>
      <c r="L49" s="187">
        <v>0.23524600000000001</v>
      </c>
      <c r="M49" s="187">
        <v>0.25148999999999999</v>
      </c>
      <c r="N49" s="187">
        <v>0.26793699999999998</v>
      </c>
      <c r="O49" s="187">
        <v>0.28465000000000001</v>
      </c>
      <c r="P49" s="187">
        <v>0.29947400000000002</v>
      </c>
      <c r="Q49" s="187">
        <v>0.31491799999999998</v>
      </c>
      <c r="R49" s="187">
        <v>0.33096799999999998</v>
      </c>
      <c r="S49" s="187">
        <v>0.34801199999999999</v>
      </c>
      <c r="T49" s="187">
        <v>0.36618699999999998</v>
      </c>
      <c r="U49" s="187">
        <v>0.38540000000000002</v>
      </c>
      <c r="V49" s="187">
        <v>0.40570899999999999</v>
      </c>
      <c r="W49" s="187">
        <v>0.427124</v>
      </c>
      <c r="X49" s="187">
        <v>0.44966</v>
      </c>
      <c r="Y49" s="187">
        <v>0.47307100000000002</v>
      </c>
      <c r="Z49" s="187">
        <v>0.49757400000000002</v>
      </c>
      <c r="AA49" s="187">
        <v>0.52299700000000005</v>
      </c>
      <c r="AB49" s="187">
        <v>0.54935500000000004</v>
      </c>
      <c r="AC49" s="187">
        <v>0.57694599999999996</v>
      </c>
      <c r="AD49" s="187">
        <v>0.60526800000000003</v>
      </c>
      <c r="AE49" s="187">
        <v>0.63452399999999998</v>
      </c>
      <c r="AF49" s="188">
        <v>6.3893000000000005E-2</v>
      </c>
      <c r="AG49" s="134"/>
    </row>
    <row r="50" spans="1:33" ht="15" customHeight="1">
      <c r="A50" s="137" t="s">
        <v>339</v>
      </c>
      <c r="B50" s="185" t="s">
        <v>340</v>
      </c>
      <c r="C50" s="189">
        <v>5.1476179999999996</v>
      </c>
      <c r="D50" s="189">
        <v>5.0466709999999999</v>
      </c>
      <c r="E50" s="189">
        <v>5.1139109999999999</v>
      </c>
      <c r="F50" s="189">
        <v>5.1574989999999996</v>
      </c>
      <c r="G50" s="189">
        <v>5.1996339999999996</v>
      </c>
      <c r="H50" s="189">
        <v>5.2456469999999999</v>
      </c>
      <c r="I50" s="189">
        <v>5.2837899999999998</v>
      </c>
      <c r="J50" s="189">
        <v>5.3133499999999998</v>
      </c>
      <c r="K50" s="189">
        <v>5.3342679999999998</v>
      </c>
      <c r="L50" s="189">
        <v>5.3519490000000003</v>
      </c>
      <c r="M50" s="189">
        <v>5.3710139999999997</v>
      </c>
      <c r="N50" s="189">
        <v>5.3913460000000004</v>
      </c>
      <c r="O50" s="189">
        <v>5.4102969999999999</v>
      </c>
      <c r="P50" s="189">
        <v>5.4426019999999999</v>
      </c>
      <c r="Q50" s="189">
        <v>5.4804250000000003</v>
      </c>
      <c r="R50" s="189">
        <v>5.5214210000000001</v>
      </c>
      <c r="S50" s="189">
        <v>5.5590469999999996</v>
      </c>
      <c r="T50" s="189">
        <v>5.5972670000000004</v>
      </c>
      <c r="U50" s="189">
        <v>5.6349</v>
      </c>
      <c r="V50" s="189">
        <v>5.6745409999999996</v>
      </c>
      <c r="W50" s="189">
        <v>5.7185319999999997</v>
      </c>
      <c r="X50" s="189">
        <v>5.7655289999999999</v>
      </c>
      <c r="Y50" s="189">
        <v>5.8155739999999998</v>
      </c>
      <c r="Z50" s="189">
        <v>5.8681239999999999</v>
      </c>
      <c r="AA50" s="189">
        <v>5.9252250000000002</v>
      </c>
      <c r="AB50" s="189">
        <v>5.9862549999999999</v>
      </c>
      <c r="AC50" s="189">
        <v>6.0482719999999999</v>
      </c>
      <c r="AD50" s="189">
        <v>6.1123390000000004</v>
      </c>
      <c r="AE50" s="189">
        <v>6.1824750000000002</v>
      </c>
      <c r="AF50" s="190">
        <v>6.5640000000000004E-3</v>
      </c>
      <c r="AG50" s="134"/>
    </row>
    <row r="51" spans="1:33" ht="15" customHeight="1"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</row>
    <row r="52" spans="1:33" ht="15" customHeight="1">
      <c r="B52" s="185" t="s">
        <v>67</v>
      </c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</row>
    <row r="53" spans="1:33" s="157" customFormat="1" ht="15" customHeight="1">
      <c r="A53" s="137" t="s">
        <v>68</v>
      </c>
      <c r="B53" s="186" t="s">
        <v>43</v>
      </c>
      <c r="C53" s="187">
        <v>3.7369300000000001</v>
      </c>
      <c r="D53" s="187">
        <v>3.7861340000000001</v>
      </c>
      <c r="E53" s="187">
        <v>3.5242059999999999</v>
      </c>
      <c r="F53" s="187">
        <v>3.5347719999999998</v>
      </c>
      <c r="G53" s="187">
        <v>3.5407920000000002</v>
      </c>
      <c r="H53" s="187">
        <v>3.5382799999999999</v>
      </c>
      <c r="I53" s="187">
        <v>3.5293040000000002</v>
      </c>
      <c r="J53" s="187">
        <v>3.510945</v>
      </c>
      <c r="K53" s="187">
        <v>3.4878969999999998</v>
      </c>
      <c r="L53" s="187">
        <v>3.4622350000000002</v>
      </c>
      <c r="M53" s="187">
        <v>3.4365359999999998</v>
      </c>
      <c r="N53" s="187">
        <v>3.41919</v>
      </c>
      <c r="O53" s="187">
        <v>3.3989539999999998</v>
      </c>
      <c r="P53" s="187">
        <v>3.379413</v>
      </c>
      <c r="Q53" s="187">
        <v>3.362053</v>
      </c>
      <c r="R53" s="187">
        <v>3.3461120000000002</v>
      </c>
      <c r="S53" s="187">
        <v>3.3294380000000001</v>
      </c>
      <c r="T53" s="187">
        <v>3.3147989999999998</v>
      </c>
      <c r="U53" s="187">
        <v>3.3015089999999998</v>
      </c>
      <c r="V53" s="187">
        <v>3.2886820000000001</v>
      </c>
      <c r="W53" s="187">
        <v>3.2766220000000001</v>
      </c>
      <c r="X53" s="187">
        <v>3.2663669999999998</v>
      </c>
      <c r="Y53" s="187">
        <v>3.2576480000000001</v>
      </c>
      <c r="Z53" s="187">
        <v>3.2478159999999998</v>
      </c>
      <c r="AA53" s="187">
        <v>3.2346270000000001</v>
      </c>
      <c r="AB53" s="187">
        <v>3.2227749999999999</v>
      </c>
      <c r="AC53" s="187">
        <v>3.212637</v>
      </c>
      <c r="AD53" s="187">
        <v>3.2025510000000001</v>
      </c>
      <c r="AE53" s="187">
        <v>3.191122</v>
      </c>
      <c r="AF53" s="188">
        <v>-5.6230000000000004E-3</v>
      </c>
      <c r="AG53" s="134"/>
    </row>
    <row r="54" spans="1:33" ht="15" customHeight="1">
      <c r="A54" s="137" t="s">
        <v>69</v>
      </c>
      <c r="B54" s="186" t="s">
        <v>45</v>
      </c>
      <c r="C54" s="187">
        <v>5.8888000000000003E-2</v>
      </c>
      <c r="D54" s="187">
        <v>5.0529999999999999E-2</v>
      </c>
      <c r="E54" s="187">
        <v>5.9461E-2</v>
      </c>
      <c r="F54" s="187">
        <v>5.9824000000000002E-2</v>
      </c>
      <c r="G54" s="187">
        <v>6.0086000000000001E-2</v>
      </c>
      <c r="H54" s="187">
        <v>6.0236999999999999E-2</v>
      </c>
      <c r="I54" s="187">
        <v>6.0283000000000003E-2</v>
      </c>
      <c r="J54" s="187">
        <v>6.0234999999999997E-2</v>
      </c>
      <c r="K54" s="187">
        <v>6.0099E-2</v>
      </c>
      <c r="L54" s="187">
        <v>5.9889999999999999E-2</v>
      </c>
      <c r="M54" s="187">
        <v>5.9665999999999997E-2</v>
      </c>
      <c r="N54" s="187">
        <v>5.9420000000000001E-2</v>
      </c>
      <c r="O54" s="187">
        <v>5.9214999999999997E-2</v>
      </c>
      <c r="P54" s="187">
        <v>5.9098999999999999E-2</v>
      </c>
      <c r="Q54" s="187">
        <v>5.9116000000000002E-2</v>
      </c>
      <c r="R54" s="187">
        <v>5.9265999999999999E-2</v>
      </c>
      <c r="S54" s="187">
        <v>5.9430999999999998E-2</v>
      </c>
      <c r="T54" s="187">
        <v>5.9636000000000002E-2</v>
      </c>
      <c r="U54" s="187">
        <v>5.9840999999999998E-2</v>
      </c>
      <c r="V54" s="187">
        <v>6.0023E-2</v>
      </c>
      <c r="W54" s="187">
        <v>6.0231E-2</v>
      </c>
      <c r="X54" s="187">
        <v>6.0454000000000001E-2</v>
      </c>
      <c r="Y54" s="187">
        <v>6.0706000000000003E-2</v>
      </c>
      <c r="Z54" s="187">
        <v>6.0935999999999997E-2</v>
      </c>
      <c r="AA54" s="187">
        <v>6.1136999999999997E-2</v>
      </c>
      <c r="AB54" s="187">
        <v>6.1339999999999999E-2</v>
      </c>
      <c r="AC54" s="187">
        <v>6.1596999999999999E-2</v>
      </c>
      <c r="AD54" s="187">
        <v>6.1870000000000001E-2</v>
      </c>
      <c r="AE54" s="187">
        <v>6.2121999999999997E-2</v>
      </c>
      <c r="AF54" s="188">
        <v>1.9109999999999999E-3</v>
      </c>
      <c r="AG54" s="134"/>
    </row>
    <row r="55" spans="1:33" s="161" customFormat="1" ht="15" customHeight="1">
      <c r="A55" s="137" t="s">
        <v>70</v>
      </c>
      <c r="B55" s="186" t="s">
        <v>47</v>
      </c>
      <c r="C55" s="187">
        <v>0.98298799999999997</v>
      </c>
      <c r="D55" s="187">
        <v>0.980209</v>
      </c>
      <c r="E55" s="187">
        <v>0.98977099999999996</v>
      </c>
      <c r="F55" s="187">
        <v>1.0055149999999999</v>
      </c>
      <c r="G55" s="187">
        <v>1.0222389999999999</v>
      </c>
      <c r="H55" s="187">
        <v>1.038243</v>
      </c>
      <c r="I55" s="187">
        <v>1.0537510000000001</v>
      </c>
      <c r="J55" s="187">
        <v>1.066705</v>
      </c>
      <c r="K55" s="187">
        <v>1.078192</v>
      </c>
      <c r="L55" s="187">
        <v>1.087593</v>
      </c>
      <c r="M55" s="187">
        <v>1.096298</v>
      </c>
      <c r="N55" s="187">
        <v>1.1049169999999999</v>
      </c>
      <c r="O55" s="187">
        <v>1.1131009999999999</v>
      </c>
      <c r="P55" s="187">
        <v>1.121259</v>
      </c>
      <c r="Q55" s="187">
        <v>1.1294930000000001</v>
      </c>
      <c r="R55" s="187">
        <v>1.13727</v>
      </c>
      <c r="S55" s="187">
        <v>1.1440520000000001</v>
      </c>
      <c r="T55" s="187">
        <v>1.1511439999999999</v>
      </c>
      <c r="U55" s="187">
        <v>1.158029</v>
      </c>
      <c r="V55" s="187">
        <v>1.1645909999999999</v>
      </c>
      <c r="W55" s="187">
        <v>1.1712849999999999</v>
      </c>
      <c r="X55" s="187">
        <v>1.178668</v>
      </c>
      <c r="Y55" s="187">
        <v>1.186804</v>
      </c>
      <c r="Z55" s="187">
        <v>1.1945509999999999</v>
      </c>
      <c r="AA55" s="187">
        <v>1.1994590000000001</v>
      </c>
      <c r="AB55" s="187">
        <v>1.205508</v>
      </c>
      <c r="AC55" s="187">
        <v>1.2130890000000001</v>
      </c>
      <c r="AD55" s="187">
        <v>1.221263</v>
      </c>
      <c r="AE55" s="187">
        <v>1.2289669999999999</v>
      </c>
      <c r="AF55" s="188">
        <v>8.0079999999999995E-3</v>
      </c>
      <c r="AG55" s="134"/>
    </row>
    <row r="56" spans="1:33" ht="15" customHeight="1">
      <c r="A56" s="137" t="s">
        <v>71</v>
      </c>
      <c r="B56" s="186" t="s">
        <v>51</v>
      </c>
      <c r="C56" s="187">
        <v>0.10353900000000001</v>
      </c>
      <c r="D56" s="187">
        <v>0.10372099999999999</v>
      </c>
      <c r="E56" s="187">
        <v>0.10392999999999999</v>
      </c>
      <c r="F56" s="187">
        <v>0.104173</v>
      </c>
      <c r="G56" s="187">
        <v>0.104412</v>
      </c>
      <c r="H56" s="187">
        <v>0.10465000000000001</v>
      </c>
      <c r="I56" s="187">
        <v>0.10492</v>
      </c>
      <c r="J56" s="187">
        <v>0.105265</v>
      </c>
      <c r="K56" s="187">
        <v>0.10567799999999999</v>
      </c>
      <c r="L56" s="187">
        <v>0.10617600000000001</v>
      </c>
      <c r="M56" s="187">
        <v>0.10677300000000001</v>
      </c>
      <c r="N56" s="187">
        <v>0.107469</v>
      </c>
      <c r="O56" s="187">
        <v>0.108208</v>
      </c>
      <c r="P56" s="187">
        <v>0.109004</v>
      </c>
      <c r="Q56" s="187">
        <v>0.10985200000000001</v>
      </c>
      <c r="R56" s="187">
        <v>0.11074299999999999</v>
      </c>
      <c r="S56" s="187">
        <v>0.111655</v>
      </c>
      <c r="T56" s="187">
        <v>0.11258700000000001</v>
      </c>
      <c r="U56" s="187">
        <v>0.113552</v>
      </c>
      <c r="V56" s="187">
        <v>0.11454499999999999</v>
      </c>
      <c r="W56" s="187">
        <v>0.11555799999999999</v>
      </c>
      <c r="X56" s="187">
        <v>0.116595</v>
      </c>
      <c r="Y56" s="187">
        <v>0.117656</v>
      </c>
      <c r="Z56" s="187">
        <v>0.11873599999999999</v>
      </c>
      <c r="AA56" s="187">
        <v>0.119822</v>
      </c>
      <c r="AB56" s="187">
        <v>0.120911</v>
      </c>
      <c r="AC56" s="187">
        <v>0.121992</v>
      </c>
      <c r="AD56" s="187">
        <v>0.123053</v>
      </c>
      <c r="AE56" s="187">
        <v>0.12409000000000001</v>
      </c>
      <c r="AF56" s="188">
        <v>6.4869999999999997E-3</v>
      </c>
      <c r="AG56" s="134"/>
    </row>
    <row r="57" spans="1:33" ht="15" customHeight="1">
      <c r="A57" s="137" t="s">
        <v>72</v>
      </c>
      <c r="B57" s="186" t="s">
        <v>53</v>
      </c>
      <c r="C57" s="187">
        <v>3.9712999999999998E-2</v>
      </c>
      <c r="D57" s="187">
        <v>4.0030999999999997E-2</v>
      </c>
      <c r="E57" s="187">
        <v>4.0827000000000002E-2</v>
      </c>
      <c r="F57" s="187">
        <v>4.1871999999999999E-2</v>
      </c>
      <c r="G57" s="187">
        <v>4.2965000000000003E-2</v>
      </c>
      <c r="H57" s="187">
        <v>4.4041999999999998E-2</v>
      </c>
      <c r="I57" s="187">
        <v>4.5060000000000003E-2</v>
      </c>
      <c r="J57" s="187">
        <v>4.5927000000000003E-2</v>
      </c>
      <c r="K57" s="187">
        <v>4.6698000000000003E-2</v>
      </c>
      <c r="L57" s="187">
        <v>4.7412999999999997E-2</v>
      </c>
      <c r="M57" s="187">
        <v>4.8115999999999999E-2</v>
      </c>
      <c r="N57" s="187">
        <v>4.879E-2</v>
      </c>
      <c r="O57" s="187">
        <v>4.9444000000000002E-2</v>
      </c>
      <c r="P57" s="187">
        <v>5.008E-2</v>
      </c>
      <c r="Q57" s="187">
        <v>5.0721000000000002E-2</v>
      </c>
      <c r="R57" s="187">
        <v>5.1386000000000001E-2</v>
      </c>
      <c r="S57" s="187">
        <v>5.2047999999999997E-2</v>
      </c>
      <c r="T57" s="187">
        <v>5.2755000000000003E-2</v>
      </c>
      <c r="U57" s="187">
        <v>5.3475000000000002E-2</v>
      </c>
      <c r="V57" s="187">
        <v>5.4198000000000003E-2</v>
      </c>
      <c r="W57" s="187">
        <v>5.4938000000000001E-2</v>
      </c>
      <c r="X57" s="187">
        <v>5.5710999999999997E-2</v>
      </c>
      <c r="Y57" s="187">
        <v>5.6512E-2</v>
      </c>
      <c r="Z57" s="187">
        <v>5.7282E-2</v>
      </c>
      <c r="AA57" s="187">
        <v>5.7895000000000002E-2</v>
      </c>
      <c r="AB57" s="187">
        <v>5.8550999999999999E-2</v>
      </c>
      <c r="AC57" s="187">
        <v>5.9274E-2</v>
      </c>
      <c r="AD57" s="187">
        <v>6.0025000000000002E-2</v>
      </c>
      <c r="AE57" s="187">
        <v>6.0749999999999998E-2</v>
      </c>
      <c r="AF57" s="188">
        <v>1.5298000000000001E-2</v>
      </c>
      <c r="AG57" s="134"/>
    </row>
    <row r="58" spans="1:33" ht="15" customHeight="1">
      <c r="A58" s="137" t="s">
        <v>73</v>
      </c>
      <c r="B58" s="186" t="s">
        <v>341</v>
      </c>
      <c r="C58" s="187">
        <v>0.22733500000000001</v>
      </c>
      <c r="D58" s="187">
        <v>0.225826</v>
      </c>
      <c r="E58" s="187">
        <v>0.22627800000000001</v>
      </c>
      <c r="F58" s="187">
        <v>0.22780500000000001</v>
      </c>
      <c r="G58" s="187">
        <v>0.22943</v>
      </c>
      <c r="H58" s="187">
        <v>0.23081199999999999</v>
      </c>
      <c r="I58" s="187">
        <v>0.23187099999999999</v>
      </c>
      <c r="J58" s="187">
        <v>0.23214099999999999</v>
      </c>
      <c r="K58" s="187">
        <v>0.23191100000000001</v>
      </c>
      <c r="L58" s="187">
        <v>0.23139599999999999</v>
      </c>
      <c r="M58" s="187">
        <v>0.23083100000000001</v>
      </c>
      <c r="N58" s="187">
        <v>0.23017299999999999</v>
      </c>
      <c r="O58" s="187">
        <v>0.22950300000000001</v>
      </c>
      <c r="P58" s="187">
        <v>0.22885800000000001</v>
      </c>
      <c r="Q58" s="187">
        <v>0.22833500000000001</v>
      </c>
      <c r="R58" s="187">
        <v>0.22784299999999999</v>
      </c>
      <c r="S58" s="187">
        <v>0.227266</v>
      </c>
      <c r="T58" s="187">
        <v>0.22681899999999999</v>
      </c>
      <c r="U58" s="187">
        <v>0.226353</v>
      </c>
      <c r="V58" s="187">
        <v>0.225855</v>
      </c>
      <c r="W58" s="187">
        <v>0.225413</v>
      </c>
      <c r="X58" s="187">
        <v>0.22509299999999999</v>
      </c>
      <c r="Y58" s="187">
        <v>0.22487799999999999</v>
      </c>
      <c r="Z58" s="187">
        <v>0.22455700000000001</v>
      </c>
      <c r="AA58" s="187">
        <v>0.22354599999999999</v>
      </c>
      <c r="AB58" s="187">
        <v>0.222772</v>
      </c>
      <c r="AC58" s="187">
        <v>0.22233800000000001</v>
      </c>
      <c r="AD58" s="187">
        <v>0.22208800000000001</v>
      </c>
      <c r="AE58" s="187">
        <v>0.22178899999999999</v>
      </c>
      <c r="AF58" s="188">
        <v>-8.8199999999999997E-4</v>
      </c>
      <c r="AG58" s="134"/>
    </row>
    <row r="59" spans="1:33" ht="15" customHeight="1">
      <c r="A59" s="137" t="s">
        <v>75</v>
      </c>
      <c r="B59" s="185" t="s">
        <v>66</v>
      </c>
      <c r="C59" s="189">
        <v>5.1493919999999997</v>
      </c>
      <c r="D59" s="189">
        <v>5.1864509999999999</v>
      </c>
      <c r="E59" s="189">
        <v>4.9444739999999996</v>
      </c>
      <c r="F59" s="189">
        <v>4.9739610000000001</v>
      </c>
      <c r="G59" s="189">
        <v>4.9999250000000002</v>
      </c>
      <c r="H59" s="189">
        <v>5.0162659999999999</v>
      </c>
      <c r="I59" s="189">
        <v>5.0251890000000001</v>
      </c>
      <c r="J59" s="189">
        <v>5.021217</v>
      </c>
      <c r="K59" s="189">
        <v>5.0104759999999997</v>
      </c>
      <c r="L59" s="189">
        <v>4.9947030000000003</v>
      </c>
      <c r="M59" s="189">
        <v>4.9782209999999996</v>
      </c>
      <c r="N59" s="189">
        <v>4.9699590000000002</v>
      </c>
      <c r="O59" s="189">
        <v>4.9584260000000002</v>
      </c>
      <c r="P59" s="189">
        <v>4.9477130000000002</v>
      </c>
      <c r="Q59" s="189">
        <v>4.9395699999999998</v>
      </c>
      <c r="R59" s="189">
        <v>4.9326210000000001</v>
      </c>
      <c r="S59" s="189">
        <v>4.9238910000000002</v>
      </c>
      <c r="T59" s="189">
        <v>4.9177400000000002</v>
      </c>
      <c r="U59" s="189">
        <v>4.9127590000000003</v>
      </c>
      <c r="V59" s="189">
        <v>4.9078949999999999</v>
      </c>
      <c r="W59" s="189">
        <v>4.9040470000000003</v>
      </c>
      <c r="X59" s="189">
        <v>4.9028879999999999</v>
      </c>
      <c r="Y59" s="189">
        <v>4.904204</v>
      </c>
      <c r="Z59" s="189">
        <v>4.9038760000000003</v>
      </c>
      <c r="AA59" s="189">
        <v>4.8964850000000002</v>
      </c>
      <c r="AB59" s="189">
        <v>4.8918569999999999</v>
      </c>
      <c r="AC59" s="189">
        <v>4.8909269999999996</v>
      </c>
      <c r="AD59" s="189">
        <v>4.8908509999999996</v>
      </c>
      <c r="AE59" s="189">
        <v>4.8888410000000002</v>
      </c>
      <c r="AF59" s="190">
        <v>-1.853E-3</v>
      </c>
      <c r="AG59" s="134"/>
    </row>
    <row r="60" spans="1:33" ht="15" customHeight="1"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</row>
    <row r="61" spans="1:33" ht="15" customHeight="1">
      <c r="B61" s="185" t="s">
        <v>342</v>
      </c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</row>
    <row r="62" spans="1:33" s="166" customFormat="1" ht="15" customHeight="1">
      <c r="A62" s="137" t="s">
        <v>76</v>
      </c>
      <c r="B62" s="186" t="s">
        <v>43</v>
      </c>
      <c r="C62" s="187">
        <v>0.38192500000000001</v>
      </c>
      <c r="D62" s="187">
        <v>0.38353599999999999</v>
      </c>
      <c r="E62" s="187">
        <v>0.32749</v>
      </c>
      <c r="F62" s="187">
        <v>0.323264</v>
      </c>
      <c r="G62" s="187">
        <v>0.31815500000000002</v>
      </c>
      <c r="H62" s="187">
        <v>0.31265199999999999</v>
      </c>
      <c r="I62" s="187">
        <v>0.30687900000000001</v>
      </c>
      <c r="J62" s="187">
        <v>0.300867</v>
      </c>
      <c r="K62" s="187">
        <v>0.29493999999999998</v>
      </c>
      <c r="L62" s="187">
        <v>0.289076</v>
      </c>
      <c r="M62" s="187">
        <v>0.28336600000000001</v>
      </c>
      <c r="N62" s="187">
        <v>0.27821800000000002</v>
      </c>
      <c r="O62" s="187">
        <v>0.273003</v>
      </c>
      <c r="P62" s="187">
        <v>0.26784599999999997</v>
      </c>
      <c r="Q62" s="187">
        <v>0.26289899999999999</v>
      </c>
      <c r="R62" s="187">
        <v>0.25812299999999999</v>
      </c>
      <c r="S62" s="187">
        <v>0.25350699999999998</v>
      </c>
      <c r="T62" s="187">
        <v>0.24901699999999999</v>
      </c>
      <c r="U62" s="187">
        <v>0.24471499999999999</v>
      </c>
      <c r="V62" s="187">
        <v>0.240453</v>
      </c>
      <c r="W62" s="187">
        <v>0.236259</v>
      </c>
      <c r="X62" s="187">
        <v>0.232016</v>
      </c>
      <c r="Y62" s="187">
        <v>0.22792000000000001</v>
      </c>
      <c r="Z62" s="187">
        <v>0.223829</v>
      </c>
      <c r="AA62" s="187">
        <v>0.219666</v>
      </c>
      <c r="AB62" s="187">
        <v>0.21551799999999999</v>
      </c>
      <c r="AC62" s="187">
        <v>0.21145800000000001</v>
      </c>
      <c r="AD62" s="187">
        <v>0.20741999999999999</v>
      </c>
      <c r="AE62" s="187">
        <v>0.203485</v>
      </c>
      <c r="AF62" s="188">
        <v>-2.2235999999999999E-2</v>
      </c>
      <c r="AG62" s="134"/>
    </row>
    <row r="63" spans="1:33" ht="15" customHeight="1">
      <c r="A63" s="137" t="s">
        <v>77</v>
      </c>
      <c r="B63" s="186" t="s">
        <v>47</v>
      </c>
      <c r="C63" s="187">
        <v>4.3041000000000003E-2</v>
      </c>
      <c r="D63" s="187">
        <v>4.0314999999999997E-2</v>
      </c>
      <c r="E63" s="187">
        <v>3.8573000000000003E-2</v>
      </c>
      <c r="F63" s="187">
        <v>3.7465999999999999E-2</v>
      </c>
      <c r="G63" s="187">
        <v>3.6442000000000002E-2</v>
      </c>
      <c r="H63" s="187">
        <v>3.5552E-2</v>
      </c>
      <c r="I63" s="187">
        <v>3.4810000000000001E-2</v>
      </c>
      <c r="J63" s="187">
        <v>3.4218999999999999E-2</v>
      </c>
      <c r="K63" s="187">
        <v>3.3803E-2</v>
      </c>
      <c r="L63" s="187">
        <v>3.3316999999999999E-2</v>
      </c>
      <c r="M63" s="187">
        <v>3.2805000000000001E-2</v>
      </c>
      <c r="N63" s="187">
        <v>3.227E-2</v>
      </c>
      <c r="O63" s="187">
        <v>3.1734999999999999E-2</v>
      </c>
      <c r="P63" s="187">
        <v>3.1182000000000001E-2</v>
      </c>
      <c r="Q63" s="187">
        <v>3.0637000000000001E-2</v>
      </c>
      <c r="R63" s="187">
        <v>3.0092000000000001E-2</v>
      </c>
      <c r="S63" s="187">
        <v>2.9555999999999999E-2</v>
      </c>
      <c r="T63" s="187">
        <v>2.9034000000000001E-2</v>
      </c>
      <c r="U63" s="187">
        <v>2.8531000000000001E-2</v>
      </c>
      <c r="V63" s="187">
        <v>2.8038E-2</v>
      </c>
      <c r="W63" s="187">
        <v>2.7574000000000001E-2</v>
      </c>
      <c r="X63" s="187">
        <v>2.7129E-2</v>
      </c>
      <c r="Y63" s="187">
        <v>2.6714999999999999E-2</v>
      </c>
      <c r="Z63" s="187">
        <v>2.6321000000000001E-2</v>
      </c>
      <c r="AA63" s="187">
        <v>2.5933000000000001E-2</v>
      </c>
      <c r="AB63" s="187">
        <v>2.5562999999999999E-2</v>
      </c>
      <c r="AC63" s="187">
        <v>2.5212999999999999E-2</v>
      </c>
      <c r="AD63" s="187">
        <v>2.4871000000000001E-2</v>
      </c>
      <c r="AE63" s="187">
        <v>2.4542000000000001E-2</v>
      </c>
      <c r="AF63" s="188">
        <v>-1.9862999999999999E-2</v>
      </c>
      <c r="AG63" s="134"/>
    </row>
    <row r="64" spans="1:33" ht="15" customHeight="1">
      <c r="A64" s="137" t="s">
        <v>78</v>
      </c>
      <c r="B64" s="186" t="s">
        <v>85</v>
      </c>
      <c r="C64" s="187">
        <v>7.5310000000000004E-3</v>
      </c>
      <c r="D64" s="187">
        <v>7.3670000000000003E-3</v>
      </c>
      <c r="E64" s="187">
        <v>7.3299999999999997E-3</v>
      </c>
      <c r="F64" s="187">
        <v>7.3689999999999997E-3</v>
      </c>
      <c r="G64" s="187">
        <v>7.3889999999999997E-3</v>
      </c>
      <c r="H64" s="187">
        <v>7.3969999999999999E-3</v>
      </c>
      <c r="I64" s="187">
        <v>7.3959999999999998E-3</v>
      </c>
      <c r="J64" s="187">
        <v>7.3850000000000001E-3</v>
      </c>
      <c r="K64" s="187">
        <v>7.3699999999999998E-3</v>
      </c>
      <c r="L64" s="187">
        <v>7.3499999999999998E-3</v>
      </c>
      <c r="M64" s="187">
        <v>7.3309999999999998E-3</v>
      </c>
      <c r="N64" s="187">
        <v>7.3119999999999999E-3</v>
      </c>
      <c r="O64" s="187">
        <v>7.293E-3</v>
      </c>
      <c r="P64" s="187">
        <v>7.2750000000000002E-3</v>
      </c>
      <c r="Q64" s="187">
        <v>7.2570000000000004E-3</v>
      </c>
      <c r="R64" s="187">
        <v>7.2389999999999998E-3</v>
      </c>
      <c r="S64" s="187">
        <v>7.2220000000000001E-3</v>
      </c>
      <c r="T64" s="187">
        <v>7.2049999999999996E-3</v>
      </c>
      <c r="U64" s="187">
        <v>7.1890000000000001E-3</v>
      </c>
      <c r="V64" s="187">
        <v>7.1710000000000003E-3</v>
      </c>
      <c r="W64" s="187">
        <v>7.1549999999999999E-3</v>
      </c>
      <c r="X64" s="187">
        <v>7.1390000000000004E-3</v>
      </c>
      <c r="Y64" s="187">
        <v>7.1250000000000003E-3</v>
      </c>
      <c r="Z64" s="187">
        <v>7.1110000000000001E-3</v>
      </c>
      <c r="AA64" s="187">
        <v>7.0930000000000003E-3</v>
      </c>
      <c r="AB64" s="187">
        <v>7.0759999999999998E-3</v>
      </c>
      <c r="AC64" s="187">
        <v>7.0609999999999996E-3</v>
      </c>
      <c r="AD64" s="187">
        <v>7.0470000000000003E-3</v>
      </c>
      <c r="AE64" s="187">
        <v>7.0330000000000002E-3</v>
      </c>
      <c r="AF64" s="188">
        <v>-2.4420000000000002E-3</v>
      </c>
      <c r="AG64" s="134"/>
    </row>
    <row r="65" spans="1:33" ht="15" customHeight="1">
      <c r="A65" s="137" t="s">
        <v>79</v>
      </c>
      <c r="B65" s="185" t="s">
        <v>66</v>
      </c>
      <c r="C65" s="189">
        <v>0.43249700000000002</v>
      </c>
      <c r="D65" s="189">
        <v>0.43121700000000002</v>
      </c>
      <c r="E65" s="189">
        <v>0.37339299999999997</v>
      </c>
      <c r="F65" s="189">
        <v>0.36809900000000001</v>
      </c>
      <c r="G65" s="189">
        <v>0.36198599999999997</v>
      </c>
      <c r="H65" s="189">
        <v>0.355601</v>
      </c>
      <c r="I65" s="189">
        <v>0.34908499999999998</v>
      </c>
      <c r="J65" s="189">
        <v>0.34247100000000003</v>
      </c>
      <c r="K65" s="189">
        <v>0.336113</v>
      </c>
      <c r="L65" s="189">
        <v>0.32974399999999998</v>
      </c>
      <c r="M65" s="189">
        <v>0.32350200000000001</v>
      </c>
      <c r="N65" s="189">
        <v>0.317799</v>
      </c>
      <c r="O65" s="189">
        <v>0.31203199999999998</v>
      </c>
      <c r="P65" s="189">
        <v>0.30630299999999999</v>
      </c>
      <c r="Q65" s="189">
        <v>0.30079400000000001</v>
      </c>
      <c r="R65" s="189">
        <v>0.29545399999999999</v>
      </c>
      <c r="S65" s="189">
        <v>0.29028399999999999</v>
      </c>
      <c r="T65" s="189">
        <v>0.28525600000000001</v>
      </c>
      <c r="U65" s="189">
        <v>0.28043400000000002</v>
      </c>
      <c r="V65" s="189">
        <v>0.27566299999999999</v>
      </c>
      <c r="W65" s="189">
        <v>0.27098800000000001</v>
      </c>
      <c r="X65" s="189">
        <v>0.26628299999999999</v>
      </c>
      <c r="Y65" s="189">
        <v>0.26175999999999999</v>
      </c>
      <c r="Z65" s="189">
        <v>0.25726100000000002</v>
      </c>
      <c r="AA65" s="189">
        <v>0.25269200000000003</v>
      </c>
      <c r="AB65" s="189">
        <v>0.24818499999999999</v>
      </c>
      <c r="AC65" s="189">
        <v>0.24379000000000001</v>
      </c>
      <c r="AD65" s="189">
        <v>0.239424</v>
      </c>
      <c r="AE65" s="189">
        <v>0.23517399999999999</v>
      </c>
      <c r="AF65" s="190">
        <v>-2.1524000000000001E-2</v>
      </c>
      <c r="AG65" s="134"/>
    </row>
    <row r="66" spans="1:33" ht="12"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</row>
    <row r="67" spans="1:33" ht="15" customHeight="1">
      <c r="B67" s="185" t="s">
        <v>80</v>
      </c>
      <c r="C67" s="134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</row>
    <row r="68" spans="1:33" ht="15" customHeight="1">
      <c r="A68" s="137" t="s">
        <v>81</v>
      </c>
      <c r="B68" s="186" t="s">
        <v>43</v>
      </c>
      <c r="C68" s="187">
        <v>0.340393</v>
      </c>
      <c r="D68" s="187">
        <v>0.32860299999999998</v>
      </c>
      <c r="E68" s="187">
        <v>0.298348</v>
      </c>
      <c r="F68" s="187">
        <v>0.29450799999999999</v>
      </c>
      <c r="G68" s="187">
        <v>0.29172100000000001</v>
      </c>
      <c r="H68" s="187">
        <v>0.28928799999999999</v>
      </c>
      <c r="I68" s="187">
        <v>0.28668399999999999</v>
      </c>
      <c r="J68" s="187">
        <v>0.283808</v>
      </c>
      <c r="K68" s="187">
        <v>0.28064499999999998</v>
      </c>
      <c r="L68" s="187">
        <v>0.27730500000000002</v>
      </c>
      <c r="M68" s="187">
        <v>0.27384999999999998</v>
      </c>
      <c r="N68" s="187">
        <v>0.27067099999999999</v>
      </c>
      <c r="O68" s="187">
        <v>0.26741599999999999</v>
      </c>
      <c r="P68" s="187">
        <v>0.26435500000000001</v>
      </c>
      <c r="Q68" s="187">
        <v>0.26152700000000001</v>
      </c>
      <c r="R68" s="187">
        <v>0.25891500000000001</v>
      </c>
      <c r="S68" s="187">
        <v>0.25636999999999999</v>
      </c>
      <c r="T68" s="187">
        <v>0.25396800000000003</v>
      </c>
      <c r="U68" s="187">
        <v>0.25170300000000001</v>
      </c>
      <c r="V68" s="187">
        <v>0.24954599999999999</v>
      </c>
      <c r="W68" s="187">
        <v>0.247417</v>
      </c>
      <c r="X68" s="187">
        <v>0.24538499999999999</v>
      </c>
      <c r="Y68" s="187">
        <v>0.24345900000000001</v>
      </c>
      <c r="Z68" s="187">
        <v>0.241594</v>
      </c>
      <c r="AA68" s="187">
        <v>0.239707</v>
      </c>
      <c r="AB68" s="187">
        <v>0.23788400000000001</v>
      </c>
      <c r="AC68" s="187">
        <v>0.23608100000000001</v>
      </c>
      <c r="AD68" s="187">
        <v>0.23432800000000001</v>
      </c>
      <c r="AE68" s="187">
        <v>0.23263400000000001</v>
      </c>
      <c r="AF68" s="188">
        <v>-1.3502E-2</v>
      </c>
      <c r="AG68" s="134"/>
    </row>
    <row r="69" spans="1:33" ht="15" customHeight="1">
      <c r="A69" s="137" t="s">
        <v>82</v>
      </c>
      <c r="B69" s="186" t="s">
        <v>47</v>
      </c>
      <c r="C69" s="187">
        <v>6.0220999999999997E-2</v>
      </c>
      <c r="D69" s="187">
        <v>5.7038999999999999E-2</v>
      </c>
      <c r="E69" s="187">
        <v>5.4758000000000001E-2</v>
      </c>
      <c r="F69" s="187">
        <v>5.3261999999999997E-2</v>
      </c>
      <c r="G69" s="187">
        <v>5.2171000000000002E-2</v>
      </c>
      <c r="H69" s="187">
        <v>5.1295E-2</v>
      </c>
      <c r="I69" s="187">
        <v>5.0535999999999998E-2</v>
      </c>
      <c r="J69" s="187">
        <v>4.9869999999999998E-2</v>
      </c>
      <c r="K69" s="187">
        <v>4.9292999999999997E-2</v>
      </c>
      <c r="L69" s="187">
        <v>4.8556000000000002E-2</v>
      </c>
      <c r="M69" s="187">
        <v>4.7706999999999999E-2</v>
      </c>
      <c r="N69" s="187">
        <v>4.6803999999999998E-2</v>
      </c>
      <c r="O69" s="187">
        <v>4.5865999999999997E-2</v>
      </c>
      <c r="P69" s="187">
        <v>4.4928000000000003E-2</v>
      </c>
      <c r="Q69" s="187">
        <v>4.4021999999999999E-2</v>
      </c>
      <c r="R69" s="187">
        <v>4.3145000000000003E-2</v>
      </c>
      <c r="S69" s="187">
        <v>4.2285999999999997E-2</v>
      </c>
      <c r="T69" s="187">
        <v>4.1473000000000003E-2</v>
      </c>
      <c r="U69" s="187">
        <v>4.0703999999999997E-2</v>
      </c>
      <c r="V69" s="187">
        <v>3.9976999999999999E-2</v>
      </c>
      <c r="W69" s="187">
        <v>3.9300000000000002E-2</v>
      </c>
      <c r="X69" s="187">
        <v>3.8684999999999997E-2</v>
      </c>
      <c r="Y69" s="187">
        <v>3.8130999999999998E-2</v>
      </c>
      <c r="Z69" s="187">
        <v>3.7622999999999997E-2</v>
      </c>
      <c r="AA69" s="187">
        <v>3.7130000000000003E-2</v>
      </c>
      <c r="AB69" s="187">
        <v>3.6677000000000001E-2</v>
      </c>
      <c r="AC69" s="187">
        <v>3.6255999999999997E-2</v>
      </c>
      <c r="AD69" s="187">
        <v>3.5862999999999999E-2</v>
      </c>
      <c r="AE69" s="187">
        <v>3.5496E-2</v>
      </c>
      <c r="AF69" s="188">
        <v>-1.8702E-2</v>
      </c>
      <c r="AG69" s="134"/>
    </row>
    <row r="70" spans="1:33" ht="15" customHeight="1">
      <c r="A70" s="137" t="s">
        <v>83</v>
      </c>
      <c r="B70" s="186" t="s">
        <v>51</v>
      </c>
      <c r="C70" s="187">
        <v>1.6931000000000002E-2</v>
      </c>
      <c r="D70" s="187">
        <v>1.6749E-2</v>
      </c>
      <c r="E70" s="187">
        <v>1.6560999999999999E-2</v>
      </c>
      <c r="F70" s="187">
        <v>1.6368000000000001E-2</v>
      </c>
      <c r="G70" s="187">
        <v>1.6164999999999999E-2</v>
      </c>
      <c r="H70" s="187">
        <v>1.5948E-2</v>
      </c>
      <c r="I70" s="187">
        <v>1.5723000000000001E-2</v>
      </c>
      <c r="J70" s="187">
        <v>1.5488999999999999E-2</v>
      </c>
      <c r="K70" s="187">
        <v>1.5245E-2</v>
      </c>
      <c r="L70" s="187">
        <v>1.4994E-2</v>
      </c>
      <c r="M70" s="187">
        <v>1.4737E-2</v>
      </c>
      <c r="N70" s="187">
        <v>1.4520999999999999E-2</v>
      </c>
      <c r="O70" s="187">
        <v>1.4345E-2</v>
      </c>
      <c r="P70" s="187">
        <v>1.421E-2</v>
      </c>
      <c r="Q70" s="187">
        <v>1.4119E-2</v>
      </c>
      <c r="R70" s="187">
        <v>1.4071E-2</v>
      </c>
      <c r="S70" s="187">
        <v>1.4016000000000001E-2</v>
      </c>
      <c r="T70" s="187">
        <v>1.3956E-2</v>
      </c>
      <c r="U70" s="187">
        <v>1.389E-2</v>
      </c>
      <c r="V70" s="187">
        <v>1.3818E-2</v>
      </c>
      <c r="W70" s="187">
        <v>1.3741E-2</v>
      </c>
      <c r="X70" s="187">
        <v>1.3661E-2</v>
      </c>
      <c r="Y70" s="187">
        <v>1.3580999999999999E-2</v>
      </c>
      <c r="Z70" s="187">
        <v>1.3502E-2</v>
      </c>
      <c r="AA70" s="187">
        <v>1.3427E-2</v>
      </c>
      <c r="AB70" s="187">
        <v>1.3357000000000001E-2</v>
      </c>
      <c r="AC70" s="187">
        <v>1.3292999999999999E-2</v>
      </c>
      <c r="AD70" s="187">
        <v>1.3233E-2</v>
      </c>
      <c r="AE70" s="187">
        <v>1.3174999999999999E-2</v>
      </c>
      <c r="AF70" s="188">
        <v>-8.9169999999999996E-3</v>
      </c>
      <c r="AG70" s="134"/>
    </row>
    <row r="71" spans="1:33" ht="15" customHeight="1">
      <c r="A71" s="137" t="s">
        <v>84</v>
      </c>
      <c r="B71" s="186" t="s">
        <v>343</v>
      </c>
      <c r="C71" s="187">
        <v>7.3539999999999994E-2</v>
      </c>
      <c r="D71" s="187">
        <v>7.3881000000000002E-2</v>
      </c>
      <c r="E71" s="187">
        <v>7.5037999999999994E-2</v>
      </c>
      <c r="F71" s="187">
        <v>7.6966999999999994E-2</v>
      </c>
      <c r="G71" s="187">
        <v>7.9217999999999997E-2</v>
      </c>
      <c r="H71" s="187">
        <v>8.1564999999999999E-2</v>
      </c>
      <c r="I71" s="187">
        <v>8.3859000000000003E-2</v>
      </c>
      <c r="J71" s="187">
        <v>8.6046999999999998E-2</v>
      </c>
      <c r="K71" s="187">
        <v>8.8106000000000004E-2</v>
      </c>
      <c r="L71" s="187">
        <v>9.0053999999999995E-2</v>
      </c>
      <c r="M71" s="187">
        <v>9.1918E-2</v>
      </c>
      <c r="N71" s="187">
        <v>9.3709000000000001E-2</v>
      </c>
      <c r="O71" s="187">
        <v>9.5459000000000002E-2</v>
      </c>
      <c r="P71" s="187">
        <v>9.7230999999999998E-2</v>
      </c>
      <c r="Q71" s="187">
        <v>9.9066000000000001E-2</v>
      </c>
      <c r="R71" s="187">
        <v>0.10094500000000001</v>
      </c>
      <c r="S71" s="187">
        <v>0.102823</v>
      </c>
      <c r="T71" s="187">
        <v>0.104744</v>
      </c>
      <c r="U71" s="187">
        <v>0.10668800000000001</v>
      </c>
      <c r="V71" s="187">
        <v>0.10864500000000001</v>
      </c>
      <c r="W71" s="187">
        <v>0.110621</v>
      </c>
      <c r="X71" s="187">
        <v>0.112653</v>
      </c>
      <c r="Y71" s="187">
        <v>0.114748</v>
      </c>
      <c r="Z71" s="187">
        <v>0.116869</v>
      </c>
      <c r="AA71" s="187">
        <v>0.118934</v>
      </c>
      <c r="AB71" s="187">
        <v>0.121035</v>
      </c>
      <c r="AC71" s="187">
        <v>0.12316199999999999</v>
      </c>
      <c r="AD71" s="187">
        <v>0.12532199999999999</v>
      </c>
      <c r="AE71" s="187">
        <v>0.12750900000000001</v>
      </c>
      <c r="AF71" s="188">
        <v>1.985E-2</v>
      </c>
      <c r="AG71" s="134"/>
    </row>
    <row r="72" spans="1:33" ht="15" customHeight="1">
      <c r="A72" s="137" t="s">
        <v>86</v>
      </c>
      <c r="B72" s="185" t="s">
        <v>66</v>
      </c>
      <c r="C72" s="189">
        <v>0.49108499999999999</v>
      </c>
      <c r="D72" s="189">
        <v>0.47627199999999997</v>
      </c>
      <c r="E72" s="189">
        <v>0.44470500000000002</v>
      </c>
      <c r="F72" s="189">
        <v>0.44110500000000002</v>
      </c>
      <c r="G72" s="189">
        <v>0.43927500000000003</v>
      </c>
      <c r="H72" s="189">
        <v>0.43809599999999999</v>
      </c>
      <c r="I72" s="189">
        <v>0.43680099999999999</v>
      </c>
      <c r="J72" s="189">
        <v>0.43521399999999999</v>
      </c>
      <c r="K72" s="189">
        <v>0.43328899999999998</v>
      </c>
      <c r="L72" s="189">
        <v>0.43090899999999999</v>
      </c>
      <c r="M72" s="189">
        <v>0.42821300000000001</v>
      </c>
      <c r="N72" s="189">
        <v>0.425705</v>
      </c>
      <c r="O72" s="189">
        <v>0.42308499999999999</v>
      </c>
      <c r="P72" s="189">
        <v>0.42072399999999999</v>
      </c>
      <c r="Q72" s="189">
        <v>0.418734</v>
      </c>
      <c r="R72" s="189">
        <v>0.417076</v>
      </c>
      <c r="S72" s="189">
        <v>0.415495</v>
      </c>
      <c r="T72" s="189">
        <v>0.41414200000000001</v>
      </c>
      <c r="U72" s="189">
        <v>0.41298400000000002</v>
      </c>
      <c r="V72" s="189">
        <v>0.41198600000000002</v>
      </c>
      <c r="W72" s="189">
        <v>0.41108</v>
      </c>
      <c r="X72" s="189">
        <v>0.410385</v>
      </c>
      <c r="Y72" s="189">
        <v>0.40991899999999998</v>
      </c>
      <c r="Z72" s="189">
        <v>0.40958800000000001</v>
      </c>
      <c r="AA72" s="189">
        <v>0.40919800000000001</v>
      </c>
      <c r="AB72" s="189">
        <v>0.40895199999999998</v>
      </c>
      <c r="AC72" s="189">
        <v>0.40879199999999999</v>
      </c>
      <c r="AD72" s="189">
        <v>0.408746</v>
      </c>
      <c r="AE72" s="189">
        <v>0.40881400000000001</v>
      </c>
      <c r="AF72" s="190">
        <v>-6.5269999999999998E-3</v>
      </c>
      <c r="AG72" s="134"/>
    </row>
    <row r="73" spans="1:33" ht="12">
      <c r="B73" s="134"/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</row>
    <row r="74" spans="1:33" s="171" customFormat="1" ht="15" customHeight="1">
      <c r="A74" s="137" t="s">
        <v>87</v>
      </c>
      <c r="B74" s="186" t="s">
        <v>344</v>
      </c>
      <c r="C74" s="187">
        <v>0.53893199999999997</v>
      </c>
      <c r="D74" s="187">
        <v>0.57440999999999998</v>
      </c>
      <c r="E74" s="187">
        <v>0.51306799999999997</v>
      </c>
      <c r="F74" s="187">
        <v>0.48986400000000002</v>
      </c>
      <c r="G74" s="187">
        <v>0.47216399999999997</v>
      </c>
      <c r="H74" s="187">
        <v>0.45763999999999999</v>
      </c>
      <c r="I74" s="187">
        <v>0.44519999999999998</v>
      </c>
      <c r="J74" s="187">
        <v>0.435137</v>
      </c>
      <c r="K74" s="187">
        <v>0.42601699999999998</v>
      </c>
      <c r="L74" s="187">
        <v>0.41790899999999997</v>
      </c>
      <c r="M74" s="187">
        <v>0.409804</v>
      </c>
      <c r="N74" s="187">
        <v>0.40263100000000002</v>
      </c>
      <c r="O74" s="187">
        <v>0.39503899999999997</v>
      </c>
      <c r="P74" s="187">
        <v>0.38751400000000003</v>
      </c>
      <c r="Q74" s="187">
        <v>0.37993500000000002</v>
      </c>
      <c r="R74" s="187">
        <v>0.37285699999999999</v>
      </c>
      <c r="S74" s="187">
        <v>0.36608299999999999</v>
      </c>
      <c r="T74" s="187">
        <v>0.35957499999999998</v>
      </c>
      <c r="U74" s="187">
        <v>0.35324100000000003</v>
      </c>
      <c r="V74" s="187">
        <v>0.34762199999999999</v>
      </c>
      <c r="W74" s="187">
        <v>0.34207100000000001</v>
      </c>
      <c r="X74" s="187">
        <v>0.33705400000000002</v>
      </c>
      <c r="Y74" s="187">
        <v>0.332011</v>
      </c>
      <c r="Z74" s="187">
        <v>0.327538</v>
      </c>
      <c r="AA74" s="187">
        <v>0.32387199999999999</v>
      </c>
      <c r="AB74" s="187">
        <v>0.32008300000000001</v>
      </c>
      <c r="AC74" s="187">
        <v>0.31608900000000001</v>
      </c>
      <c r="AD74" s="187">
        <v>0.31211100000000003</v>
      </c>
      <c r="AE74" s="187">
        <v>0.30802400000000002</v>
      </c>
      <c r="AF74" s="188">
        <v>-1.9781E-2</v>
      </c>
      <c r="AG74" s="134"/>
    </row>
    <row r="75" spans="1:33" ht="15" customHeight="1">
      <c r="B75" s="134"/>
      <c r="C75" s="134"/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</row>
    <row r="76" spans="1:33" ht="15" customHeight="1">
      <c r="B76" s="185" t="s">
        <v>345</v>
      </c>
      <c r="C76" s="134"/>
      <c r="D76" s="134"/>
      <c r="E76" s="134"/>
      <c r="F76" s="134"/>
      <c r="G76" s="134"/>
      <c r="H76" s="134"/>
      <c r="I76" s="134"/>
      <c r="J76" s="134"/>
      <c r="K76" s="134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</row>
    <row r="77" spans="1:33" ht="15" customHeight="1">
      <c r="A77" s="137" t="s">
        <v>88</v>
      </c>
      <c r="B77" s="186" t="s">
        <v>89</v>
      </c>
      <c r="C77" s="187">
        <v>5.7437990000000001</v>
      </c>
      <c r="D77" s="187">
        <v>5.8167090000000004</v>
      </c>
      <c r="E77" s="187">
        <v>5.3206829999999998</v>
      </c>
      <c r="F77" s="187">
        <v>5.2993560000000004</v>
      </c>
      <c r="G77" s="187">
        <v>5.2785640000000003</v>
      </c>
      <c r="H77" s="187">
        <v>5.2510760000000003</v>
      </c>
      <c r="I77" s="187">
        <v>5.2174740000000002</v>
      </c>
      <c r="J77" s="187">
        <v>5.1750949999999998</v>
      </c>
      <c r="K77" s="187">
        <v>5.127351</v>
      </c>
      <c r="L77" s="187">
        <v>5.0770179999999998</v>
      </c>
      <c r="M77" s="187">
        <v>5.02658</v>
      </c>
      <c r="N77" s="187">
        <v>4.9858409999999997</v>
      </c>
      <c r="O77" s="187">
        <v>4.9413200000000002</v>
      </c>
      <c r="P77" s="187">
        <v>4.8989659999999997</v>
      </c>
      <c r="Q77" s="187">
        <v>4.8595360000000003</v>
      </c>
      <c r="R77" s="187">
        <v>4.8225550000000004</v>
      </c>
      <c r="S77" s="187">
        <v>4.784821</v>
      </c>
      <c r="T77" s="187">
        <v>4.7496340000000004</v>
      </c>
      <c r="U77" s="187">
        <v>4.7167779999999997</v>
      </c>
      <c r="V77" s="187">
        <v>4.6856280000000003</v>
      </c>
      <c r="W77" s="187">
        <v>4.6557829999999996</v>
      </c>
      <c r="X77" s="187">
        <v>4.628654</v>
      </c>
      <c r="Y77" s="187">
        <v>4.6032520000000003</v>
      </c>
      <c r="Z77" s="187">
        <v>4.5774530000000002</v>
      </c>
      <c r="AA77" s="187">
        <v>4.5492520000000001</v>
      </c>
      <c r="AB77" s="187">
        <v>4.522653</v>
      </c>
      <c r="AC77" s="187">
        <v>4.4976979999999998</v>
      </c>
      <c r="AD77" s="187">
        <v>4.4730980000000002</v>
      </c>
      <c r="AE77" s="187">
        <v>4.4476490000000002</v>
      </c>
      <c r="AF77" s="188">
        <v>-9.0919999999999994E-3</v>
      </c>
      <c r="AG77" s="134"/>
    </row>
    <row r="78" spans="1:33" ht="15" customHeight="1">
      <c r="A78" s="137" t="s">
        <v>90</v>
      </c>
      <c r="B78" s="186" t="s">
        <v>91</v>
      </c>
      <c r="C78" s="187">
        <v>0.91247500000000004</v>
      </c>
      <c r="D78" s="187">
        <v>0.78572200000000003</v>
      </c>
      <c r="E78" s="187">
        <v>0.95037000000000005</v>
      </c>
      <c r="F78" s="187">
        <v>0.97087400000000001</v>
      </c>
      <c r="G78" s="187">
        <v>0.99026800000000004</v>
      </c>
      <c r="H78" s="187">
        <v>1.0103789999999999</v>
      </c>
      <c r="I78" s="187">
        <v>1.029992</v>
      </c>
      <c r="J78" s="187">
        <v>1.048459</v>
      </c>
      <c r="K78" s="187">
        <v>1.0645690000000001</v>
      </c>
      <c r="L78" s="187">
        <v>1.079664</v>
      </c>
      <c r="M78" s="187">
        <v>1.0958680000000001</v>
      </c>
      <c r="N78" s="187">
        <v>1.1120030000000001</v>
      </c>
      <c r="O78" s="187">
        <v>1.1285069999999999</v>
      </c>
      <c r="P78" s="187">
        <v>1.147432</v>
      </c>
      <c r="Q78" s="187">
        <v>1.1682380000000001</v>
      </c>
      <c r="R78" s="187">
        <v>1.1901900000000001</v>
      </c>
      <c r="S78" s="187">
        <v>1.2119450000000001</v>
      </c>
      <c r="T78" s="187">
        <v>1.2341850000000001</v>
      </c>
      <c r="U78" s="187">
        <v>1.2567489999999999</v>
      </c>
      <c r="V78" s="187">
        <v>1.279439</v>
      </c>
      <c r="W78" s="187">
        <v>1.302789</v>
      </c>
      <c r="X78" s="187">
        <v>1.326819</v>
      </c>
      <c r="Y78" s="187">
        <v>1.351826</v>
      </c>
      <c r="Z78" s="187">
        <v>1.3777349999999999</v>
      </c>
      <c r="AA78" s="187">
        <v>1.405762</v>
      </c>
      <c r="AB78" s="187">
        <v>1.434909</v>
      </c>
      <c r="AC78" s="187">
        <v>1.4646790000000001</v>
      </c>
      <c r="AD78" s="187">
        <v>1.494399</v>
      </c>
      <c r="AE78" s="187">
        <v>1.5252699999999999</v>
      </c>
      <c r="AF78" s="188">
        <v>1.8518E-2</v>
      </c>
      <c r="AG78" s="134"/>
    </row>
    <row r="79" spans="1:33" ht="12">
      <c r="A79" s="137" t="s">
        <v>92</v>
      </c>
      <c r="B79" s="186" t="s">
        <v>93</v>
      </c>
      <c r="C79" s="187">
        <v>1.6860470000000001</v>
      </c>
      <c r="D79" s="187">
        <v>1.6764079999999999</v>
      </c>
      <c r="E79" s="187">
        <v>1.681888</v>
      </c>
      <c r="F79" s="187">
        <v>1.6958260000000001</v>
      </c>
      <c r="G79" s="187">
        <v>1.710388</v>
      </c>
      <c r="H79" s="187">
        <v>1.7242150000000001</v>
      </c>
      <c r="I79" s="187">
        <v>1.737117</v>
      </c>
      <c r="J79" s="187">
        <v>1.746907</v>
      </c>
      <c r="K79" s="187">
        <v>1.75451</v>
      </c>
      <c r="L79" s="187">
        <v>1.759377</v>
      </c>
      <c r="M79" s="187">
        <v>1.763657</v>
      </c>
      <c r="N79" s="187">
        <v>1.7701150000000001</v>
      </c>
      <c r="O79" s="187">
        <v>1.776848</v>
      </c>
      <c r="P79" s="187">
        <v>1.7859210000000001</v>
      </c>
      <c r="Q79" s="187">
        <v>1.7956160000000001</v>
      </c>
      <c r="R79" s="187">
        <v>1.8048709999999999</v>
      </c>
      <c r="S79" s="187">
        <v>1.8128249999999999</v>
      </c>
      <c r="T79" s="187">
        <v>1.820973</v>
      </c>
      <c r="U79" s="187">
        <v>1.8290569999999999</v>
      </c>
      <c r="V79" s="187">
        <v>1.8370709999999999</v>
      </c>
      <c r="W79" s="187">
        <v>1.8455630000000001</v>
      </c>
      <c r="X79" s="187">
        <v>1.8550660000000001</v>
      </c>
      <c r="Y79" s="187">
        <v>1.865388</v>
      </c>
      <c r="Z79" s="187">
        <v>1.8753299999999999</v>
      </c>
      <c r="AA79" s="187">
        <v>1.8827719999999999</v>
      </c>
      <c r="AB79" s="187">
        <v>1.891669</v>
      </c>
      <c r="AC79" s="187">
        <v>1.9022250000000001</v>
      </c>
      <c r="AD79" s="187">
        <v>1.9136150000000001</v>
      </c>
      <c r="AE79" s="187">
        <v>1.9250860000000001</v>
      </c>
      <c r="AF79" s="188">
        <v>4.7460000000000002E-3</v>
      </c>
      <c r="AG79" s="134"/>
    </row>
    <row r="80" spans="1:33" ht="15" customHeight="1">
      <c r="A80" s="137" t="s">
        <v>94</v>
      </c>
      <c r="B80" s="186" t="s">
        <v>95</v>
      </c>
      <c r="C80" s="187">
        <v>0.29555799999999999</v>
      </c>
      <c r="D80" s="187">
        <v>0.293987</v>
      </c>
      <c r="E80" s="187">
        <v>0.29266799999999998</v>
      </c>
      <c r="F80" s="187">
        <v>0.29163</v>
      </c>
      <c r="G80" s="187">
        <v>0.29078300000000001</v>
      </c>
      <c r="H80" s="187">
        <v>0.29015800000000003</v>
      </c>
      <c r="I80" s="187">
        <v>0.28977799999999998</v>
      </c>
      <c r="J80" s="187">
        <v>0.28961500000000001</v>
      </c>
      <c r="K80" s="187">
        <v>0.289659</v>
      </c>
      <c r="L80" s="187">
        <v>0.28998600000000002</v>
      </c>
      <c r="M80" s="187">
        <v>0.29063</v>
      </c>
      <c r="N80" s="187">
        <v>0.29157</v>
      </c>
      <c r="O80" s="187">
        <v>0.29279500000000003</v>
      </c>
      <c r="P80" s="187">
        <v>0.29434300000000002</v>
      </c>
      <c r="Q80" s="187">
        <v>0.29624200000000001</v>
      </c>
      <c r="R80" s="187">
        <v>0.29844700000000002</v>
      </c>
      <c r="S80" s="187">
        <v>0.30096000000000001</v>
      </c>
      <c r="T80" s="187">
        <v>0.30374499999999999</v>
      </c>
      <c r="U80" s="187">
        <v>0.30684800000000001</v>
      </c>
      <c r="V80" s="187">
        <v>0.310249</v>
      </c>
      <c r="W80" s="187">
        <v>0.313888</v>
      </c>
      <c r="X80" s="187">
        <v>0.31748199999999999</v>
      </c>
      <c r="Y80" s="187">
        <v>0.32102399999999998</v>
      </c>
      <c r="Z80" s="187">
        <v>0.32450699999999999</v>
      </c>
      <c r="AA80" s="187">
        <v>0.32791500000000001</v>
      </c>
      <c r="AB80" s="187">
        <v>0.33124999999999999</v>
      </c>
      <c r="AC80" s="187">
        <v>0.33449600000000002</v>
      </c>
      <c r="AD80" s="187">
        <v>0.33764499999999997</v>
      </c>
      <c r="AE80" s="187">
        <v>0.340702</v>
      </c>
      <c r="AF80" s="188">
        <v>5.0899999999999999E-3</v>
      </c>
      <c r="AG80" s="134"/>
    </row>
    <row r="81" spans="1:33" ht="12">
      <c r="A81" s="137" t="s">
        <v>96</v>
      </c>
      <c r="B81" s="186" t="s">
        <v>97</v>
      </c>
      <c r="C81" s="187">
        <v>0.17633199999999999</v>
      </c>
      <c r="D81" s="187">
        <v>0.176672</v>
      </c>
      <c r="E81" s="187">
        <v>0.17702799999999999</v>
      </c>
      <c r="F81" s="187">
        <v>0.17741699999999999</v>
      </c>
      <c r="G81" s="187">
        <v>0.177783</v>
      </c>
      <c r="H81" s="187">
        <v>0.17812800000000001</v>
      </c>
      <c r="I81" s="187">
        <v>0.17849000000000001</v>
      </c>
      <c r="J81" s="187">
        <v>0.178893</v>
      </c>
      <c r="K81" s="187">
        <v>0.179315</v>
      </c>
      <c r="L81" s="187">
        <v>0.17977399999999999</v>
      </c>
      <c r="M81" s="187">
        <v>0.18029100000000001</v>
      </c>
      <c r="N81" s="187">
        <v>0.18095600000000001</v>
      </c>
      <c r="O81" s="187">
        <v>0.181724</v>
      </c>
      <c r="P81" s="187">
        <v>0.182619</v>
      </c>
      <c r="Q81" s="187">
        <v>0.18365200000000001</v>
      </c>
      <c r="R81" s="187">
        <v>0.18481</v>
      </c>
      <c r="S81" s="187">
        <v>0.185975</v>
      </c>
      <c r="T81" s="187">
        <v>0.187144</v>
      </c>
      <c r="U81" s="187">
        <v>0.188336</v>
      </c>
      <c r="V81" s="187">
        <v>0.18954399999999999</v>
      </c>
      <c r="W81" s="187">
        <v>0.190752</v>
      </c>
      <c r="X81" s="187">
        <v>0.191971</v>
      </c>
      <c r="Y81" s="187">
        <v>0.19320100000000001</v>
      </c>
      <c r="Z81" s="187">
        <v>0.194441</v>
      </c>
      <c r="AA81" s="187">
        <v>0.19568199999999999</v>
      </c>
      <c r="AB81" s="187">
        <v>0.19692699999999999</v>
      </c>
      <c r="AC81" s="187">
        <v>0.19816400000000001</v>
      </c>
      <c r="AD81" s="187">
        <v>0.19938400000000001</v>
      </c>
      <c r="AE81" s="187">
        <v>0.20058400000000001</v>
      </c>
      <c r="AF81" s="188">
        <v>4.6129999999999999E-3</v>
      </c>
      <c r="AG81" s="134"/>
    </row>
    <row r="82" spans="1:33" ht="15" customHeight="1">
      <c r="A82" s="137" t="s">
        <v>98</v>
      </c>
      <c r="B82" s="186" t="s">
        <v>99</v>
      </c>
      <c r="C82" s="187">
        <v>0.262179</v>
      </c>
      <c r="D82" s="187">
        <v>0.26705499999999999</v>
      </c>
      <c r="E82" s="187">
        <v>0.27271800000000002</v>
      </c>
      <c r="F82" s="187">
        <v>0.27916600000000003</v>
      </c>
      <c r="G82" s="187">
        <v>0.28541299999999997</v>
      </c>
      <c r="H82" s="187">
        <v>0.29130800000000001</v>
      </c>
      <c r="I82" s="187">
        <v>0.29685299999999998</v>
      </c>
      <c r="J82" s="187">
        <v>0.30188700000000002</v>
      </c>
      <c r="K82" s="187">
        <v>0.306369</v>
      </c>
      <c r="L82" s="187">
        <v>0.31048399999999998</v>
      </c>
      <c r="M82" s="187">
        <v>0.314552</v>
      </c>
      <c r="N82" s="187">
        <v>0.31818200000000002</v>
      </c>
      <c r="O82" s="187">
        <v>0.32178600000000002</v>
      </c>
      <c r="P82" s="187">
        <v>0.32580300000000001</v>
      </c>
      <c r="Q82" s="187">
        <v>0.330063</v>
      </c>
      <c r="R82" s="187">
        <v>0.33418500000000001</v>
      </c>
      <c r="S82" s="187">
        <v>0.33801199999999998</v>
      </c>
      <c r="T82" s="187">
        <v>0.34182899999999999</v>
      </c>
      <c r="U82" s="187">
        <v>0.34568100000000002</v>
      </c>
      <c r="V82" s="187">
        <v>0.349609</v>
      </c>
      <c r="W82" s="187">
        <v>0.353661</v>
      </c>
      <c r="X82" s="187">
        <v>0.35787099999999999</v>
      </c>
      <c r="Y82" s="187">
        <v>0.362147</v>
      </c>
      <c r="Z82" s="187">
        <v>0.36639100000000002</v>
      </c>
      <c r="AA82" s="187">
        <v>0.37062499999999998</v>
      </c>
      <c r="AB82" s="187">
        <v>0.37506099999999998</v>
      </c>
      <c r="AC82" s="187">
        <v>0.379581</v>
      </c>
      <c r="AD82" s="187">
        <v>0.38419700000000001</v>
      </c>
      <c r="AE82" s="187">
        <v>0.38902799999999998</v>
      </c>
      <c r="AF82" s="188">
        <v>1.4194E-2</v>
      </c>
      <c r="AG82" s="134"/>
    </row>
    <row r="83" spans="1:33" ht="15" customHeight="1">
      <c r="A83" s="137" t="s">
        <v>100</v>
      </c>
      <c r="B83" s="186" t="s">
        <v>101</v>
      </c>
      <c r="C83" s="187">
        <v>6.9006999999999999E-2</v>
      </c>
      <c r="D83" s="187">
        <v>6.8849999999999995E-2</v>
      </c>
      <c r="E83" s="187">
        <v>6.8686999999999998E-2</v>
      </c>
      <c r="F83" s="187">
        <v>6.8515999999999994E-2</v>
      </c>
      <c r="G83" s="187">
        <v>6.8318000000000004E-2</v>
      </c>
      <c r="H83" s="187">
        <v>6.8104999999999999E-2</v>
      </c>
      <c r="I83" s="187">
        <v>6.7921999999999996E-2</v>
      </c>
      <c r="J83" s="187">
        <v>6.7761000000000002E-2</v>
      </c>
      <c r="K83" s="187">
        <v>6.7614999999999995E-2</v>
      </c>
      <c r="L83" s="187">
        <v>6.7486000000000004E-2</v>
      </c>
      <c r="M83" s="187">
        <v>6.7377000000000006E-2</v>
      </c>
      <c r="N83" s="187">
        <v>6.7287E-2</v>
      </c>
      <c r="O83" s="187">
        <v>6.7215999999999998E-2</v>
      </c>
      <c r="P83" s="187">
        <v>6.7169000000000006E-2</v>
      </c>
      <c r="Q83" s="187">
        <v>6.7158999999999996E-2</v>
      </c>
      <c r="R83" s="187">
        <v>6.7178000000000002E-2</v>
      </c>
      <c r="S83" s="187">
        <v>6.7228999999999997E-2</v>
      </c>
      <c r="T83" s="187">
        <v>6.7310999999999996E-2</v>
      </c>
      <c r="U83" s="187">
        <v>6.7431000000000005E-2</v>
      </c>
      <c r="V83" s="187">
        <v>6.7596000000000003E-2</v>
      </c>
      <c r="W83" s="187">
        <v>6.7793999999999993E-2</v>
      </c>
      <c r="X83" s="187">
        <v>6.8035999999999999E-2</v>
      </c>
      <c r="Y83" s="187">
        <v>6.8325999999999998E-2</v>
      </c>
      <c r="Z83" s="187">
        <v>6.8666000000000005E-2</v>
      </c>
      <c r="AA83" s="187">
        <v>6.9053000000000003E-2</v>
      </c>
      <c r="AB83" s="187">
        <v>6.9481000000000001E-2</v>
      </c>
      <c r="AC83" s="187">
        <v>6.9903999999999994E-2</v>
      </c>
      <c r="AD83" s="187">
        <v>7.0319000000000007E-2</v>
      </c>
      <c r="AE83" s="187">
        <v>7.0729E-2</v>
      </c>
      <c r="AF83" s="188">
        <v>8.8099999999999995E-4</v>
      </c>
      <c r="AG83" s="134"/>
    </row>
    <row r="84" spans="1:33" ht="15" customHeight="1">
      <c r="A84" s="137" t="s">
        <v>102</v>
      </c>
      <c r="B84" s="186" t="s">
        <v>103</v>
      </c>
      <c r="C84" s="187">
        <v>0.22927</v>
      </c>
      <c r="D84" s="187">
        <v>0.21315999999999999</v>
      </c>
      <c r="E84" s="187">
        <v>0.20679400000000001</v>
      </c>
      <c r="F84" s="187">
        <v>0.20512900000000001</v>
      </c>
      <c r="G84" s="187">
        <v>0.20519999999999999</v>
      </c>
      <c r="H84" s="187">
        <v>0.206404</v>
      </c>
      <c r="I84" s="187">
        <v>0.20832999999999999</v>
      </c>
      <c r="J84" s="187">
        <v>0.210226</v>
      </c>
      <c r="K84" s="187">
        <v>0.209704</v>
      </c>
      <c r="L84" s="187">
        <v>0.20916399999999999</v>
      </c>
      <c r="M84" s="187">
        <v>0.20885500000000001</v>
      </c>
      <c r="N84" s="187">
        <v>0.208568</v>
      </c>
      <c r="O84" s="187">
        <v>0.208536</v>
      </c>
      <c r="P84" s="187">
        <v>0.20901600000000001</v>
      </c>
      <c r="Q84" s="187">
        <v>0.20962700000000001</v>
      </c>
      <c r="R84" s="187">
        <v>0.210178</v>
      </c>
      <c r="S84" s="187">
        <v>0.210558</v>
      </c>
      <c r="T84" s="187">
        <v>0.210954</v>
      </c>
      <c r="U84" s="187">
        <v>0.207703</v>
      </c>
      <c r="V84" s="187">
        <v>0.205012</v>
      </c>
      <c r="W84" s="187">
        <v>0.20291100000000001</v>
      </c>
      <c r="X84" s="187">
        <v>0.20146700000000001</v>
      </c>
      <c r="Y84" s="187">
        <v>0.200848</v>
      </c>
      <c r="Z84" s="187">
        <v>0.20064000000000001</v>
      </c>
      <c r="AA84" s="187">
        <v>0.20059199999999999</v>
      </c>
      <c r="AB84" s="187">
        <v>0.20072999999999999</v>
      </c>
      <c r="AC84" s="187">
        <v>0.200991</v>
      </c>
      <c r="AD84" s="187">
        <v>0.20142299999999999</v>
      </c>
      <c r="AE84" s="187">
        <v>0.20205600000000001</v>
      </c>
      <c r="AF84" s="188">
        <v>-4.5030000000000001E-3</v>
      </c>
      <c r="AG84" s="134"/>
    </row>
    <row r="85" spans="1:33" ht="15" customHeight="1">
      <c r="A85" s="137" t="s">
        <v>104</v>
      </c>
      <c r="B85" s="186" t="s">
        <v>346</v>
      </c>
      <c r="C85" s="187">
        <v>3.7489000000000001E-2</v>
      </c>
      <c r="D85" s="187">
        <v>3.7812999999999999E-2</v>
      </c>
      <c r="E85" s="187">
        <v>3.8143999999999997E-2</v>
      </c>
      <c r="F85" s="187">
        <v>3.8485999999999999E-2</v>
      </c>
      <c r="G85" s="187">
        <v>3.8827E-2</v>
      </c>
      <c r="H85" s="187">
        <v>3.9168000000000001E-2</v>
      </c>
      <c r="I85" s="187">
        <v>3.9518999999999999E-2</v>
      </c>
      <c r="J85" s="187">
        <v>3.9875000000000001E-2</v>
      </c>
      <c r="K85" s="187">
        <v>4.0245999999999997E-2</v>
      </c>
      <c r="L85" s="187">
        <v>4.0617E-2</v>
      </c>
      <c r="M85" s="187">
        <v>4.0992000000000001E-2</v>
      </c>
      <c r="N85" s="187">
        <v>4.1364999999999999E-2</v>
      </c>
      <c r="O85" s="187">
        <v>4.1732999999999999E-2</v>
      </c>
      <c r="P85" s="187">
        <v>4.2098999999999998E-2</v>
      </c>
      <c r="Q85" s="187">
        <v>4.2465000000000003E-2</v>
      </c>
      <c r="R85" s="187">
        <v>4.2827999999999998E-2</v>
      </c>
      <c r="S85" s="187">
        <v>4.3187000000000003E-2</v>
      </c>
      <c r="T85" s="187">
        <v>4.3541999999999997E-2</v>
      </c>
      <c r="U85" s="187">
        <v>4.3898E-2</v>
      </c>
      <c r="V85" s="187">
        <v>4.4252E-2</v>
      </c>
      <c r="W85" s="187">
        <v>4.4599E-2</v>
      </c>
      <c r="X85" s="187">
        <v>4.4942000000000003E-2</v>
      </c>
      <c r="Y85" s="187">
        <v>4.5282000000000003E-2</v>
      </c>
      <c r="Z85" s="187">
        <v>4.5619E-2</v>
      </c>
      <c r="AA85" s="187">
        <v>4.5952E-2</v>
      </c>
      <c r="AB85" s="187">
        <v>4.6282999999999998E-2</v>
      </c>
      <c r="AC85" s="187">
        <v>4.6611E-2</v>
      </c>
      <c r="AD85" s="187">
        <v>4.6935999999999999E-2</v>
      </c>
      <c r="AE85" s="187">
        <v>4.7258000000000001E-2</v>
      </c>
      <c r="AF85" s="188">
        <v>8.3049999999999999E-3</v>
      </c>
      <c r="AG85" s="134"/>
    </row>
    <row r="86" spans="1:33" ht="15" customHeight="1">
      <c r="A86" s="137" t="s">
        <v>105</v>
      </c>
      <c r="B86" s="186" t="s">
        <v>347</v>
      </c>
      <c r="C86" s="187">
        <v>2.7618E-2</v>
      </c>
      <c r="D86" s="187">
        <v>2.8063999999999999E-2</v>
      </c>
      <c r="E86" s="187">
        <v>2.8506E-2</v>
      </c>
      <c r="F86" s="187">
        <v>2.8944999999999999E-2</v>
      </c>
      <c r="G86" s="187">
        <v>2.937E-2</v>
      </c>
      <c r="H86" s="187">
        <v>2.9781999999999999E-2</v>
      </c>
      <c r="I86" s="187">
        <v>3.0232999999999999E-2</v>
      </c>
      <c r="J86" s="187">
        <v>3.0721999999999999E-2</v>
      </c>
      <c r="K86" s="187">
        <v>3.1241999999999999E-2</v>
      </c>
      <c r="L86" s="187">
        <v>3.1796999999999999E-2</v>
      </c>
      <c r="M86" s="187">
        <v>3.2391999999999997E-2</v>
      </c>
      <c r="N86" s="187">
        <v>3.3027000000000001E-2</v>
      </c>
      <c r="O86" s="187">
        <v>3.3702000000000003E-2</v>
      </c>
      <c r="P86" s="187">
        <v>3.4373000000000001E-2</v>
      </c>
      <c r="Q86" s="187">
        <v>3.5042999999999998E-2</v>
      </c>
      <c r="R86" s="187">
        <v>3.5709999999999999E-2</v>
      </c>
      <c r="S86" s="187">
        <v>3.6374999999999998E-2</v>
      </c>
      <c r="T86" s="187">
        <v>3.7035999999999999E-2</v>
      </c>
      <c r="U86" s="187">
        <v>3.7698000000000002E-2</v>
      </c>
      <c r="V86" s="187">
        <v>3.8358999999999997E-2</v>
      </c>
      <c r="W86" s="187">
        <v>3.9015000000000001E-2</v>
      </c>
      <c r="X86" s="187">
        <v>3.9667000000000001E-2</v>
      </c>
      <c r="Y86" s="187">
        <v>4.0315999999999998E-2</v>
      </c>
      <c r="Z86" s="187">
        <v>4.0961999999999998E-2</v>
      </c>
      <c r="AA86" s="187">
        <v>4.1605000000000003E-2</v>
      </c>
      <c r="AB86" s="187">
        <v>4.2244999999999998E-2</v>
      </c>
      <c r="AC86" s="187">
        <v>4.2882000000000003E-2</v>
      </c>
      <c r="AD86" s="187">
        <v>4.3513999999999997E-2</v>
      </c>
      <c r="AE86" s="187">
        <v>4.4143000000000002E-2</v>
      </c>
      <c r="AF86" s="188">
        <v>1.6889999999999999E-2</v>
      </c>
      <c r="AG86" s="134"/>
    </row>
    <row r="87" spans="1:33" ht="15" customHeight="1">
      <c r="A87" s="137" t="s">
        <v>106</v>
      </c>
      <c r="B87" s="186" t="s">
        <v>348</v>
      </c>
      <c r="C87" s="187">
        <v>0.18509200000000001</v>
      </c>
      <c r="D87" s="187">
        <v>0.181559</v>
      </c>
      <c r="E87" s="187">
        <v>0.178365</v>
      </c>
      <c r="F87" s="187">
        <v>0.17569199999999999</v>
      </c>
      <c r="G87" s="187">
        <v>0.17295099999999999</v>
      </c>
      <c r="H87" s="187">
        <v>0.17014299999999999</v>
      </c>
      <c r="I87" s="187">
        <v>0.16719800000000001</v>
      </c>
      <c r="J87" s="187">
        <v>0.16413900000000001</v>
      </c>
      <c r="K87" s="187">
        <v>0.16098699999999999</v>
      </c>
      <c r="L87" s="187">
        <v>0.15786700000000001</v>
      </c>
      <c r="M87" s="187">
        <v>0.154866</v>
      </c>
      <c r="N87" s="187">
        <v>0.151867</v>
      </c>
      <c r="O87" s="187">
        <v>0.14899799999999999</v>
      </c>
      <c r="P87" s="187">
        <v>0.14658499999999999</v>
      </c>
      <c r="Q87" s="187">
        <v>0.14447299999999999</v>
      </c>
      <c r="R87" s="187">
        <v>0.142566</v>
      </c>
      <c r="S87" s="187">
        <v>0.14076</v>
      </c>
      <c r="T87" s="187">
        <v>0.13918900000000001</v>
      </c>
      <c r="U87" s="187">
        <v>0.13791</v>
      </c>
      <c r="V87" s="187">
        <v>0.136911</v>
      </c>
      <c r="W87" s="187">
        <v>0.13620699999999999</v>
      </c>
      <c r="X87" s="187">
        <v>0.13575499999999999</v>
      </c>
      <c r="Y87" s="187">
        <v>0.13553699999999999</v>
      </c>
      <c r="Z87" s="187">
        <v>0.13555200000000001</v>
      </c>
      <c r="AA87" s="187">
        <v>0.13580200000000001</v>
      </c>
      <c r="AB87" s="187">
        <v>0.136265</v>
      </c>
      <c r="AC87" s="187">
        <v>0.13685</v>
      </c>
      <c r="AD87" s="187">
        <v>0.13759299999999999</v>
      </c>
      <c r="AE87" s="187">
        <v>0.13852700000000001</v>
      </c>
      <c r="AF87" s="188">
        <v>-1.0296E-2</v>
      </c>
      <c r="AG87" s="134"/>
    </row>
    <row r="88" spans="1:33" ht="15" customHeight="1">
      <c r="A88" s="137" t="s">
        <v>107</v>
      </c>
      <c r="B88" s="186" t="s">
        <v>349</v>
      </c>
      <c r="C88" s="187">
        <v>0.120106</v>
      </c>
      <c r="D88" s="187">
        <v>0.118562</v>
      </c>
      <c r="E88" s="187">
        <v>0.11693099999999999</v>
      </c>
      <c r="F88" s="187">
        <v>0.11536299999999999</v>
      </c>
      <c r="G88" s="187">
        <v>0.113493</v>
      </c>
      <c r="H88" s="187">
        <v>0.111328</v>
      </c>
      <c r="I88" s="187">
        <v>0.108857</v>
      </c>
      <c r="J88" s="187">
        <v>0.106117</v>
      </c>
      <c r="K88" s="187">
        <v>0.103168</v>
      </c>
      <c r="L88" s="187">
        <v>0.100088</v>
      </c>
      <c r="M88" s="187">
        <v>9.6979999999999997E-2</v>
      </c>
      <c r="N88" s="187">
        <v>9.3785999999999994E-2</v>
      </c>
      <c r="O88" s="187">
        <v>9.0609999999999996E-2</v>
      </c>
      <c r="P88" s="187">
        <v>8.7647000000000003E-2</v>
      </c>
      <c r="Q88" s="187">
        <v>8.4848000000000007E-2</v>
      </c>
      <c r="R88" s="187">
        <v>8.2132999999999998E-2</v>
      </c>
      <c r="S88" s="187">
        <v>7.9492999999999994E-2</v>
      </c>
      <c r="T88" s="187">
        <v>7.7007999999999993E-2</v>
      </c>
      <c r="U88" s="187">
        <v>7.4726000000000001E-2</v>
      </c>
      <c r="V88" s="187">
        <v>7.2651999999999994E-2</v>
      </c>
      <c r="W88" s="187">
        <v>7.0824999999999999E-2</v>
      </c>
      <c r="X88" s="187">
        <v>6.9226999999999997E-2</v>
      </c>
      <c r="Y88" s="187">
        <v>6.7875000000000005E-2</v>
      </c>
      <c r="Z88" s="187">
        <v>6.6753000000000007E-2</v>
      </c>
      <c r="AA88" s="187">
        <v>6.5956000000000001E-2</v>
      </c>
      <c r="AB88" s="187">
        <v>6.5417000000000003E-2</v>
      </c>
      <c r="AC88" s="187">
        <v>6.5087000000000006E-2</v>
      </c>
      <c r="AD88" s="187">
        <v>6.4992999999999995E-2</v>
      </c>
      <c r="AE88" s="187">
        <v>6.5106999999999998E-2</v>
      </c>
      <c r="AF88" s="188">
        <v>-2.1631999999999998E-2</v>
      </c>
      <c r="AG88" s="134"/>
    </row>
    <row r="89" spans="1:33" ht="15" customHeight="1">
      <c r="A89" s="137" t="s">
        <v>108</v>
      </c>
      <c r="B89" s="186" t="s">
        <v>109</v>
      </c>
      <c r="C89" s="187">
        <v>8.9175000000000004E-2</v>
      </c>
      <c r="D89" s="187">
        <v>8.8249999999999995E-2</v>
      </c>
      <c r="E89" s="187">
        <v>7.9128000000000004E-2</v>
      </c>
      <c r="F89" s="187">
        <v>8.0093999999999999E-2</v>
      </c>
      <c r="G89" s="187">
        <v>8.0979999999999996E-2</v>
      </c>
      <c r="H89" s="187">
        <v>8.1729999999999997E-2</v>
      </c>
      <c r="I89" s="187">
        <v>8.2280000000000006E-2</v>
      </c>
      <c r="J89" s="187">
        <v>8.2540000000000002E-2</v>
      </c>
      <c r="K89" s="187">
        <v>8.2561999999999997E-2</v>
      </c>
      <c r="L89" s="187">
        <v>8.2343E-2</v>
      </c>
      <c r="M89" s="187">
        <v>8.1923999999999997E-2</v>
      </c>
      <c r="N89" s="187">
        <v>8.1309000000000006E-2</v>
      </c>
      <c r="O89" s="187">
        <v>8.0431000000000002E-2</v>
      </c>
      <c r="P89" s="187">
        <v>7.9390000000000002E-2</v>
      </c>
      <c r="Q89" s="187">
        <v>7.8254000000000004E-2</v>
      </c>
      <c r="R89" s="187">
        <v>7.7045000000000002E-2</v>
      </c>
      <c r="S89" s="187">
        <v>7.5693999999999997E-2</v>
      </c>
      <c r="T89" s="187">
        <v>7.4348999999999998E-2</v>
      </c>
      <c r="U89" s="187">
        <v>7.3050000000000004E-2</v>
      </c>
      <c r="V89" s="187">
        <v>7.1817000000000006E-2</v>
      </c>
      <c r="W89" s="187">
        <v>7.0639999999999994E-2</v>
      </c>
      <c r="X89" s="187">
        <v>6.9587999999999997E-2</v>
      </c>
      <c r="Y89" s="187">
        <v>6.8662000000000001E-2</v>
      </c>
      <c r="Z89" s="187">
        <v>6.7822999999999994E-2</v>
      </c>
      <c r="AA89" s="187">
        <v>6.7005999999999996E-2</v>
      </c>
      <c r="AB89" s="187">
        <v>6.6321000000000005E-2</v>
      </c>
      <c r="AC89" s="187">
        <v>6.5775E-2</v>
      </c>
      <c r="AD89" s="187">
        <v>6.5343999999999999E-2</v>
      </c>
      <c r="AE89" s="187">
        <v>6.4996999999999999E-2</v>
      </c>
      <c r="AF89" s="188">
        <v>-1.1231E-2</v>
      </c>
      <c r="AG89" s="134"/>
    </row>
    <row r="90" spans="1:33" ht="15" customHeight="1">
      <c r="A90" s="137" t="s">
        <v>110</v>
      </c>
      <c r="B90" s="186" t="s">
        <v>350</v>
      </c>
      <c r="C90" s="187">
        <v>2.037398</v>
      </c>
      <c r="D90" s="187">
        <v>2.0856680000000001</v>
      </c>
      <c r="E90" s="187">
        <v>2.1141719999999999</v>
      </c>
      <c r="F90" s="187">
        <v>2.15381</v>
      </c>
      <c r="G90" s="187">
        <v>2.1936559999999998</v>
      </c>
      <c r="H90" s="187">
        <v>2.237911</v>
      </c>
      <c r="I90" s="187">
        <v>2.2765520000000001</v>
      </c>
      <c r="J90" s="187">
        <v>2.3100990000000001</v>
      </c>
      <c r="K90" s="187">
        <v>2.3426849999999999</v>
      </c>
      <c r="L90" s="187">
        <v>2.3747950000000002</v>
      </c>
      <c r="M90" s="187">
        <v>2.4072800000000001</v>
      </c>
      <c r="N90" s="187">
        <v>2.4395030000000002</v>
      </c>
      <c r="O90" s="187">
        <v>2.4693230000000002</v>
      </c>
      <c r="P90" s="187">
        <v>2.5029680000000001</v>
      </c>
      <c r="Q90" s="187">
        <v>2.5391620000000001</v>
      </c>
      <c r="R90" s="187">
        <v>2.5777019999999999</v>
      </c>
      <c r="S90" s="187">
        <v>2.614976</v>
      </c>
      <c r="T90" s="187">
        <v>2.6532680000000002</v>
      </c>
      <c r="U90" s="187">
        <v>2.693851</v>
      </c>
      <c r="V90" s="187">
        <v>2.7352759999999998</v>
      </c>
      <c r="W90" s="187">
        <v>2.7794129999999999</v>
      </c>
      <c r="X90" s="187">
        <v>2.825256</v>
      </c>
      <c r="Y90" s="187">
        <v>2.8728530000000001</v>
      </c>
      <c r="Z90" s="187">
        <v>2.9220899999999999</v>
      </c>
      <c r="AA90" s="187">
        <v>2.9724970000000002</v>
      </c>
      <c r="AB90" s="187">
        <v>3.0254470000000002</v>
      </c>
      <c r="AC90" s="187">
        <v>3.079815</v>
      </c>
      <c r="AD90" s="187">
        <v>3.1361910000000002</v>
      </c>
      <c r="AE90" s="187">
        <v>3.196599</v>
      </c>
      <c r="AF90" s="188">
        <v>1.6216000000000001E-2</v>
      </c>
      <c r="AG90" s="134"/>
    </row>
    <row r="91" spans="1:33" ht="15" customHeight="1">
      <c r="A91" s="137" t="s">
        <v>351</v>
      </c>
      <c r="B91" s="185" t="s">
        <v>352</v>
      </c>
      <c r="C91" s="189">
        <v>11.871544999999999</v>
      </c>
      <c r="D91" s="189">
        <v>11.838481</v>
      </c>
      <c r="E91" s="189">
        <v>11.526081</v>
      </c>
      <c r="F91" s="189">
        <v>11.580304999999999</v>
      </c>
      <c r="G91" s="189">
        <v>11.635992999999999</v>
      </c>
      <c r="H91" s="189">
        <v>11.689837000000001</v>
      </c>
      <c r="I91" s="189">
        <v>11.730596</v>
      </c>
      <c r="J91" s="189">
        <v>11.752335</v>
      </c>
      <c r="K91" s="189">
        <v>11.759981</v>
      </c>
      <c r="L91" s="189">
        <v>11.76046</v>
      </c>
      <c r="M91" s="189">
        <v>11.762243</v>
      </c>
      <c r="N91" s="189">
        <v>11.775377000000001</v>
      </c>
      <c r="O91" s="189">
        <v>11.783529</v>
      </c>
      <c r="P91" s="189">
        <v>11.804330999999999</v>
      </c>
      <c r="Q91" s="189">
        <v>11.834376000000001</v>
      </c>
      <c r="R91" s="189">
        <v>11.870398</v>
      </c>
      <c r="S91" s="189">
        <v>11.902811</v>
      </c>
      <c r="T91" s="189">
        <v>11.940166</v>
      </c>
      <c r="U91" s="189">
        <v>11.979717000000001</v>
      </c>
      <c r="V91" s="189">
        <v>12.023415</v>
      </c>
      <c r="W91" s="189">
        <v>12.073841</v>
      </c>
      <c r="X91" s="189">
        <v>12.131802</v>
      </c>
      <c r="Y91" s="189">
        <v>12.196539</v>
      </c>
      <c r="Z91" s="189">
        <v>12.263961999999999</v>
      </c>
      <c r="AA91" s="189">
        <v>12.330469000000001</v>
      </c>
      <c r="AB91" s="189">
        <v>12.404661000000001</v>
      </c>
      <c r="AC91" s="189">
        <v>12.484757999999999</v>
      </c>
      <c r="AD91" s="189">
        <v>12.568652999999999</v>
      </c>
      <c r="AE91" s="189">
        <v>12.657738</v>
      </c>
      <c r="AF91" s="190">
        <v>2.2929999999999999E-3</v>
      </c>
      <c r="AG91" s="134"/>
    </row>
    <row r="92" spans="1:33" ht="12">
      <c r="A92" s="137" t="s">
        <v>353</v>
      </c>
      <c r="B92" s="186" t="s">
        <v>630</v>
      </c>
      <c r="C92" s="187">
        <v>0.112023</v>
      </c>
      <c r="D92" s="187">
        <v>0.123458</v>
      </c>
      <c r="E92" s="187">
        <v>0.13652900000000001</v>
      </c>
      <c r="F92" s="187">
        <v>0.14977699999999999</v>
      </c>
      <c r="G92" s="187">
        <v>0.16300899999999999</v>
      </c>
      <c r="H92" s="187">
        <v>0.17658499999999999</v>
      </c>
      <c r="I92" s="187">
        <v>0.19053</v>
      </c>
      <c r="J92" s="187">
        <v>0.20494499999999999</v>
      </c>
      <c r="K92" s="187">
        <v>0.21981999999999999</v>
      </c>
      <c r="L92" s="187">
        <v>0.23524600000000001</v>
      </c>
      <c r="M92" s="187">
        <v>0.25148999999999999</v>
      </c>
      <c r="N92" s="187">
        <v>0.26793699999999998</v>
      </c>
      <c r="O92" s="187">
        <v>0.28465000000000001</v>
      </c>
      <c r="P92" s="187">
        <v>0.29947400000000002</v>
      </c>
      <c r="Q92" s="187">
        <v>0.31491799999999998</v>
      </c>
      <c r="R92" s="187">
        <v>0.33096799999999998</v>
      </c>
      <c r="S92" s="187">
        <v>0.34801199999999999</v>
      </c>
      <c r="T92" s="187">
        <v>0.36618699999999998</v>
      </c>
      <c r="U92" s="187">
        <v>0.38540000000000002</v>
      </c>
      <c r="V92" s="187">
        <v>0.40570899999999999</v>
      </c>
      <c r="W92" s="187">
        <v>0.427124</v>
      </c>
      <c r="X92" s="187">
        <v>0.44966</v>
      </c>
      <c r="Y92" s="187">
        <v>0.47307100000000002</v>
      </c>
      <c r="Z92" s="187">
        <v>0.49757400000000002</v>
      </c>
      <c r="AA92" s="187">
        <v>0.52299700000000005</v>
      </c>
      <c r="AB92" s="187">
        <v>0.54935500000000004</v>
      </c>
      <c r="AC92" s="187">
        <v>0.57694599999999996</v>
      </c>
      <c r="AD92" s="187">
        <v>0.60526800000000003</v>
      </c>
      <c r="AE92" s="187">
        <v>0.63452399999999998</v>
      </c>
      <c r="AF92" s="188">
        <v>6.3893000000000005E-2</v>
      </c>
      <c r="AG92" s="134"/>
    </row>
    <row r="93" spans="1:33" ht="15" customHeight="1">
      <c r="A93" s="137" t="s">
        <v>111</v>
      </c>
      <c r="B93" s="185" t="s">
        <v>355</v>
      </c>
      <c r="C93" s="189">
        <v>11.759520999999999</v>
      </c>
      <c r="D93" s="189">
        <v>11.715023</v>
      </c>
      <c r="E93" s="189">
        <v>11.389552</v>
      </c>
      <c r="F93" s="189">
        <v>11.430529</v>
      </c>
      <c r="G93" s="189">
        <v>11.472984</v>
      </c>
      <c r="H93" s="189">
        <v>11.513251</v>
      </c>
      <c r="I93" s="189">
        <v>11.540065999999999</v>
      </c>
      <c r="J93" s="189">
        <v>11.547389000000001</v>
      </c>
      <c r="K93" s="189">
        <v>11.540160999999999</v>
      </c>
      <c r="L93" s="189">
        <v>11.525214</v>
      </c>
      <c r="M93" s="189">
        <v>11.510754</v>
      </c>
      <c r="N93" s="189">
        <v>11.507440000000001</v>
      </c>
      <c r="O93" s="189">
        <v>11.498879000000001</v>
      </c>
      <c r="P93" s="189">
        <v>11.504856</v>
      </c>
      <c r="Q93" s="189">
        <v>11.519458999999999</v>
      </c>
      <c r="R93" s="189">
        <v>11.539429</v>
      </c>
      <c r="S93" s="189">
        <v>11.554798999999999</v>
      </c>
      <c r="T93" s="189">
        <v>11.573979</v>
      </c>
      <c r="U93" s="189">
        <v>11.594315999999999</v>
      </c>
      <c r="V93" s="189">
        <v>11.617705000000001</v>
      </c>
      <c r="W93" s="189">
        <v>11.646717000000001</v>
      </c>
      <c r="X93" s="189">
        <v>11.682141</v>
      </c>
      <c r="Y93" s="189">
        <v>11.723468</v>
      </c>
      <c r="Z93" s="189">
        <v>11.766387999999999</v>
      </c>
      <c r="AA93" s="189">
        <v>11.807472000000001</v>
      </c>
      <c r="AB93" s="189">
        <v>11.855307</v>
      </c>
      <c r="AC93" s="189">
        <v>11.907812</v>
      </c>
      <c r="AD93" s="189">
        <v>11.963385000000001</v>
      </c>
      <c r="AE93" s="189">
        <v>12.023213</v>
      </c>
      <c r="AF93" s="190">
        <v>7.9199999999999995E-4</v>
      </c>
      <c r="AG93" s="134"/>
    </row>
    <row r="94" spans="1:33" ht="15" customHeight="1">
      <c r="B94" s="134"/>
      <c r="C94" s="134"/>
      <c r="D94" s="134"/>
      <c r="E94" s="134"/>
      <c r="F94" s="134"/>
      <c r="G94" s="134"/>
      <c r="H94" s="134"/>
      <c r="I94" s="134"/>
      <c r="J94" s="134"/>
      <c r="K94" s="134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</row>
    <row r="95" spans="1:33" ht="15" customHeight="1">
      <c r="A95" s="137" t="s">
        <v>112</v>
      </c>
      <c r="B95" s="185" t="s">
        <v>113</v>
      </c>
      <c r="C95" s="189">
        <v>9.4318840000000002</v>
      </c>
      <c r="D95" s="189">
        <v>9.0614460000000001</v>
      </c>
      <c r="E95" s="189">
        <v>9.2159829999999996</v>
      </c>
      <c r="F95" s="189">
        <v>9.2775800000000004</v>
      </c>
      <c r="G95" s="189">
        <v>9.2647940000000002</v>
      </c>
      <c r="H95" s="189">
        <v>9.2480410000000006</v>
      </c>
      <c r="I95" s="189">
        <v>9.2045560000000002</v>
      </c>
      <c r="J95" s="189">
        <v>9.1618700000000004</v>
      </c>
      <c r="K95" s="189">
        <v>9.1329999999999991</v>
      </c>
      <c r="L95" s="189">
        <v>9.1532210000000003</v>
      </c>
      <c r="M95" s="189">
        <v>9.2185980000000001</v>
      </c>
      <c r="N95" s="189">
        <v>9.2462999999999997</v>
      </c>
      <c r="O95" s="189">
        <v>9.3134979999999992</v>
      </c>
      <c r="P95" s="189">
        <v>9.3774160000000002</v>
      </c>
      <c r="Q95" s="189">
        <v>9.4475390000000008</v>
      </c>
      <c r="R95" s="189">
        <v>9.487012</v>
      </c>
      <c r="S95" s="189">
        <v>9.4913959999999999</v>
      </c>
      <c r="T95" s="189">
        <v>9.4915699999999994</v>
      </c>
      <c r="U95" s="189">
        <v>9.5147720000000007</v>
      </c>
      <c r="V95" s="189">
        <v>9.5577690000000004</v>
      </c>
      <c r="W95" s="189">
        <v>9.6436150000000005</v>
      </c>
      <c r="X95" s="189">
        <v>9.717905</v>
      </c>
      <c r="Y95" s="189">
        <v>9.8050350000000002</v>
      </c>
      <c r="Z95" s="189">
        <v>9.9067640000000008</v>
      </c>
      <c r="AA95" s="189">
        <v>9.9749020000000002</v>
      </c>
      <c r="AB95" s="189">
        <v>10.062101999999999</v>
      </c>
      <c r="AC95" s="189">
        <v>10.154728</v>
      </c>
      <c r="AD95" s="189">
        <v>10.235389</v>
      </c>
      <c r="AE95" s="189">
        <v>10.336385</v>
      </c>
      <c r="AF95" s="190">
        <v>3.2759999999999998E-3</v>
      </c>
      <c r="AG95" s="134"/>
    </row>
    <row r="96" spans="1:33" ht="15" customHeight="1">
      <c r="B96" s="134"/>
      <c r="C96" s="134"/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</row>
    <row r="97" spans="1:33" ht="15" customHeight="1">
      <c r="B97" s="185" t="s">
        <v>356</v>
      </c>
      <c r="C97" s="134"/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</row>
    <row r="98" spans="1:33" ht="15" customHeight="1">
      <c r="A98" s="137" t="s">
        <v>114</v>
      </c>
      <c r="B98" s="186" t="s">
        <v>89</v>
      </c>
      <c r="C98" s="187">
        <v>7.1100149999999998</v>
      </c>
      <c r="D98" s="187">
        <v>7.1526610000000002</v>
      </c>
      <c r="E98" s="187">
        <v>6.5057520000000002</v>
      </c>
      <c r="F98" s="187">
        <v>6.4811459999999999</v>
      </c>
      <c r="G98" s="187">
        <v>6.4469950000000003</v>
      </c>
      <c r="H98" s="187">
        <v>6.4027279999999998</v>
      </c>
      <c r="I98" s="187">
        <v>6.3488069999999999</v>
      </c>
      <c r="J98" s="187">
        <v>6.2861770000000003</v>
      </c>
      <c r="K98" s="187">
        <v>6.2194839999999996</v>
      </c>
      <c r="L98" s="187">
        <v>6.1553719999999998</v>
      </c>
      <c r="M98" s="187">
        <v>6.0959630000000002</v>
      </c>
      <c r="N98" s="187">
        <v>6.0408600000000003</v>
      </c>
      <c r="O98" s="187">
        <v>5.9861310000000003</v>
      </c>
      <c r="P98" s="187">
        <v>5.9325229999999998</v>
      </c>
      <c r="Q98" s="187">
        <v>5.8820589999999999</v>
      </c>
      <c r="R98" s="187">
        <v>5.8304309999999999</v>
      </c>
      <c r="S98" s="187">
        <v>5.774178</v>
      </c>
      <c r="T98" s="187">
        <v>5.7201329999999997</v>
      </c>
      <c r="U98" s="187">
        <v>5.6719030000000004</v>
      </c>
      <c r="V98" s="187">
        <v>5.6277799999999996</v>
      </c>
      <c r="W98" s="187">
        <v>5.5891190000000002</v>
      </c>
      <c r="X98" s="187">
        <v>5.5521039999999999</v>
      </c>
      <c r="Y98" s="187">
        <v>5.5174979999999998</v>
      </c>
      <c r="Z98" s="187">
        <v>5.4835640000000003</v>
      </c>
      <c r="AA98" s="187">
        <v>5.4438909999999998</v>
      </c>
      <c r="AB98" s="187">
        <v>5.4075309999999996</v>
      </c>
      <c r="AC98" s="187">
        <v>5.3732379999999997</v>
      </c>
      <c r="AD98" s="187">
        <v>5.3384010000000002</v>
      </c>
      <c r="AE98" s="187">
        <v>5.3043849999999999</v>
      </c>
      <c r="AF98" s="188">
        <v>-1.0409E-2</v>
      </c>
      <c r="AG98" s="134"/>
    </row>
    <row r="99" spans="1:33" ht="15" customHeight="1">
      <c r="A99" s="137" t="s">
        <v>115</v>
      </c>
      <c r="B99" s="186" t="s">
        <v>91</v>
      </c>
      <c r="C99" s="187">
        <v>2.4765199999999998</v>
      </c>
      <c r="D99" s="187">
        <v>2.1058129999999999</v>
      </c>
      <c r="E99" s="187">
        <v>2.555955</v>
      </c>
      <c r="F99" s="187">
        <v>2.6097670000000002</v>
      </c>
      <c r="G99" s="187">
        <v>2.647732</v>
      </c>
      <c r="H99" s="187">
        <v>2.6855289999999998</v>
      </c>
      <c r="I99" s="187">
        <v>2.7193200000000002</v>
      </c>
      <c r="J99" s="187">
        <v>2.7525309999999998</v>
      </c>
      <c r="K99" s="187">
        <v>2.7844319999999998</v>
      </c>
      <c r="L99" s="187">
        <v>2.8238189999999999</v>
      </c>
      <c r="M99" s="187">
        <v>2.8744489999999998</v>
      </c>
      <c r="N99" s="187">
        <v>2.9172989999999999</v>
      </c>
      <c r="O99" s="187">
        <v>2.9693239999999999</v>
      </c>
      <c r="P99" s="187">
        <v>3.0226950000000001</v>
      </c>
      <c r="Q99" s="187">
        <v>3.0803289999999999</v>
      </c>
      <c r="R99" s="187">
        <v>3.1334810000000002</v>
      </c>
      <c r="S99" s="187">
        <v>3.1798470000000001</v>
      </c>
      <c r="T99" s="187">
        <v>3.226057</v>
      </c>
      <c r="U99" s="187">
        <v>3.2779180000000001</v>
      </c>
      <c r="V99" s="187">
        <v>3.3334779999999999</v>
      </c>
      <c r="W99" s="187">
        <v>3.3983690000000002</v>
      </c>
      <c r="X99" s="187">
        <v>3.461468</v>
      </c>
      <c r="Y99" s="187">
        <v>3.5288270000000002</v>
      </c>
      <c r="Z99" s="187">
        <v>3.6009890000000002</v>
      </c>
      <c r="AA99" s="187">
        <v>3.6695880000000001</v>
      </c>
      <c r="AB99" s="187">
        <v>3.7439070000000001</v>
      </c>
      <c r="AC99" s="187">
        <v>3.820605</v>
      </c>
      <c r="AD99" s="187">
        <v>3.8934709999999999</v>
      </c>
      <c r="AE99" s="187">
        <v>3.9717359999999999</v>
      </c>
      <c r="AF99" s="188">
        <v>1.7013E-2</v>
      </c>
      <c r="AG99" s="134"/>
    </row>
    <row r="100" spans="1:33" ht="15" customHeight="1">
      <c r="A100" s="137" t="s">
        <v>116</v>
      </c>
      <c r="B100" s="186" t="s">
        <v>93</v>
      </c>
      <c r="C100" s="187">
        <v>2.785069</v>
      </c>
      <c r="D100" s="187">
        <v>2.7516790000000002</v>
      </c>
      <c r="E100" s="187">
        <v>2.7610139999999999</v>
      </c>
      <c r="F100" s="187">
        <v>2.7744179999999998</v>
      </c>
      <c r="G100" s="187">
        <v>2.778686</v>
      </c>
      <c r="H100" s="187">
        <v>2.7805049999999998</v>
      </c>
      <c r="I100" s="187">
        <v>2.7789269999999999</v>
      </c>
      <c r="J100" s="187">
        <v>2.7748309999999998</v>
      </c>
      <c r="K100" s="187">
        <v>2.7702309999999999</v>
      </c>
      <c r="L100" s="187">
        <v>2.7683219999999999</v>
      </c>
      <c r="M100" s="187">
        <v>2.770947</v>
      </c>
      <c r="N100" s="187">
        <v>2.7753830000000002</v>
      </c>
      <c r="O100" s="187">
        <v>2.7859159999999998</v>
      </c>
      <c r="P100" s="187">
        <v>2.8000310000000002</v>
      </c>
      <c r="Q100" s="187">
        <v>2.8152810000000001</v>
      </c>
      <c r="R100" s="187">
        <v>2.8261799999999999</v>
      </c>
      <c r="S100" s="187">
        <v>2.832077</v>
      </c>
      <c r="T100" s="187">
        <v>2.8373390000000001</v>
      </c>
      <c r="U100" s="187">
        <v>2.8452839999999999</v>
      </c>
      <c r="V100" s="187">
        <v>2.8552569999999999</v>
      </c>
      <c r="W100" s="187">
        <v>2.8699539999999999</v>
      </c>
      <c r="X100" s="187">
        <v>2.884296</v>
      </c>
      <c r="Y100" s="187">
        <v>2.9002319999999999</v>
      </c>
      <c r="Z100" s="187">
        <v>2.9167800000000002</v>
      </c>
      <c r="AA100" s="187">
        <v>2.9270330000000002</v>
      </c>
      <c r="AB100" s="187">
        <v>2.9404949999999999</v>
      </c>
      <c r="AC100" s="187">
        <v>2.9561459999999999</v>
      </c>
      <c r="AD100" s="187">
        <v>2.971393</v>
      </c>
      <c r="AE100" s="187">
        <v>2.988648</v>
      </c>
      <c r="AF100" s="188">
        <v>2.5230000000000001E-3</v>
      </c>
      <c r="AG100" s="134"/>
    </row>
    <row r="101" spans="1:33" ht="12">
      <c r="A101" s="137" t="s">
        <v>117</v>
      </c>
      <c r="B101" s="186" t="s">
        <v>95</v>
      </c>
      <c r="C101" s="187">
        <v>0.83711599999999997</v>
      </c>
      <c r="D101" s="187">
        <v>0.82186300000000001</v>
      </c>
      <c r="E101" s="187">
        <v>0.82011000000000001</v>
      </c>
      <c r="F101" s="187">
        <v>0.81624399999999997</v>
      </c>
      <c r="G101" s="187">
        <v>0.80891999999999997</v>
      </c>
      <c r="H101" s="187">
        <v>0.80172299999999996</v>
      </c>
      <c r="I101" s="187">
        <v>0.79459900000000006</v>
      </c>
      <c r="J101" s="187">
        <v>0.78902099999999997</v>
      </c>
      <c r="K101" s="187">
        <v>0.78561499999999995</v>
      </c>
      <c r="L101" s="187">
        <v>0.78595899999999996</v>
      </c>
      <c r="M101" s="187">
        <v>0.78947999999999996</v>
      </c>
      <c r="N101" s="187">
        <v>0.79164599999999996</v>
      </c>
      <c r="O101" s="187">
        <v>0.79685099999999998</v>
      </c>
      <c r="P101" s="187">
        <v>0.80151399999999995</v>
      </c>
      <c r="Q101" s="187">
        <v>0.80695399999999995</v>
      </c>
      <c r="R101" s="187">
        <v>0.81127400000000005</v>
      </c>
      <c r="S101" s="187">
        <v>0.81484500000000004</v>
      </c>
      <c r="T101" s="187">
        <v>0.818855</v>
      </c>
      <c r="U101" s="187">
        <v>0.82500899999999999</v>
      </c>
      <c r="V101" s="187">
        <v>0.83284599999999998</v>
      </c>
      <c r="W101" s="187">
        <v>0.84326100000000004</v>
      </c>
      <c r="X101" s="187">
        <v>0.85264499999999999</v>
      </c>
      <c r="Y101" s="187">
        <v>0.862313</v>
      </c>
      <c r="Z101" s="187">
        <v>0.87239699999999998</v>
      </c>
      <c r="AA101" s="187">
        <v>0.879996</v>
      </c>
      <c r="AB101" s="187">
        <v>0.88808900000000002</v>
      </c>
      <c r="AC101" s="187">
        <v>0.89615100000000003</v>
      </c>
      <c r="AD101" s="187">
        <v>0.90310299999999999</v>
      </c>
      <c r="AE101" s="187">
        <v>0.91037599999999996</v>
      </c>
      <c r="AF101" s="188">
        <v>3.0010000000000002E-3</v>
      </c>
      <c r="AG101" s="134"/>
    </row>
    <row r="102" spans="1:33" ht="12">
      <c r="A102" s="137" t="s">
        <v>118</v>
      </c>
      <c r="B102" s="186" t="s">
        <v>97</v>
      </c>
      <c r="C102" s="187">
        <v>0.27869100000000002</v>
      </c>
      <c r="D102" s="187">
        <v>0.277586</v>
      </c>
      <c r="E102" s="187">
        <v>0.278916</v>
      </c>
      <c r="F102" s="187">
        <v>0.27972900000000001</v>
      </c>
      <c r="G102" s="187">
        <v>0.27971499999999999</v>
      </c>
      <c r="H102" s="187">
        <v>0.27955600000000003</v>
      </c>
      <c r="I102" s="187">
        <v>0.27926699999999999</v>
      </c>
      <c r="J102" s="187">
        <v>0.27914499999999998</v>
      </c>
      <c r="K102" s="187">
        <v>0.27929199999999998</v>
      </c>
      <c r="L102" s="187">
        <v>0.28000700000000001</v>
      </c>
      <c r="M102" s="187">
        <v>0.28118500000000002</v>
      </c>
      <c r="N102" s="187">
        <v>0.28208899999999998</v>
      </c>
      <c r="O102" s="187">
        <v>0.28358800000000001</v>
      </c>
      <c r="P102" s="187">
        <v>0.28497600000000001</v>
      </c>
      <c r="Q102" s="187">
        <v>0.28653800000000001</v>
      </c>
      <c r="R102" s="187">
        <v>0.28790199999999999</v>
      </c>
      <c r="S102" s="187">
        <v>0.28894199999999998</v>
      </c>
      <c r="T102" s="187">
        <v>0.28991400000000001</v>
      </c>
      <c r="U102" s="187">
        <v>0.29116700000000001</v>
      </c>
      <c r="V102" s="187">
        <v>0.292601</v>
      </c>
      <c r="W102" s="187">
        <v>0.29439500000000002</v>
      </c>
      <c r="X102" s="187">
        <v>0.29599999999999999</v>
      </c>
      <c r="Y102" s="187">
        <v>0.29768</v>
      </c>
      <c r="Z102" s="187">
        <v>0.29946400000000001</v>
      </c>
      <c r="AA102" s="187">
        <v>0.30079600000000001</v>
      </c>
      <c r="AB102" s="187">
        <v>0.30225800000000003</v>
      </c>
      <c r="AC102" s="187">
        <v>0.30374600000000002</v>
      </c>
      <c r="AD102" s="187">
        <v>0.30505599999999999</v>
      </c>
      <c r="AE102" s="187">
        <v>0.30645699999999998</v>
      </c>
      <c r="AF102" s="188">
        <v>3.398E-3</v>
      </c>
      <c r="AG102" s="134"/>
    </row>
    <row r="103" spans="1:33" ht="15" customHeight="1">
      <c r="A103" s="137" t="s">
        <v>119</v>
      </c>
      <c r="B103" s="186" t="s">
        <v>99</v>
      </c>
      <c r="C103" s="187">
        <v>0.66981000000000002</v>
      </c>
      <c r="D103" s="187">
        <v>0.67469400000000002</v>
      </c>
      <c r="E103" s="187">
        <v>0.69062800000000002</v>
      </c>
      <c r="F103" s="187">
        <v>0.70603700000000003</v>
      </c>
      <c r="G103" s="187">
        <v>0.71742399999999995</v>
      </c>
      <c r="H103" s="187">
        <v>0.72725099999999998</v>
      </c>
      <c r="I103" s="187">
        <v>0.73550199999999999</v>
      </c>
      <c r="J103" s="187">
        <v>0.743259</v>
      </c>
      <c r="K103" s="187">
        <v>0.75097999999999998</v>
      </c>
      <c r="L103" s="187">
        <v>0.76042200000000004</v>
      </c>
      <c r="M103" s="187">
        <v>0.77187300000000003</v>
      </c>
      <c r="N103" s="187">
        <v>0.780219</v>
      </c>
      <c r="O103" s="187">
        <v>0.79063000000000005</v>
      </c>
      <c r="P103" s="187">
        <v>0.80088999999999999</v>
      </c>
      <c r="Q103" s="187">
        <v>0.811639</v>
      </c>
      <c r="R103" s="187">
        <v>0.82012600000000002</v>
      </c>
      <c r="S103" s="187">
        <v>0.82628999999999997</v>
      </c>
      <c r="T103" s="187">
        <v>0.83206000000000002</v>
      </c>
      <c r="U103" s="187">
        <v>0.839117</v>
      </c>
      <c r="V103" s="187">
        <v>0.84721199999999997</v>
      </c>
      <c r="W103" s="187">
        <v>0.85745899999999997</v>
      </c>
      <c r="X103" s="187">
        <v>0.86720699999999995</v>
      </c>
      <c r="Y103" s="187">
        <v>0.87748899999999996</v>
      </c>
      <c r="Z103" s="187">
        <v>0.88828300000000004</v>
      </c>
      <c r="AA103" s="187">
        <v>0.89714099999999997</v>
      </c>
      <c r="AB103" s="187">
        <v>0.90712099999999996</v>
      </c>
      <c r="AC103" s="187">
        <v>0.91741099999999998</v>
      </c>
      <c r="AD103" s="187">
        <v>0.927091</v>
      </c>
      <c r="AE103" s="187">
        <v>0.93792699999999996</v>
      </c>
      <c r="AF103" s="188">
        <v>1.2097E-2</v>
      </c>
      <c r="AG103" s="134"/>
    </row>
    <row r="104" spans="1:33" ht="15" customHeight="1">
      <c r="A104" s="137" t="s">
        <v>120</v>
      </c>
      <c r="B104" s="186" t="s">
        <v>101</v>
      </c>
      <c r="C104" s="187">
        <v>0.19544900000000001</v>
      </c>
      <c r="D104" s="187">
        <v>0.19247400000000001</v>
      </c>
      <c r="E104" s="187">
        <v>0.19247300000000001</v>
      </c>
      <c r="F104" s="187">
        <v>0.191769</v>
      </c>
      <c r="G104" s="187">
        <v>0.190053</v>
      </c>
      <c r="H104" s="187">
        <v>0.18817800000000001</v>
      </c>
      <c r="I104" s="187">
        <v>0.186248</v>
      </c>
      <c r="J104" s="187">
        <v>0.18460599999999999</v>
      </c>
      <c r="K104" s="187">
        <v>0.18338699999999999</v>
      </c>
      <c r="L104" s="187">
        <v>0.18290899999999999</v>
      </c>
      <c r="M104" s="187">
        <v>0.18302499999999999</v>
      </c>
      <c r="N104" s="187">
        <v>0.18269299999999999</v>
      </c>
      <c r="O104" s="187">
        <v>0.18293100000000001</v>
      </c>
      <c r="P104" s="187">
        <v>0.18290400000000001</v>
      </c>
      <c r="Q104" s="187">
        <v>0.18293799999999999</v>
      </c>
      <c r="R104" s="187">
        <v>0.18260999999999999</v>
      </c>
      <c r="S104" s="187">
        <v>0.18202199999999999</v>
      </c>
      <c r="T104" s="187">
        <v>0.18146000000000001</v>
      </c>
      <c r="U104" s="187">
        <v>0.18129899999999999</v>
      </c>
      <c r="V104" s="187">
        <v>0.18145800000000001</v>
      </c>
      <c r="W104" s="187">
        <v>0.18212900000000001</v>
      </c>
      <c r="X104" s="187">
        <v>0.18271999999999999</v>
      </c>
      <c r="Y104" s="187">
        <v>0.183532</v>
      </c>
      <c r="Z104" s="187">
        <v>0.18459900000000001</v>
      </c>
      <c r="AA104" s="187">
        <v>0.185312</v>
      </c>
      <c r="AB104" s="187">
        <v>0.186281</v>
      </c>
      <c r="AC104" s="187">
        <v>0.18728</v>
      </c>
      <c r="AD104" s="187">
        <v>0.188084</v>
      </c>
      <c r="AE104" s="187">
        <v>0.18899299999999999</v>
      </c>
      <c r="AF104" s="188">
        <v>-1.199E-3</v>
      </c>
      <c r="AG104" s="134"/>
    </row>
    <row r="105" spans="1:33" ht="15" customHeight="1">
      <c r="A105" s="137" t="s">
        <v>121</v>
      </c>
      <c r="B105" s="186" t="s">
        <v>103</v>
      </c>
      <c r="C105" s="187">
        <v>0.64936700000000003</v>
      </c>
      <c r="D105" s="187">
        <v>0.59590500000000002</v>
      </c>
      <c r="E105" s="187">
        <v>0.57947400000000004</v>
      </c>
      <c r="F105" s="187">
        <v>0.57413700000000001</v>
      </c>
      <c r="G105" s="187">
        <v>0.57083899999999999</v>
      </c>
      <c r="H105" s="187">
        <v>0.57030599999999998</v>
      </c>
      <c r="I105" s="187">
        <v>0.57125999999999999</v>
      </c>
      <c r="J105" s="187">
        <v>0.57273600000000002</v>
      </c>
      <c r="K105" s="187">
        <v>0.56876000000000004</v>
      </c>
      <c r="L105" s="187">
        <v>0.56690600000000002</v>
      </c>
      <c r="M105" s="187">
        <v>0.56734200000000001</v>
      </c>
      <c r="N105" s="187">
        <v>0.56628500000000004</v>
      </c>
      <c r="O105" s="187">
        <v>0.56753699999999996</v>
      </c>
      <c r="P105" s="187">
        <v>0.56916199999999995</v>
      </c>
      <c r="Q105" s="187">
        <v>0.57101800000000003</v>
      </c>
      <c r="R105" s="187">
        <v>0.57133199999999995</v>
      </c>
      <c r="S105" s="187">
        <v>0.57008400000000004</v>
      </c>
      <c r="T105" s="187">
        <v>0.56870299999999996</v>
      </c>
      <c r="U105" s="187">
        <v>0.55844300000000002</v>
      </c>
      <c r="V105" s="187">
        <v>0.550342</v>
      </c>
      <c r="W105" s="187">
        <v>0.545122</v>
      </c>
      <c r="X105" s="187">
        <v>0.54107000000000005</v>
      </c>
      <c r="Y105" s="187">
        <v>0.53950600000000004</v>
      </c>
      <c r="Z105" s="187">
        <v>0.53939599999999999</v>
      </c>
      <c r="AA105" s="187">
        <v>0.53831099999999998</v>
      </c>
      <c r="AB105" s="187">
        <v>0.53816200000000003</v>
      </c>
      <c r="AC105" s="187">
        <v>0.53847599999999995</v>
      </c>
      <c r="AD105" s="187">
        <v>0.53874900000000003</v>
      </c>
      <c r="AE105" s="187">
        <v>0.539906</v>
      </c>
      <c r="AF105" s="188">
        <v>-6.5709999999999996E-3</v>
      </c>
      <c r="AG105" s="134"/>
    </row>
    <row r="106" spans="1:33" ht="15" customHeight="1">
      <c r="A106" s="137" t="s">
        <v>122</v>
      </c>
      <c r="B106" s="186" t="s">
        <v>346</v>
      </c>
      <c r="C106" s="187">
        <v>0.106182</v>
      </c>
      <c r="D106" s="187">
        <v>0.105708</v>
      </c>
      <c r="E106" s="187">
        <v>0.10688499999999999</v>
      </c>
      <c r="F106" s="187">
        <v>0.107719</v>
      </c>
      <c r="G106" s="187">
        <v>0.108011</v>
      </c>
      <c r="H106" s="187">
        <v>0.108223</v>
      </c>
      <c r="I106" s="187">
        <v>0.108365</v>
      </c>
      <c r="J106" s="187">
        <v>0.10863399999999999</v>
      </c>
      <c r="K106" s="187">
        <v>0.109156</v>
      </c>
      <c r="L106" s="187">
        <v>0.110086</v>
      </c>
      <c r="M106" s="187">
        <v>0.11135200000000001</v>
      </c>
      <c r="N106" s="187">
        <v>0.11230999999999999</v>
      </c>
      <c r="O106" s="187">
        <v>0.113578</v>
      </c>
      <c r="P106" s="187">
        <v>0.114638</v>
      </c>
      <c r="Q106" s="187">
        <v>0.115674</v>
      </c>
      <c r="R106" s="187">
        <v>0.11642</v>
      </c>
      <c r="S106" s="187">
        <v>0.11692900000000001</v>
      </c>
      <c r="T106" s="187">
        <v>0.117383</v>
      </c>
      <c r="U106" s="187">
        <v>0.11802600000000001</v>
      </c>
      <c r="V106" s="187">
        <v>0.11879199999999999</v>
      </c>
      <c r="W106" s="187">
        <v>0.11981600000000001</v>
      </c>
      <c r="X106" s="187">
        <v>0.1207</v>
      </c>
      <c r="Y106" s="187">
        <v>0.12163400000000001</v>
      </c>
      <c r="Z106" s="187">
        <v>0.12264</v>
      </c>
      <c r="AA106" s="187">
        <v>0.123317</v>
      </c>
      <c r="AB106" s="187">
        <v>0.124087</v>
      </c>
      <c r="AC106" s="187">
        <v>0.124877</v>
      </c>
      <c r="AD106" s="187">
        <v>0.12554000000000001</v>
      </c>
      <c r="AE106" s="187">
        <v>0.126277</v>
      </c>
      <c r="AF106" s="188">
        <v>6.2090000000000001E-3</v>
      </c>
      <c r="AG106" s="134"/>
    </row>
    <row r="107" spans="1:33" ht="15" customHeight="1">
      <c r="A107" s="137" t="s">
        <v>123</v>
      </c>
      <c r="B107" s="186" t="s">
        <v>347</v>
      </c>
      <c r="C107" s="187">
        <v>7.8223000000000001E-2</v>
      </c>
      <c r="D107" s="187">
        <v>7.8455999999999998E-2</v>
      </c>
      <c r="E107" s="187">
        <v>7.9879000000000006E-2</v>
      </c>
      <c r="F107" s="187">
        <v>8.1015000000000004E-2</v>
      </c>
      <c r="G107" s="187">
        <v>8.1703999999999999E-2</v>
      </c>
      <c r="H107" s="187">
        <v>8.2288E-2</v>
      </c>
      <c r="I107" s="187">
        <v>8.2902000000000003E-2</v>
      </c>
      <c r="J107" s="187">
        <v>8.3697999999999995E-2</v>
      </c>
      <c r="K107" s="187">
        <v>8.4734000000000004E-2</v>
      </c>
      <c r="L107" s="187">
        <v>8.6179000000000006E-2</v>
      </c>
      <c r="M107" s="187">
        <v>8.7991E-2</v>
      </c>
      <c r="N107" s="187">
        <v>8.9672000000000002E-2</v>
      </c>
      <c r="O107" s="187">
        <v>9.1721999999999998E-2</v>
      </c>
      <c r="P107" s="187">
        <v>9.3600000000000003E-2</v>
      </c>
      <c r="Q107" s="187">
        <v>9.5455999999999999E-2</v>
      </c>
      <c r="R107" s="187">
        <v>9.7072000000000006E-2</v>
      </c>
      <c r="S107" s="187">
        <v>9.8484000000000002E-2</v>
      </c>
      <c r="T107" s="187">
        <v>9.9843000000000001E-2</v>
      </c>
      <c r="U107" s="187">
        <v>0.101357</v>
      </c>
      <c r="V107" s="187">
        <v>0.102973</v>
      </c>
      <c r="W107" s="187">
        <v>0.104813</v>
      </c>
      <c r="X107" s="187">
        <v>0.106531</v>
      </c>
      <c r="Y107" s="187">
        <v>0.108293</v>
      </c>
      <c r="Z107" s="187">
        <v>0.110121</v>
      </c>
      <c r="AA107" s="187">
        <v>0.111651</v>
      </c>
      <c r="AB107" s="187">
        <v>0.11326</v>
      </c>
      <c r="AC107" s="187">
        <v>0.114884</v>
      </c>
      <c r="AD107" s="187">
        <v>0.116387</v>
      </c>
      <c r="AE107" s="187">
        <v>0.117952</v>
      </c>
      <c r="AF107" s="188">
        <v>1.4777E-2</v>
      </c>
      <c r="AG107" s="134"/>
    </row>
    <row r="108" spans="1:33" ht="15" customHeight="1">
      <c r="A108" s="137" t="s">
        <v>124</v>
      </c>
      <c r="B108" s="186" t="s">
        <v>348</v>
      </c>
      <c r="C108" s="187">
        <v>0.52424099999999996</v>
      </c>
      <c r="D108" s="187">
        <v>0.50756000000000001</v>
      </c>
      <c r="E108" s="187">
        <v>0.49981199999999998</v>
      </c>
      <c r="F108" s="187">
        <v>0.49174499999999999</v>
      </c>
      <c r="G108" s="187">
        <v>0.48112700000000003</v>
      </c>
      <c r="H108" s="187">
        <v>0.47011500000000001</v>
      </c>
      <c r="I108" s="187">
        <v>0.45847399999999999</v>
      </c>
      <c r="J108" s="187">
        <v>0.44717800000000002</v>
      </c>
      <c r="K108" s="187">
        <v>0.43663000000000002</v>
      </c>
      <c r="L108" s="187">
        <v>0.42787199999999997</v>
      </c>
      <c r="M108" s="187">
        <v>0.42068299999999997</v>
      </c>
      <c r="N108" s="187">
        <v>0.41233599999999998</v>
      </c>
      <c r="O108" s="187">
        <v>0.40550199999999997</v>
      </c>
      <c r="P108" s="187">
        <v>0.39916000000000001</v>
      </c>
      <c r="Q108" s="187">
        <v>0.39354099999999997</v>
      </c>
      <c r="R108" s="187">
        <v>0.38753900000000002</v>
      </c>
      <c r="S108" s="187">
        <v>0.381106</v>
      </c>
      <c r="T108" s="187">
        <v>0.37523499999999999</v>
      </c>
      <c r="U108" s="187">
        <v>0.37079299999999998</v>
      </c>
      <c r="V108" s="187">
        <v>0.36753000000000002</v>
      </c>
      <c r="W108" s="187">
        <v>0.36592000000000002</v>
      </c>
      <c r="X108" s="187">
        <v>0.36459000000000003</v>
      </c>
      <c r="Y108" s="187">
        <v>0.36407099999999998</v>
      </c>
      <c r="Z108" s="187">
        <v>0.36441600000000002</v>
      </c>
      <c r="AA108" s="187">
        <v>0.36443900000000001</v>
      </c>
      <c r="AB108" s="187">
        <v>0.36532999999999999</v>
      </c>
      <c r="AC108" s="187">
        <v>0.36663499999999999</v>
      </c>
      <c r="AD108" s="187">
        <v>0.36802099999999999</v>
      </c>
      <c r="AE108" s="187">
        <v>0.37015199999999998</v>
      </c>
      <c r="AF108" s="188">
        <v>-1.2352999999999999E-2</v>
      </c>
      <c r="AG108" s="134"/>
    </row>
    <row r="109" spans="1:33" ht="15" customHeight="1">
      <c r="A109" s="137" t="s">
        <v>125</v>
      </c>
      <c r="B109" s="186" t="s">
        <v>349</v>
      </c>
      <c r="C109" s="187">
        <v>0.34017799999999998</v>
      </c>
      <c r="D109" s="187">
        <v>0.33145000000000002</v>
      </c>
      <c r="E109" s="187">
        <v>0.32766200000000001</v>
      </c>
      <c r="F109" s="187">
        <v>0.32289099999999998</v>
      </c>
      <c r="G109" s="187">
        <v>0.31572299999999998</v>
      </c>
      <c r="H109" s="187">
        <v>0.30760500000000002</v>
      </c>
      <c r="I109" s="187">
        <v>0.29849799999999999</v>
      </c>
      <c r="J109" s="187">
        <v>0.28910400000000003</v>
      </c>
      <c r="K109" s="187">
        <v>0.27981200000000001</v>
      </c>
      <c r="L109" s="187">
        <v>0.27127299999999999</v>
      </c>
      <c r="M109" s="187">
        <v>0.26343899999999998</v>
      </c>
      <c r="N109" s="187">
        <v>0.25463999999999998</v>
      </c>
      <c r="O109" s="187">
        <v>0.24659700000000001</v>
      </c>
      <c r="P109" s="187">
        <v>0.23866799999999999</v>
      </c>
      <c r="Q109" s="187">
        <v>0.23112199999999999</v>
      </c>
      <c r="R109" s="187">
        <v>0.22326399999999999</v>
      </c>
      <c r="S109" s="187">
        <v>0.215225</v>
      </c>
      <c r="T109" s="187">
        <v>0.20760400000000001</v>
      </c>
      <c r="U109" s="187">
        <v>0.20091200000000001</v>
      </c>
      <c r="V109" s="187">
        <v>0.19502900000000001</v>
      </c>
      <c r="W109" s="187">
        <v>0.190272</v>
      </c>
      <c r="X109" s="187">
        <v>0.18592</v>
      </c>
      <c r="Y109" s="187">
        <v>0.18232200000000001</v>
      </c>
      <c r="Z109" s="187">
        <v>0.17945700000000001</v>
      </c>
      <c r="AA109" s="187">
        <v>0.17699999999999999</v>
      </c>
      <c r="AB109" s="187">
        <v>0.17538599999999999</v>
      </c>
      <c r="AC109" s="187">
        <v>0.174376</v>
      </c>
      <c r="AD109" s="187">
        <v>0.17383799999999999</v>
      </c>
      <c r="AE109" s="187">
        <v>0.17397000000000001</v>
      </c>
      <c r="AF109" s="188">
        <v>-2.3664999999999999E-2</v>
      </c>
      <c r="AG109" s="134"/>
    </row>
    <row r="110" spans="1:33" ht="15" customHeight="1">
      <c r="A110" s="137" t="s">
        <v>126</v>
      </c>
      <c r="B110" s="186" t="s">
        <v>109</v>
      </c>
      <c r="C110" s="187">
        <v>0.25257299999999999</v>
      </c>
      <c r="D110" s="187">
        <v>0.24671000000000001</v>
      </c>
      <c r="E110" s="187">
        <v>0.22173100000000001</v>
      </c>
      <c r="F110" s="187">
        <v>0.22417599999999999</v>
      </c>
      <c r="G110" s="187">
        <v>0.225276</v>
      </c>
      <c r="H110" s="187">
        <v>0.225825</v>
      </c>
      <c r="I110" s="187">
        <v>0.22562099999999999</v>
      </c>
      <c r="J110" s="187">
        <v>0.22486900000000001</v>
      </c>
      <c r="K110" s="187">
        <v>0.22392599999999999</v>
      </c>
      <c r="L110" s="187">
        <v>0.22317799999999999</v>
      </c>
      <c r="M110" s="187">
        <v>0.22254199999999999</v>
      </c>
      <c r="N110" s="187">
        <v>0.22076200000000001</v>
      </c>
      <c r="O110" s="187">
        <v>0.21889700000000001</v>
      </c>
      <c r="P110" s="187">
        <v>0.21618299999999999</v>
      </c>
      <c r="Q110" s="187">
        <v>0.21316199999999999</v>
      </c>
      <c r="R110" s="187">
        <v>0.20943300000000001</v>
      </c>
      <c r="S110" s="187">
        <v>0.20494000000000001</v>
      </c>
      <c r="T110" s="187">
        <v>0.200434</v>
      </c>
      <c r="U110" s="187">
        <v>0.196406</v>
      </c>
      <c r="V110" s="187">
        <v>0.19278899999999999</v>
      </c>
      <c r="W110" s="187">
        <v>0.189775</v>
      </c>
      <c r="X110" s="187">
        <v>0.18689</v>
      </c>
      <c r="Y110" s="187">
        <v>0.18443599999999999</v>
      </c>
      <c r="Z110" s="187">
        <v>0.182334</v>
      </c>
      <c r="AA110" s="187">
        <v>0.17981900000000001</v>
      </c>
      <c r="AB110" s="187">
        <v>0.17780699999999999</v>
      </c>
      <c r="AC110" s="187">
        <v>0.17621899999999999</v>
      </c>
      <c r="AD110" s="187">
        <v>0.17477599999999999</v>
      </c>
      <c r="AE110" s="187">
        <v>0.173677</v>
      </c>
      <c r="AF110" s="188">
        <v>-1.3285999999999999E-2</v>
      </c>
      <c r="AG110" s="134"/>
    </row>
    <row r="111" spans="1:33" ht="15" customHeight="1">
      <c r="A111" s="137" t="s">
        <v>127</v>
      </c>
      <c r="B111" s="186" t="s">
        <v>350</v>
      </c>
      <c r="C111" s="187">
        <v>5.2054660000000004</v>
      </c>
      <c r="D111" s="187">
        <v>5.2792649999999997</v>
      </c>
      <c r="E111" s="187">
        <v>5.3680680000000001</v>
      </c>
      <c r="F111" s="187">
        <v>5.4667950000000003</v>
      </c>
      <c r="G111" s="187">
        <v>5.5393330000000001</v>
      </c>
      <c r="H111" s="187">
        <v>5.6196859999999997</v>
      </c>
      <c r="I111" s="187">
        <v>5.6796139999999999</v>
      </c>
      <c r="J111" s="187">
        <v>5.7321720000000003</v>
      </c>
      <c r="K111" s="187">
        <v>5.7932949999999996</v>
      </c>
      <c r="L111" s="187">
        <v>5.8741300000000001</v>
      </c>
      <c r="M111" s="187">
        <v>5.9726720000000002</v>
      </c>
      <c r="N111" s="187">
        <v>6.0554870000000003</v>
      </c>
      <c r="O111" s="187">
        <v>6.1483489999999996</v>
      </c>
      <c r="P111" s="187">
        <v>6.2413259999999999</v>
      </c>
      <c r="Q111" s="187">
        <v>6.3396559999999997</v>
      </c>
      <c r="R111" s="187">
        <v>6.4296220000000002</v>
      </c>
      <c r="S111" s="187">
        <v>6.5040570000000004</v>
      </c>
      <c r="T111" s="187">
        <v>6.5783399999999999</v>
      </c>
      <c r="U111" s="187">
        <v>6.6683149999999998</v>
      </c>
      <c r="V111" s="187">
        <v>6.7671700000000001</v>
      </c>
      <c r="W111" s="187">
        <v>6.8881180000000004</v>
      </c>
      <c r="X111" s="187">
        <v>7.0062930000000003</v>
      </c>
      <c r="Y111" s="187">
        <v>7.1321969999999997</v>
      </c>
      <c r="Z111" s="187">
        <v>7.2672169999999996</v>
      </c>
      <c r="AA111" s="187">
        <v>7.3884829999999999</v>
      </c>
      <c r="AB111" s="187">
        <v>7.5214470000000002</v>
      </c>
      <c r="AC111" s="187">
        <v>7.6591680000000002</v>
      </c>
      <c r="AD111" s="187">
        <v>7.7947930000000003</v>
      </c>
      <c r="AE111" s="187">
        <v>7.9456879999999996</v>
      </c>
      <c r="AF111" s="188">
        <v>1.5219E-2</v>
      </c>
      <c r="AG111" s="134"/>
    </row>
    <row r="112" spans="1:33" ht="15" customHeight="1">
      <c r="A112" s="137" t="s">
        <v>128</v>
      </c>
      <c r="B112" s="185" t="s">
        <v>357</v>
      </c>
      <c r="C112" s="197">
        <v>21.508896</v>
      </c>
      <c r="D112" s="197">
        <v>21.121822000000002</v>
      </c>
      <c r="E112" s="197">
        <v>20.988358000000002</v>
      </c>
      <c r="F112" s="197">
        <v>21.127586000000001</v>
      </c>
      <c r="G112" s="197">
        <v>21.191535999999999</v>
      </c>
      <c r="H112" s="197">
        <v>21.249516</v>
      </c>
      <c r="I112" s="197">
        <v>21.267403000000002</v>
      </c>
      <c r="J112" s="197">
        <v>21.267963000000002</v>
      </c>
      <c r="K112" s="197">
        <v>21.269732999999999</v>
      </c>
      <c r="L112" s="197">
        <v>21.316433</v>
      </c>
      <c r="M112" s="197">
        <v>21.412941</v>
      </c>
      <c r="N112" s="197">
        <v>21.481677999999999</v>
      </c>
      <c r="O112" s="197">
        <v>21.587553</v>
      </c>
      <c r="P112" s="197">
        <v>21.698273</v>
      </c>
      <c r="Q112" s="197">
        <v>21.825367</v>
      </c>
      <c r="R112" s="197">
        <v>21.926689</v>
      </c>
      <c r="S112" s="197">
        <v>21.989027</v>
      </c>
      <c r="T112" s="197">
        <v>22.053360000000001</v>
      </c>
      <c r="U112" s="197">
        <v>22.145949999999999</v>
      </c>
      <c r="V112" s="197">
        <v>22.265259</v>
      </c>
      <c r="W112" s="197">
        <v>22.438521999999999</v>
      </c>
      <c r="X112" s="197">
        <v>22.608433000000002</v>
      </c>
      <c r="Y112" s="197">
        <v>22.800034</v>
      </c>
      <c r="Z112" s="197">
        <v>23.011658000000001</v>
      </c>
      <c r="AA112" s="197">
        <v>23.186775000000001</v>
      </c>
      <c r="AB112" s="197">
        <v>23.391161</v>
      </c>
      <c r="AC112" s="197">
        <v>23.609210999999998</v>
      </c>
      <c r="AD112" s="197">
        <v>23.818702999999999</v>
      </c>
      <c r="AE112" s="197">
        <v>24.056145000000001</v>
      </c>
      <c r="AF112" s="198">
        <v>4.0049999999999999E-3</v>
      </c>
      <c r="AG112" s="134"/>
    </row>
    <row r="113" spans="1:33" ht="15" customHeight="1">
      <c r="A113" s="137" t="s">
        <v>358</v>
      </c>
      <c r="B113" s="186" t="s">
        <v>359</v>
      </c>
      <c r="C113" s="187">
        <v>0.112023</v>
      </c>
      <c r="D113" s="187">
        <v>0.123458</v>
      </c>
      <c r="E113" s="187">
        <v>0.13652900000000001</v>
      </c>
      <c r="F113" s="187">
        <v>0.14977699999999999</v>
      </c>
      <c r="G113" s="187">
        <v>0.16300899999999999</v>
      </c>
      <c r="H113" s="187">
        <v>0.17658499999999999</v>
      </c>
      <c r="I113" s="187">
        <v>0.19053</v>
      </c>
      <c r="J113" s="187">
        <v>0.20494499999999999</v>
      </c>
      <c r="K113" s="187">
        <v>0.21981999999999999</v>
      </c>
      <c r="L113" s="187">
        <v>0.23524600000000001</v>
      </c>
      <c r="M113" s="187">
        <v>0.25148999999999999</v>
      </c>
      <c r="N113" s="187">
        <v>0.26793699999999998</v>
      </c>
      <c r="O113" s="187">
        <v>0.28465000000000001</v>
      </c>
      <c r="P113" s="187">
        <v>0.29947400000000002</v>
      </c>
      <c r="Q113" s="187">
        <v>0.31491799999999998</v>
      </c>
      <c r="R113" s="187">
        <v>0.33096799999999998</v>
      </c>
      <c r="S113" s="187">
        <v>0.34801199999999999</v>
      </c>
      <c r="T113" s="187">
        <v>0.36618699999999998</v>
      </c>
      <c r="U113" s="187">
        <v>0.38540000000000002</v>
      </c>
      <c r="V113" s="187">
        <v>0.40570899999999999</v>
      </c>
      <c r="W113" s="187">
        <v>0.427124</v>
      </c>
      <c r="X113" s="187">
        <v>0.44966</v>
      </c>
      <c r="Y113" s="187">
        <v>0.47307100000000002</v>
      </c>
      <c r="Z113" s="187">
        <v>0.49757400000000002</v>
      </c>
      <c r="AA113" s="187">
        <v>0.52299700000000005</v>
      </c>
      <c r="AB113" s="187">
        <v>0.54935500000000004</v>
      </c>
      <c r="AC113" s="187">
        <v>0.57694599999999996</v>
      </c>
      <c r="AD113" s="187">
        <v>0.60526800000000003</v>
      </c>
      <c r="AE113" s="187">
        <v>0.63452399999999998</v>
      </c>
      <c r="AF113" s="188">
        <v>6.3893000000000005E-2</v>
      </c>
      <c r="AG113" s="134"/>
    </row>
    <row r="114" spans="1:33" ht="15" customHeight="1">
      <c r="A114" s="137" t="s">
        <v>360</v>
      </c>
      <c r="B114" s="185" t="s">
        <v>361</v>
      </c>
      <c r="C114" s="189">
        <v>21.396872999999999</v>
      </c>
      <c r="D114" s="189">
        <v>20.998363000000001</v>
      </c>
      <c r="E114" s="189">
        <v>20.851828000000001</v>
      </c>
      <c r="F114" s="189">
        <v>20.977810000000002</v>
      </c>
      <c r="G114" s="189">
        <v>21.028528000000001</v>
      </c>
      <c r="H114" s="189">
        <v>21.072931000000001</v>
      </c>
      <c r="I114" s="189">
        <v>21.076872000000002</v>
      </c>
      <c r="J114" s="189">
        <v>21.063019000000001</v>
      </c>
      <c r="K114" s="189">
        <v>21.049913</v>
      </c>
      <c r="L114" s="189">
        <v>21.081185999999999</v>
      </c>
      <c r="M114" s="189">
        <v>21.161451</v>
      </c>
      <c r="N114" s="189">
        <v>21.213740999999999</v>
      </c>
      <c r="O114" s="189">
        <v>21.302902</v>
      </c>
      <c r="P114" s="189">
        <v>21.398797999999999</v>
      </c>
      <c r="Q114" s="189">
        <v>21.510448</v>
      </c>
      <c r="R114" s="189">
        <v>21.59572</v>
      </c>
      <c r="S114" s="189">
        <v>21.641013999999998</v>
      </c>
      <c r="T114" s="189">
        <v>21.687172</v>
      </c>
      <c r="U114" s="189">
        <v>21.760549999999999</v>
      </c>
      <c r="V114" s="189">
        <v>21.859549000000001</v>
      </c>
      <c r="W114" s="189">
        <v>22.011398</v>
      </c>
      <c r="X114" s="189">
        <v>22.158773</v>
      </c>
      <c r="Y114" s="189">
        <v>22.326962999999999</v>
      </c>
      <c r="Z114" s="189">
        <v>22.514084</v>
      </c>
      <c r="AA114" s="189">
        <v>22.663778000000001</v>
      </c>
      <c r="AB114" s="189">
        <v>22.841805999999998</v>
      </c>
      <c r="AC114" s="189">
        <v>23.032264999999999</v>
      </c>
      <c r="AD114" s="189">
        <v>23.213433999999999</v>
      </c>
      <c r="AE114" s="189">
        <v>23.421619</v>
      </c>
      <c r="AF114" s="190">
        <v>3.2339999999999999E-3</v>
      </c>
      <c r="AG114" s="134"/>
    </row>
    <row r="115" spans="1:33" ht="15" customHeight="1">
      <c r="B115" s="134"/>
      <c r="C115" s="134"/>
      <c r="D115" s="134"/>
      <c r="E115" s="134"/>
      <c r="F115" s="134"/>
      <c r="G115" s="134"/>
      <c r="H115" s="134"/>
      <c r="I115" s="134"/>
      <c r="J115" s="134"/>
      <c r="K115" s="134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</row>
    <row r="116" spans="1:33" ht="15" customHeight="1">
      <c r="B116" s="185" t="s">
        <v>362</v>
      </c>
      <c r="C116" s="134"/>
      <c r="D116" s="134"/>
      <c r="E116" s="134"/>
      <c r="F116" s="134"/>
      <c r="G116" s="134"/>
      <c r="H116" s="134"/>
      <c r="I116" s="134"/>
      <c r="J116" s="134"/>
      <c r="K116" s="134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</row>
    <row r="117" spans="1:33" ht="15" customHeight="1">
      <c r="A117" s="137" t="s">
        <v>129</v>
      </c>
      <c r="B117" s="186" t="s">
        <v>130</v>
      </c>
      <c r="C117" s="187">
        <v>1.4845000000000001E-2</v>
      </c>
      <c r="D117" s="187">
        <v>1.5337E-2</v>
      </c>
      <c r="E117" s="187">
        <v>1.7392999999999999E-2</v>
      </c>
      <c r="F117" s="187">
        <v>1.9101E-2</v>
      </c>
      <c r="G117" s="187">
        <v>2.0705000000000001E-2</v>
      </c>
      <c r="H117" s="187">
        <v>2.2252999999999998E-2</v>
      </c>
      <c r="I117" s="187">
        <v>2.3747000000000001E-2</v>
      </c>
      <c r="J117" s="187">
        <v>2.5304E-2</v>
      </c>
      <c r="K117" s="187">
        <v>2.6698E-2</v>
      </c>
      <c r="L117" s="187">
        <v>2.8160000000000001E-2</v>
      </c>
      <c r="M117" s="187">
        <v>2.9547E-2</v>
      </c>
      <c r="N117" s="187">
        <v>3.0886E-2</v>
      </c>
      <c r="O117" s="187">
        <v>3.2044999999999997E-2</v>
      </c>
      <c r="P117" s="187">
        <v>3.2747999999999999E-2</v>
      </c>
      <c r="Q117" s="187">
        <v>3.3270000000000001E-2</v>
      </c>
      <c r="R117" s="187">
        <v>3.3674000000000003E-2</v>
      </c>
      <c r="S117" s="187">
        <v>3.3866E-2</v>
      </c>
      <c r="T117" s="187">
        <v>3.424E-2</v>
      </c>
      <c r="U117" s="187">
        <v>3.4597999999999997E-2</v>
      </c>
      <c r="V117" s="187">
        <v>3.5140999999999999E-2</v>
      </c>
      <c r="W117" s="187">
        <v>3.5660999999999998E-2</v>
      </c>
      <c r="X117" s="187">
        <v>3.6152999999999998E-2</v>
      </c>
      <c r="Y117" s="187">
        <v>3.6614000000000001E-2</v>
      </c>
      <c r="Z117" s="187">
        <v>3.7157999999999997E-2</v>
      </c>
      <c r="AA117" s="187">
        <v>3.7769999999999998E-2</v>
      </c>
      <c r="AB117" s="187">
        <v>3.8505999999999999E-2</v>
      </c>
      <c r="AC117" s="187">
        <v>3.9142999999999997E-2</v>
      </c>
      <c r="AD117" s="187">
        <v>3.9898999999999997E-2</v>
      </c>
      <c r="AE117" s="187">
        <v>4.0578000000000003E-2</v>
      </c>
      <c r="AF117" s="188">
        <v>3.6565E-2</v>
      </c>
      <c r="AG117" s="134"/>
    </row>
    <row r="118" spans="1:33" ht="15" customHeight="1">
      <c r="A118" s="137" t="s">
        <v>131</v>
      </c>
      <c r="B118" s="186" t="s">
        <v>132</v>
      </c>
      <c r="C118" s="187">
        <v>5.7070999999999997E-2</v>
      </c>
      <c r="D118" s="187">
        <v>6.5246999999999999E-2</v>
      </c>
      <c r="E118" s="187">
        <v>7.4490000000000001E-2</v>
      </c>
      <c r="F118" s="187">
        <v>8.2332000000000002E-2</v>
      </c>
      <c r="G118" s="187">
        <v>8.9647000000000004E-2</v>
      </c>
      <c r="H118" s="187">
        <v>9.6698999999999993E-2</v>
      </c>
      <c r="I118" s="187">
        <v>0.103424</v>
      </c>
      <c r="J118" s="187">
        <v>0.110056</v>
      </c>
      <c r="K118" s="187">
        <v>0.11708300000000001</v>
      </c>
      <c r="L118" s="187">
        <v>0.1244</v>
      </c>
      <c r="M118" s="187">
        <v>0.13175400000000001</v>
      </c>
      <c r="N118" s="187">
        <v>0.136737</v>
      </c>
      <c r="O118" s="187">
        <v>0.13999400000000001</v>
      </c>
      <c r="P118" s="187">
        <v>0.13961699999999999</v>
      </c>
      <c r="Q118" s="187">
        <v>0.13946500000000001</v>
      </c>
      <c r="R118" s="187">
        <v>0.13922100000000001</v>
      </c>
      <c r="S118" s="187">
        <v>0.13922000000000001</v>
      </c>
      <c r="T118" s="187">
        <v>0.139213</v>
      </c>
      <c r="U118" s="187">
        <v>0.139127</v>
      </c>
      <c r="V118" s="187">
        <v>0.139539</v>
      </c>
      <c r="W118" s="187">
        <v>0.13955999999999999</v>
      </c>
      <c r="X118" s="187">
        <v>0.13979800000000001</v>
      </c>
      <c r="Y118" s="187">
        <v>0.139983</v>
      </c>
      <c r="Z118" s="187">
        <v>0.14035800000000001</v>
      </c>
      <c r="AA118" s="187">
        <v>0.140489</v>
      </c>
      <c r="AB118" s="187">
        <v>0.140678</v>
      </c>
      <c r="AC118" s="187">
        <v>0.140518</v>
      </c>
      <c r="AD118" s="187">
        <v>0.14077500000000001</v>
      </c>
      <c r="AE118" s="187">
        <v>0.140678</v>
      </c>
      <c r="AF118" s="188">
        <v>3.2745000000000003E-2</v>
      </c>
      <c r="AG118" s="134"/>
    </row>
    <row r="119" spans="1:33" ht="15" customHeight="1">
      <c r="A119" s="137" t="s">
        <v>133</v>
      </c>
      <c r="B119" s="186" t="s">
        <v>134</v>
      </c>
      <c r="C119" s="187">
        <v>0.32074200000000003</v>
      </c>
      <c r="D119" s="187">
        <v>0.35317799999999999</v>
      </c>
      <c r="E119" s="187">
        <v>0.39725199999999999</v>
      </c>
      <c r="F119" s="187">
        <v>0.43442599999999998</v>
      </c>
      <c r="G119" s="187">
        <v>0.47073300000000001</v>
      </c>
      <c r="H119" s="187">
        <v>0.50977799999999995</v>
      </c>
      <c r="I119" s="187">
        <v>0.54817300000000002</v>
      </c>
      <c r="J119" s="187">
        <v>0.58955800000000003</v>
      </c>
      <c r="K119" s="187">
        <v>0.63500900000000005</v>
      </c>
      <c r="L119" s="187">
        <v>0.682952</v>
      </c>
      <c r="M119" s="187">
        <v>0.73329999999999995</v>
      </c>
      <c r="N119" s="187">
        <v>0.78193000000000001</v>
      </c>
      <c r="O119" s="187">
        <v>0.83591400000000005</v>
      </c>
      <c r="P119" s="187">
        <v>0.88302199999999997</v>
      </c>
      <c r="Q119" s="187">
        <v>0.92925899999999995</v>
      </c>
      <c r="R119" s="187">
        <v>0.97457099999999997</v>
      </c>
      <c r="S119" s="187">
        <v>1.022575</v>
      </c>
      <c r="T119" s="187">
        <v>1.0770759999999999</v>
      </c>
      <c r="U119" s="187">
        <v>1.132468</v>
      </c>
      <c r="V119" s="187">
        <v>1.1976089999999999</v>
      </c>
      <c r="W119" s="187">
        <v>1.2617700000000001</v>
      </c>
      <c r="X119" s="187">
        <v>1.3309089999999999</v>
      </c>
      <c r="Y119" s="187">
        <v>1.4054310000000001</v>
      </c>
      <c r="Z119" s="187">
        <v>1.4835309999999999</v>
      </c>
      <c r="AA119" s="187">
        <v>1.559299</v>
      </c>
      <c r="AB119" s="187">
        <v>1.639516</v>
      </c>
      <c r="AC119" s="187">
        <v>1.7206680000000001</v>
      </c>
      <c r="AD119" s="187">
        <v>1.8081609999999999</v>
      </c>
      <c r="AE119" s="187">
        <v>1.890247</v>
      </c>
      <c r="AF119" s="188">
        <v>6.5401000000000001E-2</v>
      </c>
      <c r="AG119" s="134"/>
    </row>
    <row r="120" spans="1:33" ht="15" customHeight="1">
      <c r="A120" s="137" t="s">
        <v>135</v>
      </c>
      <c r="B120" s="186" t="s">
        <v>136</v>
      </c>
      <c r="C120" s="187">
        <v>5.6099999999999998E-4</v>
      </c>
      <c r="D120" s="187">
        <v>6.0300000000000002E-4</v>
      </c>
      <c r="E120" s="187">
        <v>6.5899999999999997E-4</v>
      </c>
      <c r="F120" s="187">
        <v>7.0500000000000001E-4</v>
      </c>
      <c r="G120" s="187">
        <v>7.4799999999999997E-4</v>
      </c>
      <c r="H120" s="187">
        <v>8.0099999999999995E-4</v>
      </c>
      <c r="I120" s="187">
        <v>8.5400000000000005E-4</v>
      </c>
      <c r="J120" s="187">
        <v>9.0700000000000004E-4</v>
      </c>
      <c r="K120" s="187">
        <v>9.6000000000000002E-4</v>
      </c>
      <c r="L120" s="187">
        <v>1.0169999999999999E-3</v>
      </c>
      <c r="M120" s="187">
        <v>1.072E-3</v>
      </c>
      <c r="N120" s="187">
        <v>1.122E-3</v>
      </c>
      <c r="O120" s="187">
        <v>1.122E-3</v>
      </c>
      <c r="P120" s="187">
        <v>1.127E-3</v>
      </c>
      <c r="Q120" s="187">
        <v>1.126E-3</v>
      </c>
      <c r="R120" s="187">
        <v>1.1280000000000001E-3</v>
      </c>
      <c r="S120" s="187">
        <v>1.1280000000000001E-3</v>
      </c>
      <c r="T120" s="187">
        <v>1.1299999999999999E-3</v>
      </c>
      <c r="U120" s="187">
        <v>1.1349999999999999E-3</v>
      </c>
      <c r="V120" s="187">
        <v>1.1440000000000001E-3</v>
      </c>
      <c r="W120" s="187">
        <v>1.1460000000000001E-3</v>
      </c>
      <c r="X120" s="187">
        <v>1.1540000000000001E-3</v>
      </c>
      <c r="Y120" s="187">
        <v>1.1620000000000001E-3</v>
      </c>
      <c r="Z120" s="187">
        <v>1.17E-3</v>
      </c>
      <c r="AA120" s="187">
        <v>1.1770000000000001E-3</v>
      </c>
      <c r="AB120" s="187">
        <v>1.183E-3</v>
      </c>
      <c r="AC120" s="187">
        <v>1.1869999999999999E-3</v>
      </c>
      <c r="AD120" s="187">
        <v>1.194E-3</v>
      </c>
      <c r="AE120" s="187">
        <v>1.1919999999999999E-3</v>
      </c>
      <c r="AF120" s="188">
        <v>2.7265000000000001E-2</v>
      </c>
      <c r="AG120" s="134"/>
    </row>
    <row r="121" spans="1:33" ht="15" customHeight="1">
      <c r="A121" s="137" t="s">
        <v>137</v>
      </c>
      <c r="B121" s="185" t="s">
        <v>138</v>
      </c>
      <c r="C121" s="189">
        <v>0.39321899999999999</v>
      </c>
      <c r="D121" s="189">
        <v>0.43436599999999997</v>
      </c>
      <c r="E121" s="189">
        <v>0.48979299999999998</v>
      </c>
      <c r="F121" s="189">
        <v>0.53656400000000004</v>
      </c>
      <c r="G121" s="189">
        <v>0.58183300000000004</v>
      </c>
      <c r="H121" s="189">
        <v>0.62953099999999995</v>
      </c>
      <c r="I121" s="189">
        <v>0.67619799999999997</v>
      </c>
      <c r="J121" s="189">
        <v>0.72582400000000002</v>
      </c>
      <c r="K121" s="189">
        <v>0.77975099999999997</v>
      </c>
      <c r="L121" s="189">
        <v>0.83652899999999997</v>
      </c>
      <c r="M121" s="189">
        <v>0.89567300000000005</v>
      </c>
      <c r="N121" s="189">
        <v>0.95067500000000005</v>
      </c>
      <c r="O121" s="189">
        <v>1.0090749999999999</v>
      </c>
      <c r="P121" s="189">
        <v>1.056513</v>
      </c>
      <c r="Q121" s="189">
        <v>1.103119</v>
      </c>
      <c r="R121" s="189">
        <v>1.148593</v>
      </c>
      <c r="S121" s="189">
        <v>1.1967890000000001</v>
      </c>
      <c r="T121" s="189">
        <v>1.2516590000000001</v>
      </c>
      <c r="U121" s="189">
        <v>1.307328</v>
      </c>
      <c r="V121" s="189">
        <v>1.3734329999999999</v>
      </c>
      <c r="W121" s="189">
        <v>1.438137</v>
      </c>
      <c r="X121" s="189">
        <v>1.508014</v>
      </c>
      <c r="Y121" s="189">
        <v>1.5831900000000001</v>
      </c>
      <c r="Z121" s="189">
        <v>1.662218</v>
      </c>
      <c r="AA121" s="189">
        <v>1.7387349999999999</v>
      </c>
      <c r="AB121" s="189">
        <v>1.8198840000000001</v>
      </c>
      <c r="AC121" s="189">
        <v>1.9015150000000001</v>
      </c>
      <c r="AD121" s="189">
        <v>1.990029</v>
      </c>
      <c r="AE121" s="189">
        <v>2.072695</v>
      </c>
      <c r="AF121" s="190">
        <v>6.1163000000000002E-2</v>
      </c>
      <c r="AG121" s="134"/>
    </row>
    <row r="122" spans="1:33" ht="15" customHeight="1">
      <c r="B122" s="134"/>
      <c r="C122" s="134"/>
      <c r="D122" s="134"/>
      <c r="E122" s="134"/>
      <c r="F122" s="134"/>
      <c r="G122" s="134"/>
      <c r="H122" s="134"/>
      <c r="I122" s="134"/>
      <c r="J122" s="134"/>
      <c r="K122" s="134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4"/>
      <c r="AG122" s="134"/>
    </row>
    <row r="123" spans="1:33" ht="15" customHeight="1">
      <c r="B123" s="185" t="s">
        <v>139</v>
      </c>
      <c r="C123" s="134"/>
      <c r="D123" s="134"/>
      <c r="E123" s="134"/>
      <c r="F123" s="134"/>
      <c r="G123" s="134"/>
      <c r="H123" s="134"/>
      <c r="I123" s="134"/>
      <c r="J123" s="134"/>
      <c r="K123" s="134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</row>
    <row r="124" spans="1:33" ht="15" customHeight="1">
      <c r="A124" s="137" t="s">
        <v>140</v>
      </c>
      <c r="B124" s="186" t="s">
        <v>141</v>
      </c>
      <c r="C124" s="191">
        <v>6198</v>
      </c>
      <c r="D124" s="191">
        <v>6420</v>
      </c>
      <c r="E124" s="191">
        <v>5972</v>
      </c>
      <c r="F124" s="191">
        <v>5949</v>
      </c>
      <c r="G124" s="191">
        <v>5925</v>
      </c>
      <c r="H124" s="191">
        <v>5902</v>
      </c>
      <c r="I124" s="191">
        <v>5878</v>
      </c>
      <c r="J124" s="191">
        <v>5854</v>
      </c>
      <c r="K124" s="191">
        <v>5830</v>
      </c>
      <c r="L124" s="191">
        <v>5807</v>
      </c>
      <c r="M124" s="191">
        <v>5783</v>
      </c>
      <c r="N124" s="191">
        <v>5759</v>
      </c>
      <c r="O124" s="191">
        <v>5735</v>
      </c>
      <c r="P124" s="191">
        <v>5711</v>
      </c>
      <c r="Q124" s="191">
        <v>5687</v>
      </c>
      <c r="R124" s="191">
        <v>5663</v>
      </c>
      <c r="S124" s="191">
        <v>5639</v>
      </c>
      <c r="T124" s="191">
        <v>5615</v>
      </c>
      <c r="U124" s="191">
        <v>5591</v>
      </c>
      <c r="V124" s="191">
        <v>5567</v>
      </c>
      <c r="W124" s="191">
        <v>5543</v>
      </c>
      <c r="X124" s="191">
        <v>5519</v>
      </c>
      <c r="Y124" s="191">
        <v>5495</v>
      </c>
      <c r="Z124" s="191">
        <v>5471</v>
      </c>
      <c r="AA124" s="191">
        <v>5447</v>
      </c>
      <c r="AB124" s="191">
        <v>5423</v>
      </c>
      <c r="AC124" s="191">
        <v>5399</v>
      </c>
      <c r="AD124" s="191">
        <v>5374</v>
      </c>
      <c r="AE124" s="191">
        <v>5350</v>
      </c>
      <c r="AF124" s="188">
        <v>-5.241E-3</v>
      </c>
      <c r="AG124" s="134"/>
    </row>
    <row r="125" spans="1:33" ht="15" customHeight="1">
      <c r="A125" s="137" t="s">
        <v>142</v>
      </c>
      <c r="B125" s="186" t="s">
        <v>143</v>
      </c>
      <c r="C125" s="191">
        <v>5742</v>
      </c>
      <c r="D125" s="191">
        <v>5779</v>
      </c>
      <c r="E125" s="191">
        <v>5348</v>
      </c>
      <c r="F125" s="191">
        <v>5325</v>
      </c>
      <c r="G125" s="191">
        <v>5303</v>
      </c>
      <c r="H125" s="191">
        <v>5281</v>
      </c>
      <c r="I125" s="191">
        <v>5259</v>
      </c>
      <c r="J125" s="191">
        <v>5236</v>
      </c>
      <c r="K125" s="191">
        <v>5214</v>
      </c>
      <c r="L125" s="191">
        <v>5192</v>
      </c>
      <c r="M125" s="191">
        <v>5169</v>
      </c>
      <c r="N125" s="191">
        <v>5147</v>
      </c>
      <c r="O125" s="191">
        <v>5125</v>
      </c>
      <c r="P125" s="191">
        <v>5102</v>
      </c>
      <c r="Q125" s="191">
        <v>5080</v>
      </c>
      <c r="R125" s="191">
        <v>5058</v>
      </c>
      <c r="S125" s="191">
        <v>5036</v>
      </c>
      <c r="T125" s="191">
        <v>5013</v>
      </c>
      <c r="U125" s="191">
        <v>4991</v>
      </c>
      <c r="V125" s="191">
        <v>4969</v>
      </c>
      <c r="W125" s="191">
        <v>4947</v>
      </c>
      <c r="X125" s="191">
        <v>4924</v>
      </c>
      <c r="Y125" s="191">
        <v>4902</v>
      </c>
      <c r="Z125" s="191">
        <v>4880</v>
      </c>
      <c r="AA125" s="191">
        <v>4858</v>
      </c>
      <c r="AB125" s="191">
        <v>4835</v>
      </c>
      <c r="AC125" s="191">
        <v>4813</v>
      </c>
      <c r="AD125" s="191">
        <v>4791</v>
      </c>
      <c r="AE125" s="191">
        <v>4769</v>
      </c>
      <c r="AF125" s="188">
        <v>-6.6090000000000003E-3</v>
      </c>
      <c r="AG125" s="134"/>
    </row>
    <row r="126" spans="1:33" ht="15" customHeight="1">
      <c r="A126" s="137" t="s">
        <v>144</v>
      </c>
      <c r="B126" s="186" t="s">
        <v>145</v>
      </c>
      <c r="C126" s="191">
        <v>6427</v>
      </c>
      <c r="D126" s="191">
        <v>6306</v>
      </c>
      <c r="E126" s="191">
        <v>5982</v>
      </c>
      <c r="F126" s="191">
        <v>5967</v>
      </c>
      <c r="G126" s="191">
        <v>5953</v>
      </c>
      <c r="H126" s="191">
        <v>5938</v>
      </c>
      <c r="I126" s="191">
        <v>5923</v>
      </c>
      <c r="J126" s="191">
        <v>5908</v>
      </c>
      <c r="K126" s="191">
        <v>5893</v>
      </c>
      <c r="L126" s="191">
        <v>5879</v>
      </c>
      <c r="M126" s="191">
        <v>5864</v>
      </c>
      <c r="N126" s="191">
        <v>5849</v>
      </c>
      <c r="O126" s="191">
        <v>5834</v>
      </c>
      <c r="P126" s="191">
        <v>5819</v>
      </c>
      <c r="Q126" s="191">
        <v>5804</v>
      </c>
      <c r="R126" s="191">
        <v>5790</v>
      </c>
      <c r="S126" s="191">
        <v>5775</v>
      </c>
      <c r="T126" s="191">
        <v>5760</v>
      </c>
      <c r="U126" s="191">
        <v>5745</v>
      </c>
      <c r="V126" s="191">
        <v>5730</v>
      </c>
      <c r="W126" s="191">
        <v>5715</v>
      </c>
      <c r="X126" s="191">
        <v>5701</v>
      </c>
      <c r="Y126" s="191">
        <v>5686</v>
      </c>
      <c r="Z126" s="191">
        <v>5671</v>
      </c>
      <c r="AA126" s="191">
        <v>5656</v>
      </c>
      <c r="AB126" s="191">
        <v>5641</v>
      </c>
      <c r="AC126" s="191">
        <v>5626</v>
      </c>
      <c r="AD126" s="191">
        <v>5611</v>
      </c>
      <c r="AE126" s="191">
        <v>5597</v>
      </c>
      <c r="AF126" s="188">
        <v>-4.9259999999999998E-3</v>
      </c>
      <c r="AG126" s="134"/>
    </row>
    <row r="127" spans="1:33" ht="15" customHeight="1">
      <c r="A127" s="137" t="s">
        <v>146</v>
      </c>
      <c r="B127" s="186" t="s">
        <v>147</v>
      </c>
      <c r="C127" s="191">
        <v>6845</v>
      </c>
      <c r="D127" s="191">
        <v>6601</v>
      </c>
      <c r="E127" s="191">
        <v>6349</v>
      </c>
      <c r="F127" s="191">
        <v>6340</v>
      </c>
      <c r="G127" s="191">
        <v>6330</v>
      </c>
      <c r="H127" s="191">
        <v>6321</v>
      </c>
      <c r="I127" s="191">
        <v>6311</v>
      </c>
      <c r="J127" s="191">
        <v>6301</v>
      </c>
      <c r="K127" s="191">
        <v>6291</v>
      </c>
      <c r="L127" s="191">
        <v>6281</v>
      </c>
      <c r="M127" s="191">
        <v>6271</v>
      </c>
      <c r="N127" s="191">
        <v>6261</v>
      </c>
      <c r="O127" s="191">
        <v>6250</v>
      </c>
      <c r="P127" s="191">
        <v>6240</v>
      </c>
      <c r="Q127" s="191">
        <v>6230</v>
      </c>
      <c r="R127" s="191">
        <v>6219</v>
      </c>
      <c r="S127" s="191">
        <v>6209</v>
      </c>
      <c r="T127" s="191">
        <v>6198</v>
      </c>
      <c r="U127" s="191">
        <v>6188</v>
      </c>
      <c r="V127" s="191">
        <v>6177</v>
      </c>
      <c r="W127" s="191">
        <v>6167</v>
      </c>
      <c r="X127" s="191">
        <v>6156</v>
      </c>
      <c r="Y127" s="191">
        <v>6145</v>
      </c>
      <c r="Z127" s="191">
        <v>6135</v>
      </c>
      <c r="AA127" s="191">
        <v>6124</v>
      </c>
      <c r="AB127" s="191">
        <v>6113</v>
      </c>
      <c r="AC127" s="191">
        <v>6103</v>
      </c>
      <c r="AD127" s="191">
        <v>6092</v>
      </c>
      <c r="AE127" s="191">
        <v>6081</v>
      </c>
      <c r="AF127" s="188">
        <v>-4.2180000000000004E-3</v>
      </c>
      <c r="AG127" s="134"/>
    </row>
    <row r="128" spans="1:33" ht="15" customHeight="1">
      <c r="A128" s="137" t="s">
        <v>148</v>
      </c>
      <c r="B128" s="186" t="s">
        <v>149</v>
      </c>
      <c r="C128" s="191">
        <v>2566</v>
      </c>
      <c r="D128" s="191">
        <v>2600</v>
      </c>
      <c r="E128" s="191">
        <v>2375</v>
      </c>
      <c r="F128" s="191">
        <v>2358</v>
      </c>
      <c r="G128" s="191">
        <v>2342</v>
      </c>
      <c r="H128" s="191">
        <v>2326</v>
      </c>
      <c r="I128" s="191">
        <v>2310</v>
      </c>
      <c r="J128" s="191">
        <v>2294</v>
      </c>
      <c r="K128" s="191">
        <v>2277</v>
      </c>
      <c r="L128" s="191">
        <v>2261</v>
      </c>
      <c r="M128" s="191">
        <v>2245</v>
      </c>
      <c r="N128" s="191">
        <v>2229</v>
      </c>
      <c r="O128" s="191">
        <v>2213</v>
      </c>
      <c r="P128" s="191">
        <v>2197</v>
      </c>
      <c r="Q128" s="191">
        <v>2180</v>
      </c>
      <c r="R128" s="191">
        <v>2164</v>
      </c>
      <c r="S128" s="191">
        <v>2148</v>
      </c>
      <c r="T128" s="191">
        <v>2132</v>
      </c>
      <c r="U128" s="191">
        <v>2116</v>
      </c>
      <c r="V128" s="191">
        <v>2100</v>
      </c>
      <c r="W128" s="191">
        <v>2084</v>
      </c>
      <c r="X128" s="191">
        <v>2068</v>
      </c>
      <c r="Y128" s="191">
        <v>2052</v>
      </c>
      <c r="Z128" s="191">
        <v>2036</v>
      </c>
      <c r="AA128" s="191">
        <v>2020</v>
      </c>
      <c r="AB128" s="191">
        <v>2005</v>
      </c>
      <c r="AC128" s="191">
        <v>1989</v>
      </c>
      <c r="AD128" s="191">
        <v>1973</v>
      </c>
      <c r="AE128" s="191">
        <v>1957</v>
      </c>
      <c r="AF128" s="188">
        <v>-9.6299999999999997E-3</v>
      </c>
      <c r="AG128" s="134"/>
    </row>
    <row r="129" spans="1:33" ht="15" customHeight="1">
      <c r="A129" s="137" t="s">
        <v>150</v>
      </c>
      <c r="B129" s="186" t="s">
        <v>151</v>
      </c>
      <c r="C129" s="191">
        <v>3487</v>
      </c>
      <c r="D129" s="191">
        <v>3442</v>
      </c>
      <c r="E129" s="191">
        <v>3180</v>
      </c>
      <c r="F129" s="191">
        <v>3168</v>
      </c>
      <c r="G129" s="191">
        <v>3156</v>
      </c>
      <c r="H129" s="191">
        <v>3144</v>
      </c>
      <c r="I129" s="191">
        <v>3131</v>
      </c>
      <c r="J129" s="191">
        <v>3119</v>
      </c>
      <c r="K129" s="191">
        <v>3106</v>
      </c>
      <c r="L129" s="191">
        <v>3094</v>
      </c>
      <c r="M129" s="191">
        <v>3081</v>
      </c>
      <c r="N129" s="191">
        <v>3069</v>
      </c>
      <c r="O129" s="191">
        <v>3056</v>
      </c>
      <c r="P129" s="191">
        <v>3043</v>
      </c>
      <c r="Q129" s="191">
        <v>3031</v>
      </c>
      <c r="R129" s="191">
        <v>3018</v>
      </c>
      <c r="S129" s="191">
        <v>3005</v>
      </c>
      <c r="T129" s="191">
        <v>2992</v>
      </c>
      <c r="U129" s="191">
        <v>2980</v>
      </c>
      <c r="V129" s="191">
        <v>2967</v>
      </c>
      <c r="W129" s="191">
        <v>2954</v>
      </c>
      <c r="X129" s="191">
        <v>2941</v>
      </c>
      <c r="Y129" s="191">
        <v>2929</v>
      </c>
      <c r="Z129" s="191">
        <v>2916</v>
      </c>
      <c r="AA129" s="191">
        <v>2903</v>
      </c>
      <c r="AB129" s="191">
        <v>2890</v>
      </c>
      <c r="AC129" s="191">
        <v>2877</v>
      </c>
      <c r="AD129" s="191">
        <v>2865</v>
      </c>
      <c r="AE129" s="191">
        <v>2852</v>
      </c>
      <c r="AF129" s="188">
        <v>-7.1539999999999998E-3</v>
      </c>
      <c r="AG129" s="134"/>
    </row>
    <row r="130" spans="1:33" ht="15" customHeight="1">
      <c r="A130" s="137" t="s">
        <v>152</v>
      </c>
      <c r="B130" s="186" t="s">
        <v>153</v>
      </c>
      <c r="C130" s="191">
        <v>2195</v>
      </c>
      <c r="D130" s="191">
        <v>2056</v>
      </c>
      <c r="E130" s="191">
        <v>1942</v>
      </c>
      <c r="F130" s="191">
        <v>1934</v>
      </c>
      <c r="G130" s="191">
        <v>1925</v>
      </c>
      <c r="H130" s="191">
        <v>1916</v>
      </c>
      <c r="I130" s="191">
        <v>1908</v>
      </c>
      <c r="J130" s="191">
        <v>1899</v>
      </c>
      <c r="K130" s="191">
        <v>1891</v>
      </c>
      <c r="L130" s="191">
        <v>1882</v>
      </c>
      <c r="M130" s="191">
        <v>1874</v>
      </c>
      <c r="N130" s="191">
        <v>1865</v>
      </c>
      <c r="O130" s="191">
        <v>1857</v>
      </c>
      <c r="P130" s="191">
        <v>1849</v>
      </c>
      <c r="Q130" s="191">
        <v>1840</v>
      </c>
      <c r="R130" s="191">
        <v>1832</v>
      </c>
      <c r="S130" s="191">
        <v>1824</v>
      </c>
      <c r="T130" s="191">
        <v>1815</v>
      </c>
      <c r="U130" s="191">
        <v>1807</v>
      </c>
      <c r="V130" s="191">
        <v>1799</v>
      </c>
      <c r="W130" s="191">
        <v>1791</v>
      </c>
      <c r="X130" s="191">
        <v>1783</v>
      </c>
      <c r="Y130" s="191">
        <v>1774</v>
      </c>
      <c r="Z130" s="191">
        <v>1766</v>
      </c>
      <c r="AA130" s="191">
        <v>1758</v>
      </c>
      <c r="AB130" s="191">
        <v>1750</v>
      </c>
      <c r="AC130" s="191">
        <v>1742</v>
      </c>
      <c r="AD130" s="191">
        <v>1734</v>
      </c>
      <c r="AE130" s="191">
        <v>1726</v>
      </c>
      <c r="AF130" s="188">
        <v>-8.548E-3</v>
      </c>
      <c r="AG130" s="134"/>
    </row>
    <row r="131" spans="1:33" ht="15" customHeight="1">
      <c r="A131" s="137" t="s">
        <v>154</v>
      </c>
      <c r="B131" s="186" t="s">
        <v>155</v>
      </c>
      <c r="C131" s="191">
        <v>4970</v>
      </c>
      <c r="D131" s="191">
        <v>4978</v>
      </c>
      <c r="E131" s="191">
        <v>4789</v>
      </c>
      <c r="F131" s="191">
        <v>4776</v>
      </c>
      <c r="G131" s="191">
        <v>4763</v>
      </c>
      <c r="H131" s="191">
        <v>4751</v>
      </c>
      <c r="I131" s="191">
        <v>4738</v>
      </c>
      <c r="J131" s="191">
        <v>4725</v>
      </c>
      <c r="K131" s="191">
        <v>4712</v>
      </c>
      <c r="L131" s="191">
        <v>4698</v>
      </c>
      <c r="M131" s="191">
        <v>4685</v>
      </c>
      <c r="N131" s="191">
        <v>4672</v>
      </c>
      <c r="O131" s="191">
        <v>4658</v>
      </c>
      <c r="P131" s="191">
        <v>4645</v>
      </c>
      <c r="Q131" s="191">
        <v>4632</v>
      </c>
      <c r="R131" s="191">
        <v>4619</v>
      </c>
      <c r="S131" s="191">
        <v>4606</v>
      </c>
      <c r="T131" s="191">
        <v>4593</v>
      </c>
      <c r="U131" s="191">
        <v>4580</v>
      </c>
      <c r="V131" s="191">
        <v>4568</v>
      </c>
      <c r="W131" s="191">
        <v>4555</v>
      </c>
      <c r="X131" s="191">
        <v>4542</v>
      </c>
      <c r="Y131" s="191">
        <v>4530</v>
      </c>
      <c r="Z131" s="191">
        <v>4517</v>
      </c>
      <c r="AA131" s="191">
        <v>4504</v>
      </c>
      <c r="AB131" s="191">
        <v>4492</v>
      </c>
      <c r="AC131" s="191">
        <v>4479</v>
      </c>
      <c r="AD131" s="191">
        <v>4467</v>
      </c>
      <c r="AE131" s="191">
        <v>4454</v>
      </c>
      <c r="AF131" s="188">
        <v>-3.9069999999999999E-3</v>
      </c>
      <c r="AG131" s="134"/>
    </row>
    <row r="132" spans="1:33" ht="15" customHeight="1">
      <c r="A132" s="137" t="s">
        <v>156</v>
      </c>
      <c r="B132" s="186" t="s">
        <v>157</v>
      </c>
      <c r="C132" s="191">
        <v>3212</v>
      </c>
      <c r="D132" s="191">
        <v>3503</v>
      </c>
      <c r="E132" s="191">
        <v>3250</v>
      </c>
      <c r="F132" s="191">
        <v>3241</v>
      </c>
      <c r="G132" s="191">
        <v>3232</v>
      </c>
      <c r="H132" s="191">
        <v>3223</v>
      </c>
      <c r="I132" s="191">
        <v>3213</v>
      </c>
      <c r="J132" s="191">
        <v>3204</v>
      </c>
      <c r="K132" s="191">
        <v>3195</v>
      </c>
      <c r="L132" s="191">
        <v>3185</v>
      </c>
      <c r="M132" s="191">
        <v>3176</v>
      </c>
      <c r="N132" s="191">
        <v>3166</v>
      </c>
      <c r="O132" s="191">
        <v>3157</v>
      </c>
      <c r="P132" s="191">
        <v>3147</v>
      </c>
      <c r="Q132" s="191">
        <v>3137</v>
      </c>
      <c r="R132" s="191">
        <v>3128</v>
      </c>
      <c r="S132" s="191">
        <v>3118</v>
      </c>
      <c r="T132" s="191">
        <v>3108</v>
      </c>
      <c r="U132" s="191">
        <v>3098</v>
      </c>
      <c r="V132" s="191">
        <v>3089</v>
      </c>
      <c r="W132" s="191">
        <v>3079</v>
      </c>
      <c r="X132" s="191">
        <v>3069</v>
      </c>
      <c r="Y132" s="191">
        <v>3059</v>
      </c>
      <c r="Z132" s="191">
        <v>3049</v>
      </c>
      <c r="AA132" s="191">
        <v>3040</v>
      </c>
      <c r="AB132" s="191">
        <v>3030</v>
      </c>
      <c r="AC132" s="191">
        <v>3020</v>
      </c>
      <c r="AD132" s="191">
        <v>3010</v>
      </c>
      <c r="AE132" s="191">
        <v>3000</v>
      </c>
      <c r="AF132" s="188">
        <v>-2.4359999999999998E-3</v>
      </c>
      <c r="AG132" s="134"/>
    </row>
    <row r="133" spans="1:33" ht="15" customHeight="1">
      <c r="A133" s="137" t="s">
        <v>158</v>
      </c>
      <c r="B133" s="185" t="s">
        <v>159</v>
      </c>
      <c r="C133" s="193">
        <v>4234.6137699999999</v>
      </c>
      <c r="D133" s="193">
        <v>4246.6186520000001</v>
      </c>
      <c r="E133" s="193">
        <v>3976.1059570000002</v>
      </c>
      <c r="F133" s="193">
        <v>3957.180664</v>
      </c>
      <c r="G133" s="193">
        <v>3938.5415039999998</v>
      </c>
      <c r="H133" s="193">
        <v>3920.0117190000001</v>
      </c>
      <c r="I133" s="193">
        <v>3901.2561040000001</v>
      </c>
      <c r="J133" s="193">
        <v>3882.5219729999999</v>
      </c>
      <c r="K133" s="193">
        <v>3863.8103030000002</v>
      </c>
      <c r="L133" s="193">
        <v>3845.1889649999998</v>
      </c>
      <c r="M133" s="193">
        <v>3826.626221</v>
      </c>
      <c r="N133" s="193">
        <v>3807.9733890000002</v>
      </c>
      <c r="O133" s="193">
        <v>3789.4521479999999</v>
      </c>
      <c r="P133" s="193">
        <v>3770.821289</v>
      </c>
      <c r="Q133" s="193">
        <v>3752.0329590000001</v>
      </c>
      <c r="R133" s="193">
        <v>3733.780029</v>
      </c>
      <c r="S133" s="193">
        <v>3715.305664</v>
      </c>
      <c r="T133" s="193">
        <v>3696.5273440000001</v>
      </c>
      <c r="U133" s="193">
        <v>3678.117432</v>
      </c>
      <c r="V133" s="193">
        <v>3659.850586</v>
      </c>
      <c r="W133" s="193">
        <v>3641.3955080000001</v>
      </c>
      <c r="X133" s="193">
        <v>3622.8991700000001</v>
      </c>
      <c r="Y133" s="193">
        <v>3604.398682</v>
      </c>
      <c r="Z133" s="193">
        <v>3585.969482</v>
      </c>
      <c r="AA133" s="193">
        <v>3567.7004390000002</v>
      </c>
      <c r="AB133" s="193">
        <v>3549.5581050000001</v>
      </c>
      <c r="AC133" s="193">
        <v>3531.4091800000001</v>
      </c>
      <c r="AD133" s="193">
        <v>3513.482422</v>
      </c>
      <c r="AE133" s="193">
        <v>3495.6748050000001</v>
      </c>
      <c r="AF133" s="190">
        <v>-6.8250000000000003E-3</v>
      </c>
      <c r="AG133" s="134"/>
    </row>
    <row r="134" spans="1:33" ht="15" customHeight="1">
      <c r="B134" s="134"/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</row>
    <row r="135" spans="1:33" ht="15" customHeight="1">
      <c r="B135" s="185" t="s">
        <v>160</v>
      </c>
      <c r="C135" s="134"/>
      <c r="D135" s="134"/>
      <c r="E135" s="134"/>
      <c r="F135" s="134"/>
      <c r="G135" s="134"/>
      <c r="H135" s="134"/>
      <c r="I135" s="134"/>
      <c r="J135" s="134"/>
      <c r="K135" s="134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</row>
    <row r="136" spans="1:33" ht="15" customHeight="1">
      <c r="A136" s="137" t="s">
        <v>161</v>
      </c>
      <c r="B136" s="186" t="s">
        <v>141</v>
      </c>
      <c r="C136" s="191">
        <v>639</v>
      </c>
      <c r="D136" s="191">
        <v>500</v>
      </c>
      <c r="E136" s="191">
        <v>614</v>
      </c>
      <c r="F136" s="191">
        <v>621</v>
      </c>
      <c r="G136" s="191">
        <v>629</v>
      </c>
      <c r="H136" s="191">
        <v>636</v>
      </c>
      <c r="I136" s="191">
        <v>643</v>
      </c>
      <c r="J136" s="191">
        <v>651</v>
      </c>
      <c r="K136" s="191">
        <v>658</v>
      </c>
      <c r="L136" s="191">
        <v>665</v>
      </c>
      <c r="M136" s="191">
        <v>673</v>
      </c>
      <c r="N136" s="191">
        <v>680</v>
      </c>
      <c r="O136" s="191">
        <v>687</v>
      </c>
      <c r="P136" s="191">
        <v>695</v>
      </c>
      <c r="Q136" s="191">
        <v>702</v>
      </c>
      <c r="R136" s="191">
        <v>710</v>
      </c>
      <c r="S136" s="191">
        <v>717</v>
      </c>
      <c r="T136" s="191">
        <v>724</v>
      </c>
      <c r="U136" s="191">
        <v>732</v>
      </c>
      <c r="V136" s="191">
        <v>739</v>
      </c>
      <c r="W136" s="191">
        <v>747</v>
      </c>
      <c r="X136" s="191">
        <v>754</v>
      </c>
      <c r="Y136" s="191">
        <v>761</v>
      </c>
      <c r="Z136" s="191">
        <v>769</v>
      </c>
      <c r="AA136" s="191">
        <v>776</v>
      </c>
      <c r="AB136" s="191">
        <v>784</v>
      </c>
      <c r="AC136" s="191">
        <v>791</v>
      </c>
      <c r="AD136" s="191">
        <v>799</v>
      </c>
      <c r="AE136" s="191">
        <v>806</v>
      </c>
      <c r="AF136" s="188">
        <v>8.3269999999999993E-3</v>
      </c>
      <c r="AG136" s="134"/>
    </row>
    <row r="137" spans="1:33" ht="15" customHeight="1">
      <c r="A137" s="137" t="s">
        <v>162</v>
      </c>
      <c r="B137" s="186" t="s">
        <v>143</v>
      </c>
      <c r="C137" s="191">
        <v>835</v>
      </c>
      <c r="D137" s="191">
        <v>692</v>
      </c>
      <c r="E137" s="191">
        <v>864</v>
      </c>
      <c r="F137" s="191">
        <v>874</v>
      </c>
      <c r="G137" s="191">
        <v>883</v>
      </c>
      <c r="H137" s="191">
        <v>893</v>
      </c>
      <c r="I137" s="191">
        <v>902</v>
      </c>
      <c r="J137" s="191">
        <v>912</v>
      </c>
      <c r="K137" s="191">
        <v>922</v>
      </c>
      <c r="L137" s="191">
        <v>931</v>
      </c>
      <c r="M137" s="191">
        <v>941</v>
      </c>
      <c r="N137" s="191">
        <v>950</v>
      </c>
      <c r="O137" s="191">
        <v>960</v>
      </c>
      <c r="P137" s="191">
        <v>970</v>
      </c>
      <c r="Q137" s="191">
        <v>979</v>
      </c>
      <c r="R137" s="191">
        <v>989</v>
      </c>
      <c r="S137" s="191">
        <v>999</v>
      </c>
      <c r="T137" s="191">
        <v>1008</v>
      </c>
      <c r="U137" s="191">
        <v>1018</v>
      </c>
      <c r="V137" s="191">
        <v>1027</v>
      </c>
      <c r="W137" s="191">
        <v>1037</v>
      </c>
      <c r="X137" s="191">
        <v>1047</v>
      </c>
      <c r="Y137" s="191">
        <v>1056</v>
      </c>
      <c r="Z137" s="191">
        <v>1066</v>
      </c>
      <c r="AA137" s="191">
        <v>1076</v>
      </c>
      <c r="AB137" s="191">
        <v>1085</v>
      </c>
      <c r="AC137" s="191">
        <v>1095</v>
      </c>
      <c r="AD137" s="191">
        <v>1104</v>
      </c>
      <c r="AE137" s="191">
        <v>1114</v>
      </c>
      <c r="AF137" s="188">
        <v>1.0349000000000001E-2</v>
      </c>
      <c r="AG137" s="134"/>
    </row>
    <row r="138" spans="1:33" ht="15" customHeight="1">
      <c r="A138" s="137" t="s">
        <v>163</v>
      </c>
      <c r="B138" s="186" t="s">
        <v>145</v>
      </c>
      <c r="C138" s="191">
        <v>813</v>
      </c>
      <c r="D138" s="191">
        <v>752</v>
      </c>
      <c r="E138" s="191">
        <v>892</v>
      </c>
      <c r="F138" s="191">
        <v>900</v>
      </c>
      <c r="G138" s="191">
        <v>908</v>
      </c>
      <c r="H138" s="191">
        <v>916</v>
      </c>
      <c r="I138" s="191">
        <v>924</v>
      </c>
      <c r="J138" s="191">
        <v>932</v>
      </c>
      <c r="K138" s="191">
        <v>939</v>
      </c>
      <c r="L138" s="191">
        <v>947</v>
      </c>
      <c r="M138" s="191">
        <v>955</v>
      </c>
      <c r="N138" s="191">
        <v>963</v>
      </c>
      <c r="O138" s="191">
        <v>971</v>
      </c>
      <c r="P138" s="191">
        <v>979</v>
      </c>
      <c r="Q138" s="191">
        <v>987</v>
      </c>
      <c r="R138" s="191">
        <v>994</v>
      </c>
      <c r="S138" s="191">
        <v>1002</v>
      </c>
      <c r="T138" s="191">
        <v>1010</v>
      </c>
      <c r="U138" s="191">
        <v>1018</v>
      </c>
      <c r="V138" s="191">
        <v>1026</v>
      </c>
      <c r="W138" s="191">
        <v>1034</v>
      </c>
      <c r="X138" s="191">
        <v>1042</v>
      </c>
      <c r="Y138" s="191">
        <v>1050</v>
      </c>
      <c r="Z138" s="191">
        <v>1058</v>
      </c>
      <c r="AA138" s="191">
        <v>1066</v>
      </c>
      <c r="AB138" s="191">
        <v>1073</v>
      </c>
      <c r="AC138" s="191">
        <v>1081</v>
      </c>
      <c r="AD138" s="191">
        <v>1089</v>
      </c>
      <c r="AE138" s="191">
        <v>1097</v>
      </c>
      <c r="AF138" s="188">
        <v>1.0758E-2</v>
      </c>
      <c r="AG138" s="134"/>
    </row>
    <row r="139" spans="1:33" ht="15" customHeight="1">
      <c r="A139" s="137" t="s">
        <v>164</v>
      </c>
      <c r="B139" s="186" t="s">
        <v>147</v>
      </c>
      <c r="C139" s="191">
        <v>1050</v>
      </c>
      <c r="D139" s="191">
        <v>944</v>
      </c>
      <c r="E139" s="191">
        <v>1069</v>
      </c>
      <c r="F139" s="191">
        <v>1077</v>
      </c>
      <c r="G139" s="191">
        <v>1084</v>
      </c>
      <c r="H139" s="191">
        <v>1091</v>
      </c>
      <c r="I139" s="191">
        <v>1099</v>
      </c>
      <c r="J139" s="191">
        <v>1106</v>
      </c>
      <c r="K139" s="191">
        <v>1114</v>
      </c>
      <c r="L139" s="191">
        <v>1121</v>
      </c>
      <c r="M139" s="191">
        <v>1129</v>
      </c>
      <c r="N139" s="191">
        <v>1136</v>
      </c>
      <c r="O139" s="191">
        <v>1144</v>
      </c>
      <c r="P139" s="191">
        <v>1151</v>
      </c>
      <c r="Q139" s="191">
        <v>1159</v>
      </c>
      <c r="R139" s="191">
        <v>1166</v>
      </c>
      <c r="S139" s="191">
        <v>1174</v>
      </c>
      <c r="T139" s="191">
        <v>1182</v>
      </c>
      <c r="U139" s="191">
        <v>1189</v>
      </c>
      <c r="V139" s="191">
        <v>1197</v>
      </c>
      <c r="W139" s="191">
        <v>1204</v>
      </c>
      <c r="X139" s="191">
        <v>1212</v>
      </c>
      <c r="Y139" s="191">
        <v>1220</v>
      </c>
      <c r="Z139" s="191">
        <v>1227</v>
      </c>
      <c r="AA139" s="191">
        <v>1235</v>
      </c>
      <c r="AB139" s="191">
        <v>1243</v>
      </c>
      <c r="AC139" s="191">
        <v>1250</v>
      </c>
      <c r="AD139" s="191">
        <v>1258</v>
      </c>
      <c r="AE139" s="191">
        <v>1266</v>
      </c>
      <c r="AF139" s="188">
        <v>6.7029999999999998E-3</v>
      </c>
      <c r="AG139" s="134"/>
    </row>
    <row r="140" spans="1:33" ht="15" customHeight="1">
      <c r="A140" s="137" t="s">
        <v>165</v>
      </c>
      <c r="B140" s="186" t="s">
        <v>149</v>
      </c>
      <c r="C140" s="191">
        <v>2264</v>
      </c>
      <c r="D140" s="191">
        <v>2150</v>
      </c>
      <c r="E140" s="191">
        <v>2408</v>
      </c>
      <c r="F140" s="191">
        <v>2426</v>
      </c>
      <c r="G140" s="191">
        <v>2442</v>
      </c>
      <c r="H140" s="191">
        <v>2459</v>
      </c>
      <c r="I140" s="191">
        <v>2476</v>
      </c>
      <c r="J140" s="191">
        <v>2494</v>
      </c>
      <c r="K140" s="191">
        <v>2511</v>
      </c>
      <c r="L140" s="191">
        <v>2528</v>
      </c>
      <c r="M140" s="191">
        <v>2545</v>
      </c>
      <c r="N140" s="191">
        <v>2562</v>
      </c>
      <c r="O140" s="191">
        <v>2579</v>
      </c>
      <c r="P140" s="191">
        <v>2597</v>
      </c>
      <c r="Q140" s="191">
        <v>2614</v>
      </c>
      <c r="R140" s="191">
        <v>2632</v>
      </c>
      <c r="S140" s="191">
        <v>2649</v>
      </c>
      <c r="T140" s="191">
        <v>2666</v>
      </c>
      <c r="U140" s="191">
        <v>2684</v>
      </c>
      <c r="V140" s="191">
        <v>2701</v>
      </c>
      <c r="W140" s="191">
        <v>2719</v>
      </c>
      <c r="X140" s="191">
        <v>2736</v>
      </c>
      <c r="Y140" s="191">
        <v>2754</v>
      </c>
      <c r="Z140" s="191">
        <v>2771</v>
      </c>
      <c r="AA140" s="191">
        <v>2789</v>
      </c>
      <c r="AB140" s="191">
        <v>2806</v>
      </c>
      <c r="AC140" s="191">
        <v>2824</v>
      </c>
      <c r="AD140" s="191">
        <v>2842</v>
      </c>
      <c r="AE140" s="191">
        <v>2859</v>
      </c>
      <c r="AF140" s="188">
        <v>8.3680000000000004E-3</v>
      </c>
      <c r="AG140" s="134"/>
    </row>
    <row r="141" spans="1:33" ht="12">
      <c r="A141" s="137" t="s">
        <v>166</v>
      </c>
      <c r="B141" s="186" t="s">
        <v>151</v>
      </c>
      <c r="C141" s="191">
        <v>1730</v>
      </c>
      <c r="D141" s="191">
        <v>1637</v>
      </c>
      <c r="E141" s="191">
        <v>1805</v>
      </c>
      <c r="F141" s="191">
        <v>1814</v>
      </c>
      <c r="G141" s="191">
        <v>1824</v>
      </c>
      <c r="H141" s="191">
        <v>1834</v>
      </c>
      <c r="I141" s="191">
        <v>1844</v>
      </c>
      <c r="J141" s="191">
        <v>1854</v>
      </c>
      <c r="K141" s="191">
        <v>1864</v>
      </c>
      <c r="L141" s="191">
        <v>1874</v>
      </c>
      <c r="M141" s="191">
        <v>1884</v>
      </c>
      <c r="N141" s="191">
        <v>1894</v>
      </c>
      <c r="O141" s="191">
        <v>1904</v>
      </c>
      <c r="P141" s="191">
        <v>1914</v>
      </c>
      <c r="Q141" s="191">
        <v>1924</v>
      </c>
      <c r="R141" s="191">
        <v>1934</v>
      </c>
      <c r="S141" s="191">
        <v>1944</v>
      </c>
      <c r="T141" s="191">
        <v>1954</v>
      </c>
      <c r="U141" s="191">
        <v>1964</v>
      </c>
      <c r="V141" s="191">
        <v>1974</v>
      </c>
      <c r="W141" s="191">
        <v>1984</v>
      </c>
      <c r="X141" s="191">
        <v>1994</v>
      </c>
      <c r="Y141" s="191">
        <v>2004</v>
      </c>
      <c r="Z141" s="191">
        <v>2014</v>
      </c>
      <c r="AA141" s="191">
        <v>2024</v>
      </c>
      <c r="AB141" s="191">
        <v>2034</v>
      </c>
      <c r="AC141" s="191">
        <v>2044</v>
      </c>
      <c r="AD141" s="191">
        <v>2054</v>
      </c>
      <c r="AE141" s="191">
        <v>2064</v>
      </c>
      <c r="AF141" s="188">
        <v>6.3239999999999998E-3</v>
      </c>
      <c r="AG141" s="134"/>
    </row>
    <row r="142" spans="1:33" ht="12">
      <c r="A142" s="137" t="s">
        <v>167</v>
      </c>
      <c r="B142" s="186" t="s">
        <v>153</v>
      </c>
      <c r="C142" s="191">
        <v>3000</v>
      </c>
      <c r="D142" s="191">
        <v>2658</v>
      </c>
      <c r="E142" s="191">
        <v>2860</v>
      </c>
      <c r="F142" s="191">
        <v>2874</v>
      </c>
      <c r="G142" s="191">
        <v>2887</v>
      </c>
      <c r="H142" s="191">
        <v>2901</v>
      </c>
      <c r="I142" s="191">
        <v>2915</v>
      </c>
      <c r="J142" s="191">
        <v>2928</v>
      </c>
      <c r="K142" s="191">
        <v>2942</v>
      </c>
      <c r="L142" s="191">
        <v>2955</v>
      </c>
      <c r="M142" s="191">
        <v>2969</v>
      </c>
      <c r="N142" s="191">
        <v>2982</v>
      </c>
      <c r="O142" s="191">
        <v>2996</v>
      </c>
      <c r="P142" s="191">
        <v>3009</v>
      </c>
      <c r="Q142" s="191">
        <v>3023</v>
      </c>
      <c r="R142" s="191">
        <v>3036</v>
      </c>
      <c r="S142" s="191">
        <v>3050</v>
      </c>
      <c r="T142" s="191">
        <v>3063</v>
      </c>
      <c r="U142" s="191">
        <v>3076</v>
      </c>
      <c r="V142" s="191">
        <v>3090</v>
      </c>
      <c r="W142" s="191">
        <v>3103</v>
      </c>
      <c r="X142" s="191">
        <v>3117</v>
      </c>
      <c r="Y142" s="191">
        <v>3130</v>
      </c>
      <c r="Z142" s="191">
        <v>3144</v>
      </c>
      <c r="AA142" s="191">
        <v>3157</v>
      </c>
      <c r="AB142" s="191">
        <v>3170</v>
      </c>
      <c r="AC142" s="191">
        <v>3184</v>
      </c>
      <c r="AD142" s="191">
        <v>3197</v>
      </c>
      <c r="AE142" s="191">
        <v>3210</v>
      </c>
      <c r="AF142" s="188">
        <v>2.4190000000000001E-3</v>
      </c>
      <c r="AG142" s="134"/>
    </row>
    <row r="143" spans="1:33" ht="12">
      <c r="A143" s="137" t="s">
        <v>168</v>
      </c>
      <c r="B143" s="186" t="s">
        <v>155</v>
      </c>
      <c r="C143" s="191">
        <v>1578</v>
      </c>
      <c r="D143" s="191">
        <v>1415</v>
      </c>
      <c r="E143" s="191">
        <v>1580</v>
      </c>
      <c r="F143" s="191">
        <v>1589</v>
      </c>
      <c r="G143" s="191">
        <v>1599</v>
      </c>
      <c r="H143" s="191">
        <v>1608</v>
      </c>
      <c r="I143" s="191">
        <v>1618</v>
      </c>
      <c r="J143" s="191">
        <v>1628</v>
      </c>
      <c r="K143" s="191">
        <v>1638</v>
      </c>
      <c r="L143" s="191">
        <v>1647</v>
      </c>
      <c r="M143" s="191">
        <v>1657</v>
      </c>
      <c r="N143" s="191">
        <v>1667</v>
      </c>
      <c r="O143" s="191">
        <v>1677</v>
      </c>
      <c r="P143" s="191">
        <v>1687</v>
      </c>
      <c r="Q143" s="191">
        <v>1697</v>
      </c>
      <c r="R143" s="191">
        <v>1706</v>
      </c>
      <c r="S143" s="191">
        <v>1716</v>
      </c>
      <c r="T143" s="191">
        <v>1726</v>
      </c>
      <c r="U143" s="191">
        <v>1735</v>
      </c>
      <c r="V143" s="191">
        <v>1745</v>
      </c>
      <c r="W143" s="191">
        <v>1755</v>
      </c>
      <c r="X143" s="191">
        <v>1764</v>
      </c>
      <c r="Y143" s="191">
        <v>1774</v>
      </c>
      <c r="Z143" s="191">
        <v>1783</v>
      </c>
      <c r="AA143" s="191">
        <v>1793</v>
      </c>
      <c r="AB143" s="191">
        <v>1802</v>
      </c>
      <c r="AC143" s="191">
        <v>1812</v>
      </c>
      <c r="AD143" s="191">
        <v>1822</v>
      </c>
      <c r="AE143" s="191">
        <v>1831</v>
      </c>
      <c r="AF143" s="188">
        <v>5.3249999999999999E-3</v>
      </c>
      <c r="AG143" s="134"/>
    </row>
    <row r="144" spans="1:33" ht="12">
      <c r="A144" s="137" t="s">
        <v>169</v>
      </c>
      <c r="B144" s="186" t="s">
        <v>157</v>
      </c>
      <c r="C144" s="191">
        <v>1098</v>
      </c>
      <c r="D144" s="191">
        <v>825</v>
      </c>
      <c r="E144" s="191">
        <v>1006</v>
      </c>
      <c r="F144" s="191">
        <v>1013</v>
      </c>
      <c r="G144" s="191">
        <v>1020</v>
      </c>
      <c r="H144" s="191">
        <v>1028</v>
      </c>
      <c r="I144" s="191">
        <v>1035</v>
      </c>
      <c r="J144" s="191">
        <v>1043</v>
      </c>
      <c r="K144" s="191">
        <v>1050</v>
      </c>
      <c r="L144" s="191">
        <v>1058</v>
      </c>
      <c r="M144" s="191">
        <v>1066</v>
      </c>
      <c r="N144" s="191">
        <v>1073</v>
      </c>
      <c r="O144" s="191">
        <v>1081</v>
      </c>
      <c r="P144" s="191">
        <v>1088</v>
      </c>
      <c r="Q144" s="191">
        <v>1096</v>
      </c>
      <c r="R144" s="191">
        <v>1104</v>
      </c>
      <c r="S144" s="191">
        <v>1111</v>
      </c>
      <c r="T144" s="191">
        <v>1119</v>
      </c>
      <c r="U144" s="191">
        <v>1127</v>
      </c>
      <c r="V144" s="191">
        <v>1134</v>
      </c>
      <c r="W144" s="191">
        <v>1142</v>
      </c>
      <c r="X144" s="191">
        <v>1150</v>
      </c>
      <c r="Y144" s="191">
        <v>1157</v>
      </c>
      <c r="Z144" s="191">
        <v>1165</v>
      </c>
      <c r="AA144" s="191">
        <v>1173</v>
      </c>
      <c r="AB144" s="191">
        <v>1181</v>
      </c>
      <c r="AC144" s="191">
        <v>1188</v>
      </c>
      <c r="AD144" s="191">
        <v>1196</v>
      </c>
      <c r="AE144" s="191">
        <v>1204</v>
      </c>
      <c r="AF144" s="188">
        <v>3.297E-3</v>
      </c>
      <c r="AG144" s="134"/>
    </row>
    <row r="145" spans="1:34" ht="12">
      <c r="A145" s="137" t="s">
        <v>170</v>
      </c>
      <c r="B145" s="185" t="s">
        <v>159</v>
      </c>
      <c r="C145" s="193">
        <v>1549.955811</v>
      </c>
      <c r="D145" s="193">
        <v>1383.8479</v>
      </c>
      <c r="E145" s="193">
        <v>1570.0424800000001</v>
      </c>
      <c r="F145" s="193">
        <v>1583.3448490000001</v>
      </c>
      <c r="G145" s="193">
        <v>1596.1142580000001</v>
      </c>
      <c r="H145" s="193">
        <v>1609.38501</v>
      </c>
      <c r="I145" s="193">
        <v>1622.5207519999999</v>
      </c>
      <c r="J145" s="193">
        <v>1636.0070800000001</v>
      </c>
      <c r="K145" s="193">
        <v>1649.149048</v>
      </c>
      <c r="L145" s="193">
        <v>1662.2188719999999</v>
      </c>
      <c r="M145" s="193">
        <v>1675.7426760000001</v>
      </c>
      <c r="N145" s="193">
        <v>1688.762207</v>
      </c>
      <c r="O145" s="193">
        <v>1702.278198</v>
      </c>
      <c r="P145" s="193">
        <v>1715.7017820000001</v>
      </c>
      <c r="Q145" s="193">
        <v>1729.1450199999999</v>
      </c>
      <c r="R145" s="193">
        <v>1742.5604249999999</v>
      </c>
      <c r="S145" s="193">
        <v>1755.9835210000001</v>
      </c>
      <c r="T145" s="193">
        <v>1769.3446039999999</v>
      </c>
      <c r="U145" s="193">
        <v>1782.940063</v>
      </c>
      <c r="V145" s="193">
        <v>1796.302124</v>
      </c>
      <c r="W145" s="193">
        <v>1810.015259</v>
      </c>
      <c r="X145" s="193">
        <v>1823.60437</v>
      </c>
      <c r="Y145" s="193">
        <v>1837.094971</v>
      </c>
      <c r="Z145" s="193">
        <v>1850.6906739999999</v>
      </c>
      <c r="AA145" s="193">
        <v>1864.471436</v>
      </c>
      <c r="AB145" s="193">
        <v>1877.7441409999999</v>
      </c>
      <c r="AC145" s="193">
        <v>1891.3885499999999</v>
      </c>
      <c r="AD145" s="193">
        <v>1904.9642329999999</v>
      </c>
      <c r="AE145" s="193">
        <v>1918.225586</v>
      </c>
      <c r="AF145" s="190">
        <v>7.6420000000000004E-3</v>
      </c>
      <c r="AG145" s="134"/>
    </row>
    <row r="146" spans="1:34" ht="12.75" thickBot="1">
      <c r="B146" s="134"/>
      <c r="C146" s="134"/>
      <c r="D146" s="134"/>
      <c r="E146" s="134"/>
      <c r="F146" s="134"/>
      <c r="G146" s="134"/>
      <c r="H146" s="134"/>
      <c r="I146" s="134"/>
      <c r="J146" s="134"/>
      <c r="K146" s="134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  <c r="AB146" s="134"/>
      <c r="AC146" s="134"/>
      <c r="AD146" s="134"/>
      <c r="AE146" s="134"/>
      <c r="AF146" s="134"/>
      <c r="AG146" s="134"/>
    </row>
    <row r="147" spans="1:34" ht="12">
      <c r="B147" s="196" t="s">
        <v>363</v>
      </c>
      <c r="C147" s="195"/>
      <c r="D147" s="195"/>
      <c r="E147" s="195"/>
      <c r="F147" s="195"/>
      <c r="G147" s="195"/>
      <c r="H147" s="195"/>
      <c r="I147" s="195"/>
      <c r="J147" s="195"/>
      <c r="K147" s="195"/>
      <c r="L147" s="195"/>
      <c r="M147" s="195"/>
      <c r="N147" s="195"/>
      <c r="O147" s="195"/>
      <c r="P147" s="195"/>
      <c r="Q147" s="195"/>
      <c r="R147" s="195"/>
      <c r="S147" s="195"/>
      <c r="T147" s="195"/>
      <c r="U147" s="195"/>
      <c r="V147" s="195"/>
      <c r="W147" s="195"/>
      <c r="X147" s="195"/>
      <c r="Y147" s="195"/>
      <c r="Z147" s="195"/>
      <c r="AA147" s="195"/>
      <c r="AB147" s="195"/>
      <c r="AC147" s="195"/>
      <c r="AD147" s="195"/>
      <c r="AE147" s="195"/>
      <c r="AF147" s="195"/>
      <c r="AG147" s="195"/>
      <c r="AH147" s="195"/>
    </row>
    <row r="148" spans="1:34" ht="12">
      <c r="B148" s="134" t="s">
        <v>631</v>
      </c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  <c r="AC148" s="134"/>
      <c r="AD148" s="134"/>
      <c r="AE148" s="134"/>
      <c r="AF148" s="134"/>
      <c r="AG148" s="134"/>
    </row>
    <row r="149" spans="1:34" ht="12">
      <c r="B149" s="134" t="s">
        <v>365</v>
      </c>
      <c r="C149" s="134"/>
      <c r="D149" s="134"/>
      <c r="E149" s="134"/>
      <c r="F149" s="134"/>
      <c r="G149" s="134"/>
      <c r="H149" s="134"/>
      <c r="I149" s="134"/>
      <c r="J149" s="134"/>
      <c r="K149" s="134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  <c r="AB149" s="134"/>
      <c r="AC149" s="134"/>
      <c r="AD149" s="134"/>
      <c r="AE149" s="134"/>
      <c r="AF149" s="134"/>
      <c r="AG149" s="134"/>
    </row>
    <row r="150" spans="1:34" ht="15" customHeight="1">
      <c r="B150" s="134" t="s">
        <v>454</v>
      </c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</row>
    <row r="151" spans="1:34" ht="15" customHeight="1">
      <c r="B151" s="134" t="s">
        <v>366</v>
      </c>
      <c r="C151" s="134"/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  <c r="AB151" s="134"/>
      <c r="AC151" s="134"/>
      <c r="AD151" s="134"/>
      <c r="AE151" s="134"/>
      <c r="AF151" s="134"/>
      <c r="AG151" s="134"/>
    </row>
    <row r="152" spans="1:34" ht="15" customHeight="1">
      <c r="B152" s="134" t="s">
        <v>632</v>
      </c>
      <c r="C152" s="134"/>
      <c r="D152" s="134"/>
      <c r="E152" s="134"/>
      <c r="F152" s="134"/>
      <c r="G152" s="134"/>
      <c r="H152" s="134"/>
      <c r="I152" s="134"/>
      <c r="J152" s="134"/>
      <c r="K152" s="134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  <c r="AB152" s="134"/>
      <c r="AC152" s="134"/>
      <c r="AD152" s="134"/>
      <c r="AE152" s="134"/>
      <c r="AF152" s="134"/>
      <c r="AG152" s="134"/>
    </row>
    <row r="153" spans="1:34" ht="15" customHeight="1">
      <c r="B153" s="134" t="s">
        <v>633</v>
      </c>
      <c r="C153" s="134"/>
      <c r="D153" s="134"/>
      <c r="E153" s="134"/>
      <c r="F153" s="134"/>
      <c r="G153" s="134"/>
      <c r="H153" s="134"/>
      <c r="I153" s="134"/>
      <c r="J153" s="134"/>
      <c r="K153" s="134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  <c r="AB153" s="134"/>
      <c r="AC153" s="134"/>
      <c r="AD153" s="134"/>
      <c r="AE153" s="134"/>
      <c r="AF153" s="134"/>
      <c r="AG153" s="134"/>
    </row>
    <row r="154" spans="1:34" ht="15" customHeight="1">
      <c r="B154" s="134" t="s">
        <v>634</v>
      </c>
      <c r="C154" s="134"/>
      <c r="D154" s="134"/>
      <c r="E154" s="134"/>
      <c r="F154" s="134"/>
      <c r="G154" s="134"/>
      <c r="H154" s="134"/>
      <c r="I154" s="134"/>
      <c r="J154" s="134"/>
      <c r="K154" s="134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</row>
    <row r="155" spans="1:34" ht="15" customHeight="1">
      <c r="B155" s="134" t="s">
        <v>635</v>
      </c>
      <c r="C155" s="134"/>
      <c r="D155" s="134"/>
      <c r="E155" s="134"/>
      <c r="F155" s="134"/>
      <c r="G155" s="134"/>
      <c r="H155" s="134"/>
      <c r="I155" s="134"/>
      <c r="J155" s="134"/>
      <c r="K155" s="134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134"/>
      <c r="AG155" s="134"/>
    </row>
    <row r="156" spans="1:34" ht="15" customHeight="1">
      <c r="B156" s="134" t="s">
        <v>368</v>
      </c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</row>
    <row r="157" spans="1:34" ht="15" customHeight="1">
      <c r="B157" s="134" t="s">
        <v>369</v>
      </c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</row>
    <row r="158" spans="1:34" ht="15" customHeight="1">
      <c r="B158" s="134" t="s">
        <v>370</v>
      </c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</row>
    <row r="159" spans="1:34" ht="15" customHeight="1">
      <c r="B159" s="134" t="s">
        <v>371</v>
      </c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</row>
    <row r="160" spans="1:34" ht="15" customHeight="1">
      <c r="B160" s="134" t="s">
        <v>372</v>
      </c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</row>
    <row r="161" spans="2:33" ht="15" customHeight="1">
      <c r="B161" s="134" t="s">
        <v>172</v>
      </c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</row>
    <row r="162" spans="2:33" ht="15" customHeight="1">
      <c r="B162" s="134" t="s">
        <v>636</v>
      </c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</row>
    <row r="163" spans="2:33" ht="15" customHeight="1">
      <c r="B163" s="134" t="s">
        <v>637</v>
      </c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</row>
    <row r="164" spans="2:33" ht="15" customHeight="1">
      <c r="B164" s="134" t="s">
        <v>638</v>
      </c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</row>
    <row r="165" spans="2:33" ht="12">
      <c r="B165" s="134" t="s">
        <v>639</v>
      </c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</row>
    <row r="166" spans="2:33" ht="15" customHeight="1">
      <c r="B166" s="134" t="s">
        <v>374</v>
      </c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</row>
    <row r="167" spans="2:33" ht="15" customHeight="1">
      <c r="B167" s="134" t="s">
        <v>375</v>
      </c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</row>
    <row r="168" spans="2:33" ht="15" customHeight="1">
      <c r="B168" s="134" t="s">
        <v>376</v>
      </c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</row>
    <row r="169" spans="2:33" ht="15" customHeight="1">
      <c r="B169" s="134" t="s">
        <v>377</v>
      </c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</row>
    <row r="170" spans="2:33" ht="15" customHeight="1">
      <c r="B170" s="134" t="s">
        <v>640</v>
      </c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</row>
    <row r="171" spans="2:33" ht="15" customHeight="1">
      <c r="B171" s="134" t="s">
        <v>641</v>
      </c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</row>
    <row r="172" spans="2:33" ht="15" customHeight="1"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</row>
    <row r="173" spans="2:33" ht="15" customHeight="1"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</row>
    <row r="174" spans="2:33" ht="15" customHeight="1"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</row>
    <row r="175" spans="2:33" ht="15" customHeight="1"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</row>
    <row r="176" spans="2:33" ht="15" customHeight="1"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</row>
    <row r="177" spans="2:33" ht="15" customHeight="1"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</row>
    <row r="178" spans="2:33" ht="15" customHeight="1"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</row>
    <row r="179" spans="2:33" ht="15" customHeight="1"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</row>
    <row r="180" spans="2:33" ht="12"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</row>
    <row r="181" spans="2:33" ht="15" customHeight="1"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</row>
    <row r="182" spans="2:33" ht="15" customHeight="1"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</row>
    <row r="183" spans="2:33" ht="15" customHeight="1"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</row>
    <row r="184" spans="2:33" ht="15" customHeight="1"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</row>
    <row r="185" spans="2:33" ht="15" customHeight="1"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</row>
    <row r="186" spans="2:33" ht="15" customHeight="1"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</row>
    <row r="187" spans="2:33" ht="15" customHeight="1"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</row>
    <row r="188" spans="2:33" ht="15" customHeight="1"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</row>
    <row r="189" spans="2:33" ht="15" customHeight="1"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</row>
    <row r="190" spans="2:33" ht="15" customHeight="1"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</row>
    <row r="191" spans="2:33" ht="15" customHeight="1"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</row>
    <row r="192" spans="2:33" ht="15" customHeight="1"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</row>
    <row r="193" spans="2:33" ht="15" customHeight="1"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</row>
    <row r="194" spans="2:33" ht="15" customHeight="1"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</row>
    <row r="195" spans="2:33" ht="15" customHeight="1"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</row>
    <row r="196" spans="2:33" ht="15" customHeight="1"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</row>
    <row r="197" spans="2:33" ht="15" customHeight="1"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</row>
    <row r="198" spans="2:33" ht="15" customHeight="1"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</row>
    <row r="199" spans="2:33" ht="15" customHeight="1"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</row>
    <row r="200" spans="2:33" ht="15" customHeight="1"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</row>
    <row r="201" spans="2:33" ht="15" customHeight="1"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</row>
    <row r="202" spans="2:33" ht="15" customHeight="1"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</row>
    <row r="203" spans="2:33" ht="15" customHeight="1"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</row>
    <row r="204" spans="2:33" ht="15" customHeight="1"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</row>
    <row r="205" spans="2:33" ht="12"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</row>
    <row r="206" spans="2:33" ht="12"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</row>
    <row r="207" spans="2:33" ht="15" customHeight="1"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</row>
    <row r="208" spans="2:33" ht="15" customHeight="1"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</row>
    <row r="307" spans="2:32" ht="15" customHeight="1">
      <c r="B307" s="226"/>
      <c r="C307" s="226"/>
      <c r="D307" s="226"/>
      <c r="E307" s="226"/>
      <c r="F307" s="226"/>
      <c r="G307" s="226"/>
      <c r="H307" s="226"/>
      <c r="I307" s="226"/>
      <c r="J307" s="226"/>
      <c r="K307" s="226"/>
      <c r="L307" s="226"/>
      <c r="M307" s="226"/>
      <c r="N307" s="226"/>
      <c r="O307" s="226"/>
      <c r="P307" s="226"/>
      <c r="Q307" s="226"/>
      <c r="R307" s="226"/>
      <c r="S307" s="226"/>
      <c r="T307" s="226"/>
      <c r="U307" s="226"/>
      <c r="V307" s="226"/>
      <c r="W307" s="226"/>
      <c r="X307" s="226"/>
      <c r="Y307" s="226"/>
      <c r="Z307" s="226"/>
      <c r="AA307" s="226"/>
      <c r="AB307" s="226"/>
      <c r="AC307" s="226"/>
      <c r="AD307" s="226"/>
      <c r="AE307" s="226"/>
      <c r="AF307" s="226"/>
    </row>
    <row r="510" spans="2:32" ht="15" customHeight="1">
      <c r="B510" s="226"/>
      <c r="C510" s="226"/>
      <c r="D510" s="226"/>
      <c r="E510" s="226"/>
      <c r="F510" s="226"/>
      <c r="G510" s="226"/>
      <c r="H510" s="226"/>
      <c r="I510" s="226"/>
      <c r="J510" s="226"/>
      <c r="K510" s="226"/>
      <c r="L510" s="226"/>
      <c r="M510" s="226"/>
      <c r="N510" s="226"/>
      <c r="O510" s="226"/>
      <c r="P510" s="226"/>
      <c r="Q510" s="226"/>
      <c r="R510" s="226"/>
      <c r="S510" s="226"/>
      <c r="T510" s="226"/>
      <c r="U510" s="226"/>
      <c r="V510" s="226"/>
      <c r="W510" s="226"/>
      <c r="X510" s="226"/>
      <c r="Y510" s="226"/>
      <c r="Z510" s="226"/>
      <c r="AA510" s="226"/>
      <c r="AB510" s="226"/>
      <c r="AC510" s="226"/>
      <c r="AD510" s="226"/>
      <c r="AE510" s="226"/>
      <c r="AF510" s="226"/>
    </row>
    <row r="711" spans="2:32" ht="15" customHeight="1">
      <c r="B711" s="226"/>
      <c r="C711" s="226"/>
      <c r="D711" s="226"/>
      <c r="E711" s="226"/>
      <c r="F711" s="226"/>
      <c r="G711" s="226"/>
      <c r="H711" s="226"/>
      <c r="I711" s="226"/>
      <c r="J711" s="226"/>
      <c r="K711" s="226"/>
      <c r="L711" s="226"/>
      <c r="M711" s="226"/>
      <c r="N711" s="226"/>
      <c r="O711" s="226"/>
      <c r="P711" s="226"/>
      <c r="Q711" s="226"/>
      <c r="R711" s="226"/>
      <c r="S711" s="226"/>
      <c r="T711" s="226"/>
      <c r="U711" s="226"/>
      <c r="V711" s="226"/>
      <c r="W711" s="226"/>
      <c r="X711" s="226"/>
      <c r="Y711" s="226"/>
      <c r="Z711" s="226"/>
      <c r="AA711" s="226"/>
      <c r="AB711" s="226"/>
      <c r="AC711" s="226"/>
      <c r="AD711" s="226"/>
      <c r="AE711" s="226"/>
      <c r="AF711" s="226"/>
    </row>
    <row r="886" spans="2:32" ht="15" customHeight="1">
      <c r="B886" s="226"/>
      <c r="C886" s="226"/>
      <c r="D886" s="226"/>
      <c r="E886" s="226"/>
      <c r="F886" s="226"/>
      <c r="G886" s="226"/>
      <c r="H886" s="226"/>
      <c r="I886" s="226"/>
      <c r="J886" s="226"/>
      <c r="K886" s="226"/>
      <c r="L886" s="226"/>
      <c r="M886" s="226"/>
      <c r="N886" s="226"/>
      <c r="O886" s="226"/>
      <c r="P886" s="226"/>
      <c r="Q886" s="226"/>
      <c r="R886" s="226"/>
      <c r="S886" s="226"/>
      <c r="T886" s="226"/>
      <c r="U886" s="226"/>
      <c r="V886" s="226"/>
      <c r="W886" s="226"/>
      <c r="X886" s="226"/>
      <c r="Y886" s="226"/>
      <c r="Z886" s="226"/>
      <c r="AA886" s="226"/>
      <c r="AB886" s="226"/>
      <c r="AC886" s="226"/>
      <c r="AD886" s="226"/>
      <c r="AE886" s="226"/>
      <c r="AF886" s="226"/>
    </row>
    <row r="1100" spans="2:32" ht="15" customHeight="1">
      <c r="B1100" s="226"/>
      <c r="C1100" s="226"/>
      <c r="D1100" s="226"/>
      <c r="E1100" s="226"/>
      <c r="F1100" s="226"/>
      <c r="G1100" s="226"/>
      <c r="H1100" s="226"/>
      <c r="I1100" s="226"/>
      <c r="J1100" s="226"/>
      <c r="K1100" s="226"/>
      <c r="L1100" s="226"/>
      <c r="M1100" s="226"/>
      <c r="N1100" s="226"/>
      <c r="O1100" s="226"/>
      <c r="P1100" s="226"/>
      <c r="Q1100" s="226"/>
      <c r="R1100" s="226"/>
      <c r="S1100" s="226"/>
      <c r="T1100" s="226"/>
      <c r="U1100" s="226"/>
      <c r="V1100" s="226"/>
      <c r="W1100" s="226"/>
      <c r="X1100" s="226"/>
      <c r="Y1100" s="226"/>
      <c r="Z1100" s="226"/>
      <c r="AA1100" s="226"/>
      <c r="AB1100" s="226"/>
      <c r="AC1100" s="226"/>
      <c r="AD1100" s="226"/>
      <c r="AE1100" s="226"/>
      <c r="AF1100" s="226"/>
    </row>
    <row r="1228" spans="2:32" ht="15" customHeight="1">
      <c r="B1228" s="226"/>
      <c r="C1228" s="226"/>
      <c r="D1228" s="226"/>
      <c r="E1228" s="226"/>
      <c r="F1228" s="226"/>
      <c r="G1228" s="226"/>
      <c r="H1228" s="226"/>
      <c r="I1228" s="226"/>
      <c r="J1228" s="226"/>
      <c r="K1228" s="226"/>
      <c r="L1228" s="226"/>
      <c r="M1228" s="226"/>
      <c r="N1228" s="226"/>
      <c r="O1228" s="226"/>
      <c r="P1228" s="226"/>
      <c r="Q1228" s="226"/>
      <c r="R1228" s="226"/>
      <c r="S1228" s="226"/>
      <c r="T1228" s="226"/>
      <c r="U1228" s="226"/>
      <c r="V1228" s="226"/>
      <c r="W1228" s="226"/>
      <c r="X1228" s="226"/>
      <c r="Y1228" s="226"/>
      <c r="Z1228" s="226"/>
      <c r="AA1228" s="226"/>
      <c r="AB1228" s="226"/>
      <c r="AC1228" s="226"/>
      <c r="AD1228" s="226"/>
      <c r="AE1228" s="226"/>
      <c r="AF1228" s="226"/>
    </row>
    <row r="1389" spans="2:32" ht="15" customHeight="1">
      <c r="B1389" s="226"/>
      <c r="C1389" s="226"/>
      <c r="D1389" s="226"/>
      <c r="E1389" s="226"/>
      <c r="F1389" s="226"/>
      <c r="G1389" s="226"/>
      <c r="H1389" s="226"/>
      <c r="I1389" s="226"/>
      <c r="J1389" s="226"/>
      <c r="K1389" s="226"/>
      <c r="L1389" s="226"/>
      <c r="M1389" s="226"/>
      <c r="N1389" s="226"/>
      <c r="O1389" s="226"/>
      <c r="P1389" s="226"/>
      <c r="Q1389" s="226"/>
      <c r="R1389" s="226"/>
      <c r="S1389" s="226"/>
      <c r="T1389" s="226"/>
      <c r="U1389" s="226"/>
      <c r="V1389" s="226"/>
      <c r="W1389" s="226"/>
      <c r="X1389" s="226"/>
      <c r="Y1389" s="226"/>
      <c r="Z1389" s="226"/>
      <c r="AA1389" s="226"/>
      <c r="AB1389" s="226"/>
      <c r="AC1389" s="226"/>
      <c r="AD1389" s="226"/>
      <c r="AE1389" s="226"/>
      <c r="AF1389" s="226"/>
    </row>
    <row r="1501" spans="2:32" ht="15" customHeight="1">
      <c r="B1501" s="226"/>
      <c r="C1501" s="226"/>
      <c r="D1501" s="226"/>
      <c r="E1501" s="226"/>
      <c r="F1501" s="226"/>
      <c r="G1501" s="226"/>
      <c r="H1501" s="226"/>
      <c r="I1501" s="226"/>
      <c r="J1501" s="226"/>
      <c r="K1501" s="226"/>
      <c r="L1501" s="226"/>
      <c r="M1501" s="226"/>
      <c r="N1501" s="226"/>
      <c r="O1501" s="226"/>
      <c r="P1501" s="226"/>
      <c r="Q1501" s="226"/>
      <c r="R1501" s="226"/>
      <c r="S1501" s="226"/>
      <c r="T1501" s="226"/>
      <c r="U1501" s="226"/>
      <c r="V1501" s="226"/>
      <c r="W1501" s="226"/>
      <c r="X1501" s="226"/>
      <c r="Y1501" s="226"/>
      <c r="Z1501" s="226"/>
      <c r="AA1501" s="226"/>
      <c r="AB1501" s="226"/>
      <c r="AC1501" s="226"/>
      <c r="AD1501" s="226"/>
      <c r="AE1501" s="226"/>
      <c r="AF1501" s="226"/>
    </row>
    <row r="1603" spans="2:32" ht="15" customHeight="1">
      <c r="B1603" s="226"/>
      <c r="C1603" s="226"/>
      <c r="D1603" s="226"/>
      <c r="E1603" s="226"/>
      <c r="F1603" s="226"/>
      <c r="G1603" s="226"/>
      <c r="H1603" s="226"/>
      <c r="I1603" s="226"/>
      <c r="J1603" s="226"/>
      <c r="K1603" s="226"/>
      <c r="L1603" s="226"/>
      <c r="M1603" s="226"/>
      <c r="N1603" s="226"/>
      <c r="O1603" s="226"/>
      <c r="P1603" s="226"/>
      <c r="Q1603" s="226"/>
      <c r="R1603" s="226"/>
      <c r="S1603" s="226"/>
      <c r="T1603" s="226"/>
      <c r="U1603" s="226"/>
      <c r="V1603" s="226"/>
      <c r="W1603" s="226"/>
      <c r="X1603" s="226"/>
      <c r="Y1603" s="226"/>
      <c r="Z1603" s="226"/>
      <c r="AA1603" s="226"/>
      <c r="AB1603" s="226"/>
      <c r="AC1603" s="226"/>
      <c r="AD1603" s="226"/>
      <c r="AE1603" s="226"/>
      <c r="AF1603" s="226"/>
    </row>
    <row r="1698" spans="2:32" ht="15" customHeight="1">
      <c r="B1698" s="226"/>
      <c r="C1698" s="226"/>
      <c r="D1698" s="226"/>
      <c r="E1698" s="226"/>
      <c r="F1698" s="226"/>
      <c r="G1698" s="226"/>
      <c r="H1698" s="226"/>
      <c r="I1698" s="226"/>
      <c r="J1698" s="226"/>
      <c r="K1698" s="226"/>
      <c r="L1698" s="226"/>
      <c r="M1698" s="226"/>
      <c r="N1698" s="226"/>
      <c r="O1698" s="226"/>
      <c r="P1698" s="226"/>
      <c r="Q1698" s="226"/>
      <c r="R1698" s="226"/>
      <c r="S1698" s="226"/>
      <c r="T1698" s="226"/>
      <c r="U1698" s="226"/>
      <c r="V1698" s="226"/>
      <c r="W1698" s="226"/>
      <c r="X1698" s="226"/>
      <c r="Y1698" s="226"/>
      <c r="Z1698" s="226"/>
      <c r="AA1698" s="226"/>
      <c r="AB1698" s="226"/>
      <c r="AC1698" s="226"/>
      <c r="AD1698" s="226"/>
      <c r="AE1698" s="226"/>
      <c r="AF1698" s="226"/>
    </row>
    <row r="1944" spans="2:32" ht="15" customHeight="1">
      <c r="B1944" s="226"/>
      <c r="C1944" s="226"/>
      <c r="D1944" s="226"/>
      <c r="E1944" s="226"/>
      <c r="F1944" s="226"/>
      <c r="G1944" s="226"/>
      <c r="H1944" s="226"/>
      <c r="I1944" s="226"/>
      <c r="J1944" s="226"/>
      <c r="K1944" s="226"/>
      <c r="L1944" s="226"/>
      <c r="M1944" s="226"/>
      <c r="N1944" s="226"/>
      <c r="O1944" s="226"/>
      <c r="P1944" s="226"/>
      <c r="Q1944" s="226"/>
      <c r="R1944" s="226"/>
      <c r="S1944" s="226"/>
      <c r="T1944" s="226"/>
      <c r="U1944" s="226"/>
      <c r="V1944" s="226"/>
      <c r="W1944" s="226"/>
      <c r="X1944" s="226"/>
      <c r="Y1944" s="226"/>
      <c r="Z1944" s="226"/>
      <c r="AA1944" s="226"/>
      <c r="AB1944" s="226"/>
      <c r="AC1944" s="226"/>
      <c r="AD1944" s="226"/>
      <c r="AE1944" s="226"/>
      <c r="AF1944" s="226"/>
    </row>
    <row r="2030" spans="2:32" ht="15" customHeight="1">
      <c r="B2030" s="226"/>
      <c r="C2030" s="226"/>
      <c r="D2030" s="226"/>
      <c r="E2030" s="226"/>
      <c r="F2030" s="226"/>
      <c r="G2030" s="226"/>
      <c r="H2030" s="226"/>
      <c r="I2030" s="226"/>
      <c r="J2030" s="226"/>
      <c r="K2030" s="226"/>
      <c r="L2030" s="226"/>
      <c r="M2030" s="226"/>
      <c r="N2030" s="226"/>
      <c r="O2030" s="226"/>
      <c r="P2030" s="226"/>
      <c r="Q2030" s="226"/>
      <c r="R2030" s="226"/>
      <c r="S2030" s="226"/>
      <c r="T2030" s="226"/>
      <c r="U2030" s="226"/>
      <c r="V2030" s="226"/>
      <c r="W2030" s="226"/>
      <c r="X2030" s="226"/>
      <c r="Y2030" s="226"/>
      <c r="Z2030" s="226"/>
      <c r="AA2030" s="226"/>
      <c r="AB2030" s="226"/>
      <c r="AC2030" s="226"/>
      <c r="AD2030" s="226"/>
      <c r="AE2030" s="226"/>
      <c r="AF2030" s="226"/>
    </row>
    <row r="2152" spans="2:32" ht="15" customHeight="1">
      <c r="B2152" s="226"/>
      <c r="C2152" s="226"/>
      <c r="D2152" s="226"/>
      <c r="E2152" s="226"/>
      <c r="F2152" s="226"/>
      <c r="G2152" s="226"/>
      <c r="H2152" s="226"/>
      <c r="I2152" s="226"/>
      <c r="J2152" s="226"/>
      <c r="K2152" s="226"/>
      <c r="L2152" s="226"/>
      <c r="M2152" s="226"/>
      <c r="N2152" s="226"/>
      <c r="O2152" s="226"/>
      <c r="P2152" s="226"/>
      <c r="Q2152" s="226"/>
      <c r="R2152" s="226"/>
      <c r="S2152" s="226"/>
      <c r="T2152" s="226"/>
      <c r="U2152" s="226"/>
      <c r="V2152" s="226"/>
      <c r="W2152" s="226"/>
      <c r="X2152" s="226"/>
      <c r="Y2152" s="226"/>
      <c r="Z2152" s="226"/>
      <c r="AA2152" s="226"/>
      <c r="AB2152" s="226"/>
      <c r="AC2152" s="226"/>
      <c r="AD2152" s="226"/>
      <c r="AE2152" s="226"/>
      <c r="AF2152" s="226"/>
    </row>
    <row r="2316" spans="2:32" ht="15" customHeight="1">
      <c r="B2316" s="226"/>
      <c r="C2316" s="226"/>
      <c r="D2316" s="226"/>
      <c r="E2316" s="226"/>
      <c r="F2316" s="226"/>
      <c r="G2316" s="226"/>
      <c r="H2316" s="226"/>
      <c r="I2316" s="226"/>
      <c r="J2316" s="226"/>
      <c r="K2316" s="226"/>
      <c r="L2316" s="226"/>
      <c r="M2316" s="226"/>
      <c r="N2316" s="226"/>
      <c r="O2316" s="226"/>
      <c r="P2316" s="226"/>
      <c r="Q2316" s="226"/>
      <c r="R2316" s="226"/>
      <c r="S2316" s="226"/>
      <c r="T2316" s="226"/>
      <c r="U2316" s="226"/>
      <c r="V2316" s="226"/>
      <c r="W2316" s="226"/>
      <c r="X2316" s="226"/>
      <c r="Y2316" s="226"/>
      <c r="Z2316" s="226"/>
      <c r="AA2316" s="226"/>
      <c r="AB2316" s="226"/>
      <c r="AC2316" s="226"/>
      <c r="AD2316" s="226"/>
      <c r="AE2316" s="226"/>
      <c r="AF2316" s="226"/>
    </row>
    <row r="2418" spans="2:32" ht="15" customHeight="1">
      <c r="B2418" s="226"/>
      <c r="C2418" s="226"/>
      <c r="D2418" s="226"/>
      <c r="E2418" s="226"/>
      <c r="F2418" s="226"/>
      <c r="G2418" s="226"/>
      <c r="H2418" s="226"/>
      <c r="I2418" s="226"/>
      <c r="J2418" s="226"/>
      <c r="K2418" s="226"/>
      <c r="L2418" s="226"/>
      <c r="M2418" s="226"/>
      <c r="N2418" s="226"/>
      <c r="O2418" s="226"/>
      <c r="P2418" s="226"/>
      <c r="Q2418" s="226"/>
      <c r="R2418" s="226"/>
      <c r="S2418" s="226"/>
      <c r="T2418" s="226"/>
      <c r="U2418" s="226"/>
      <c r="V2418" s="226"/>
      <c r="W2418" s="226"/>
      <c r="X2418" s="226"/>
      <c r="Y2418" s="226"/>
      <c r="Z2418" s="226"/>
      <c r="AA2418" s="226"/>
      <c r="AB2418" s="226"/>
      <c r="AC2418" s="226"/>
      <c r="AD2418" s="226"/>
      <c r="AE2418" s="226"/>
      <c r="AF2418" s="226"/>
    </row>
    <row r="2508" spans="2:32" ht="15" customHeight="1">
      <c r="B2508" s="226"/>
      <c r="C2508" s="226"/>
      <c r="D2508" s="226"/>
      <c r="E2508" s="226"/>
      <c r="F2508" s="226"/>
      <c r="G2508" s="226"/>
      <c r="H2508" s="226"/>
      <c r="I2508" s="226"/>
      <c r="J2508" s="226"/>
      <c r="K2508" s="226"/>
      <c r="L2508" s="226"/>
      <c r="M2508" s="226"/>
      <c r="N2508" s="226"/>
      <c r="O2508" s="226"/>
      <c r="P2508" s="226"/>
      <c r="Q2508" s="226"/>
      <c r="R2508" s="226"/>
      <c r="S2508" s="226"/>
      <c r="T2508" s="226"/>
      <c r="U2508" s="226"/>
      <c r="V2508" s="226"/>
      <c r="W2508" s="226"/>
      <c r="X2508" s="226"/>
      <c r="Y2508" s="226"/>
      <c r="Z2508" s="226"/>
      <c r="AA2508" s="226"/>
      <c r="AB2508" s="226"/>
      <c r="AC2508" s="226"/>
      <c r="AD2508" s="226"/>
      <c r="AE2508" s="226"/>
      <c r="AF2508" s="226"/>
    </row>
    <row r="2597" spans="2:32" ht="15" customHeight="1">
      <c r="B2597" s="226"/>
      <c r="C2597" s="226"/>
      <c r="D2597" s="226"/>
      <c r="E2597" s="226"/>
      <c r="F2597" s="226"/>
      <c r="G2597" s="226"/>
      <c r="H2597" s="226"/>
      <c r="I2597" s="226"/>
      <c r="J2597" s="226"/>
      <c r="K2597" s="226"/>
      <c r="L2597" s="226"/>
      <c r="M2597" s="226"/>
      <c r="N2597" s="226"/>
      <c r="O2597" s="226"/>
      <c r="P2597" s="226"/>
      <c r="Q2597" s="226"/>
      <c r="R2597" s="226"/>
      <c r="S2597" s="226"/>
      <c r="T2597" s="226"/>
      <c r="U2597" s="226"/>
      <c r="V2597" s="226"/>
      <c r="W2597" s="226"/>
      <c r="X2597" s="226"/>
      <c r="Y2597" s="226"/>
      <c r="Z2597" s="226"/>
      <c r="AA2597" s="226"/>
      <c r="AB2597" s="226"/>
      <c r="AC2597" s="226"/>
      <c r="AD2597" s="226"/>
      <c r="AE2597" s="226"/>
      <c r="AF2597" s="226"/>
    </row>
    <row r="2718" spans="2:32" ht="15" customHeight="1">
      <c r="B2718" s="226"/>
      <c r="C2718" s="226"/>
      <c r="D2718" s="226"/>
      <c r="E2718" s="226"/>
      <c r="F2718" s="226"/>
      <c r="G2718" s="226"/>
      <c r="H2718" s="226"/>
      <c r="I2718" s="226"/>
      <c r="J2718" s="226"/>
      <c r="K2718" s="226"/>
      <c r="L2718" s="226"/>
      <c r="M2718" s="226"/>
      <c r="N2718" s="226"/>
      <c r="O2718" s="226"/>
      <c r="P2718" s="226"/>
      <c r="Q2718" s="226"/>
      <c r="R2718" s="226"/>
      <c r="S2718" s="226"/>
      <c r="T2718" s="226"/>
      <c r="U2718" s="226"/>
      <c r="V2718" s="226"/>
      <c r="W2718" s="226"/>
      <c r="X2718" s="226"/>
      <c r="Y2718" s="226"/>
      <c r="Z2718" s="226"/>
      <c r="AA2718" s="226"/>
      <c r="AB2718" s="226"/>
      <c r="AC2718" s="226"/>
      <c r="AD2718" s="226"/>
      <c r="AE2718" s="226"/>
      <c r="AF2718" s="226"/>
    </row>
    <row r="2836" spans="2:33" ht="15" customHeight="1">
      <c r="B2836" s="226"/>
      <c r="C2836" s="226"/>
      <c r="D2836" s="226"/>
      <c r="E2836" s="226"/>
      <c r="F2836" s="226"/>
      <c r="G2836" s="226"/>
      <c r="H2836" s="226"/>
      <c r="I2836" s="226"/>
      <c r="J2836" s="226"/>
      <c r="K2836" s="226"/>
      <c r="L2836" s="226"/>
      <c r="M2836" s="226"/>
      <c r="N2836" s="226"/>
      <c r="O2836" s="226"/>
      <c r="P2836" s="226"/>
      <c r="Q2836" s="226"/>
      <c r="R2836" s="226"/>
      <c r="S2836" s="226"/>
      <c r="T2836" s="226"/>
      <c r="U2836" s="226"/>
      <c r="V2836" s="226"/>
      <c r="W2836" s="226"/>
      <c r="X2836" s="226"/>
      <c r="Y2836" s="226"/>
      <c r="Z2836" s="226"/>
      <c r="AA2836" s="226"/>
      <c r="AB2836" s="226"/>
      <c r="AC2836" s="226"/>
      <c r="AD2836" s="226"/>
      <c r="AE2836" s="226"/>
      <c r="AF2836" s="226"/>
    </row>
    <row r="2837" spans="2:33" ht="15" customHeight="1">
      <c r="B2837" s="226"/>
      <c r="C2837" s="226"/>
      <c r="D2837" s="226"/>
      <c r="E2837" s="226"/>
      <c r="F2837" s="226"/>
      <c r="G2837" s="226"/>
      <c r="H2837" s="226"/>
      <c r="I2837" s="226"/>
      <c r="J2837" s="226"/>
      <c r="K2837" s="226"/>
      <c r="L2837" s="226"/>
      <c r="M2837" s="226"/>
      <c r="N2837" s="226"/>
      <c r="O2837" s="226"/>
      <c r="P2837" s="226"/>
      <c r="Q2837" s="226"/>
      <c r="R2837" s="226"/>
      <c r="S2837" s="226"/>
      <c r="T2837" s="226"/>
      <c r="U2837" s="226"/>
      <c r="V2837" s="226"/>
      <c r="W2837" s="226"/>
      <c r="X2837" s="226"/>
      <c r="Y2837" s="226"/>
      <c r="Z2837" s="226"/>
      <c r="AA2837" s="226"/>
      <c r="AB2837" s="226"/>
      <c r="AC2837" s="226"/>
      <c r="AD2837" s="226"/>
      <c r="AE2837" s="226"/>
      <c r="AF2837" s="226"/>
      <c r="AG2837" s="226"/>
    </row>
  </sheetData>
  <mergeCells count="20">
    <mergeCell ref="B1228:AF1228"/>
    <mergeCell ref="B1389:AF1389"/>
    <mergeCell ref="B1501:AF1501"/>
    <mergeCell ref="B2837:AG2837"/>
    <mergeCell ref="B1944:AF1944"/>
    <mergeCell ref="B307:AF307"/>
    <mergeCell ref="B510:AF510"/>
    <mergeCell ref="B711:AF711"/>
    <mergeCell ref="B886:AF886"/>
    <mergeCell ref="B1100:AF1100"/>
    <mergeCell ref="B1603:AF1603"/>
    <mergeCell ref="B1698:AF1698"/>
    <mergeCell ref="B2718:AF2718"/>
    <mergeCell ref="B2836:AF2836"/>
    <mergeCell ref="B2030:AF2030"/>
    <mergeCell ref="B2152:AF2152"/>
    <mergeCell ref="B2316:AF2316"/>
    <mergeCell ref="B2418:AF2418"/>
    <mergeCell ref="B2508:AF2508"/>
    <mergeCell ref="B2597:AF2597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3"/>
  <sheetViews>
    <sheetView workbookViewId="0">
      <selection sqref="A1:XFD1048576"/>
    </sheetView>
  </sheetViews>
  <sheetFormatPr defaultColWidth="8.7109375" defaultRowHeight="15"/>
  <cols>
    <col min="1" max="1" width="32.5703125" customWidth="1"/>
    <col min="2" max="2" width="75.7109375" customWidth="1"/>
    <col min="3" max="3" width="22.140625" customWidth="1"/>
  </cols>
  <sheetData>
    <row r="1" spans="1:36">
      <c r="A1" t="s">
        <v>378</v>
      </c>
    </row>
    <row r="2" spans="1:36">
      <c r="A2" t="s">
        <v>487</v>
      </c>
    </row>
    <row r="3" spans="1:36">
      <c r="A3" t="s">
        <v>488</v>
      </c>
    </row>
    <row r="4" spans="1:36">
      <c r="A4" t="s">
        <v>379</v>
      </c>
    </row>
    <row r="5" spans="1:36">
      <c r="B5" t="s">
        <v>380</v>
      </c>
      <c r="C5" t="s">
        <v>381</v>
      </c>
      <c r="D5" t="s">
        <v>382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486</v>
      </c>
    </row>
    <row r="6" spans="1:36">
      <c r="A6" t="s">
        <v>174</v>
      </c>
      <c r="C6" t="s">
        <v>485</v>
      </c>
    </row>
    <row r="7" spans="1:36">
      <c r="A7" t="s">
        <v>383</v>
      </c>
      <c r="C7" t="s">
        <v>484</v>
      </c>
    </row>
    <row r="8" spans="1:36">
      <c r="A8" t="s">
        <v>384</v>
      </c>
      <c r="B8" t="s">
        <v>489</v>
      </c>
      <c r="C8" t="s">
        <v>490</v>
      </c>
      <c r="D8" t="s">
        <v>385</v>
      </c>
      <c r="F8">
        <v>12.939867</v>
      </c>
      <c r="G8">
        <v>13.152194</v>
      </c>
      <c r="H8">
        <v>13.342212</v>
      </c>
      <c r="I8">
        <v>13.532937</v>
      </c>
      <c r="J8">
        <v>13.721615999999999</v>
      </c>
      <c r="K8">
        <v>13.903945999999999</v>
      </c>
      <c r="L8">
        <v>14.084396999999999</v>
      </c>
      <c r="M8">
        <v>14.269409</v>
      </c>
      <c r="N8">
        <v>14.454908</v>
      </c>
      <c r="O8">
        <v>14.636996999999999</v>
      </c>
      <c r="P8">
        <v>14.814411</v>
      </c>
      <c r="Q8">
        <v>14.999154000000001</v>
      </c>
      <c r="R8">
        <v>15.181839</v>
      </c>
      <c r="S8">
        <v>15.356400000000001</v>
      </c>
      <c r="T8">
        <v>15.527476</v>
      </c>
      <c r="U8">
        <v>15.696768</v>
      </c>
      <c r="V8">
        <v>15.868364</v>
      </c>
      <c r="W8">
        <v>16.039974000000001</v>
      </c>
      <c r="X8">
        <v>16.212418</v>
      </c>
      <c r="Y8">
        <v>16.385061</v>
      </c>
      <c r="Z8">
        <v>16.555987999999999</v>
      </c>
      <c r="AA8">
        <v>16.724229999999999</v>
      </c>
      <c r="AB8">
        <v>16.890961000000001</v>
      </c>
      <c r="AC8">
        <v>17.056512999999999</v>
      </c>
      <c r="AD8">
        <v>17.221209999999999</v>
      </c>
      <c r="AE8">
        <v>17.385035999999999</v>
      </c>
      <c r="AF8">
        <v>17.548895000000002</v>
      </c>
      <c r="AG8">
        <v>17.710915</v>
      </c>
      <c r="AH8">
        <v>17.872004</v>
      </c>
      <c r="AI8">
        <v>18.031734</v>
      </c>
      <c r="AJ8" s="122">
        <v>1.2E-2</v>
      </c>
    </row>
    <row r="9" spans="1:36">
      <c r="A9" t="s">
        <v>386</v>
      </c>
      <c r="B9" t="s">
        <v>491</v>
      </c>
      <c r="C9" t="s">
        <v>492</v>
      </c>
      <c r="D9" t="s">
        <v>385</v>
      </c>
      <c r="F9">
        <v>30.553937999999999</v>
      </c>
      <c r="G9">
        <v>30.675936</v>
      </c>
      <c r="H9">
        <v>30.782753</v>
      </c>
      <c r="I9">
        <v>30.885431000000001</v>
      </c>
      <c r="J9">
        <v>30.986736000000001</v>
      </c>
      <c r="K9">
        <v>31.084375000000001</v>
      </c>
      <c r="L9">
        <v>31.182482</v>
      </c>
      <c r="M9">
        <v>31.286263000000002</v>
      </c>
      <c r="N9">
        <v>31.391994</v>
      </c>
      <c r="O9">
        <v>31.495815</v>
      </c>
      <c r="P9">
        <v>31.596684</v>
      </c>
      <c r="Q9">
        <v>31.703641999999999</v>
      </c>
      <c r="R9">
        <v>31.809694</v>
      </c>
      <c r="S9">
        <v>31.908785000000002</v>
      </c>
      <c r="T9">
        <v>32.005138000000002</v>
      </c>
      <c r="U9">
        <v>32.098762999999998</v>
      </c>
      <c r="V9">
        <v>32.194690999999999</v>
      </c>
      <c r="W9">
        <v>32.291415999999998</v>
      </c>
      <c r="X9">
        <v>32.390796999999999</v>
      </c>
      <c r="Y9">
        <v>32.491833</v>
      </c>
      <c r="Z9">
        <v>32.590778</v>
      </c>
      <c r="AA9">
        <v>32.687199</v>
      </c>
      <c r="AB9">
        <v>32.782111999999998</v>
      </c>
      <c r="AC9">
        <v>32.876044999999998</v>
      </c>
      <c r="AD9">
        <v>32.970554</v>
      </c>
      <c r="AE9">
        <v>33.064605999999998</v>
      </c>
      <c r="AF9">
        <v>33.159756000000002</v>
      </c>
      <c r="AG9">
        <v>33.253028999999998</v>
      </c>
      <c r="AH9">
        <v>33.345913000000003</v>
      </c>
      <c r="AI9">
        <v>33.438988000000002</v>
      </c>
      <c r="AJ9" s="122">
        <v>3.0000000000000001E-3</v>
      </c>
    </row>
    <row r="10" spans="1:36" s="123" customFormat="1">
      <c r="A10" s="123" t="s">
        <v>387</v>
      </c>
      <c r="B10" s="123" t="s">
        <v>493</v>
      </c>
      <c r="C10" s="123" t="s">
        <v>494</v>
      </c>
      <c r="D10" s="123" t="s">
        <v>385</v>
      </c>
      <c r="F10" s="123">
        <v>1.316486</v>
      </c>
      <c r="G10" s="123">
        <v>1.3145690000000001</v>
      </c>
      <c r="H10" s="123">
        <v>1.312659</v>
      </c>
      <c r="I10" s="123">
        <v>1.310759</v>
      </c>
      <c r="J10" s="123">
        <v>1.3088660000000001</v>
      </c>
      <c r="K10" s="123">
        <v>1.30698</v>
      </c>
      <c r="L10" s="123">
        <v>1.305104</v>
      </c>
      <c r="M10" s="123">
        <v>1.3032330000000001</v>
      </c>
      <c r="N10" s="123">
        <v>1.3013710000000001</v>
      </c>
      <c r="O10" s="123">
        <v>1.299515</v>
      </c>
      <c r="P10" s="123">
        <v>1.2976669999999999</v>
      </c>
      <c r="Q10" s="123">
        <v>1.2958270000000001</v>
      </c>
      <c r="R10" s="123">
        <v>1.2939929999999999</v>
      </c>
      <c r="S10" s="123">
        <v>1.2921670000000001</v>
      </c>
      <c r="T10" s="123">
        <v>1.2903469999999999</v>
      </c>
      <c r="U10" s="123">
        <v>1.288535</v>
      </c>
      <c r="V10" s="123">
        <v>1.286729</v>
      </c>
      <c r="W10" s="123">
        <v>1.2849299999999999</v>
      </c>
      <c r="X10" s="123">
        <v>1.2831379999999999</v>
      </c>
      <c r="Y10" s="123">
        <v>1.281352</v>
      </c>
      <c r="Z10" s="123">
        <v>1.2795730000000001</v>
      </c>
      <c r="AA10" s="123">
        <v>1.2778</v>
      </c>
      <c r="AB10" s="123">
        <v>1.2760339999999999</v>
      </c>
      <c r="AC10" s="123">
        <v>1.274273</v>
      </c>
      <c r="AD10" s="123">
        <v>1.272519</v>
      </c>
      <c r="AE10" s="123">
        <v>1.270772</v>
      </c>
      <c r="AF10" s="123">
        <v>1.2690300000000001</v>
      </c>
      <c r="AG10" s="123">
        <v>1.2672939999999999</v>
      </c>
      <c r="AH10" s="123">
        <v>1.2655639999999999</v>
      </c>
      <c r="AI10" s="123">
        <v>1.263841</v>
      </c>
      <c r="AJ10" s="124">
        <v>-1E-3</v>
      </c>
    </row>
    <row r="11" spans="1:36" s="123" customFormat="1">
      <c r="A11" s="123" t="s">
        <v>388</v>
      </c>
      <c r="B11" s="123" t="s">
        <v>495</v>
      </c>
      <c r="C11" s="123" t="s">
        <v>496</v>
      </c>
      <c r="D11" s="123" t="s">
        <v>385</v>
      </c>
      <c r="F11" s="123">
        <v>61.33672</v>
      </c>
      <c r="G11" s="123">
        <v>62.030872000000002</v>
      </c>
      <c r="H11" s="123">
        <v>62.670054999999998</v>
      </c>
      <c r="I11" s="123">
        <v>63.315551999999997</v>
      </c>
      <c r="J11" s="123">
        <v>63.953544999999998</v>
      </c>
      <c r="K11" s="123">
        <v>64.569389000000001</v>
      </c>
      <c r="L11" s="123">
        <v>65.174591000000007</v>
      </c>
      <c r="M11" s="123">
        <v>65.787826999999993</v>
      </c>
      <c r="N11" s="123">
        <v>66.398574999999994</v>
      </c>
      <c r="O11" s="123">
        <v>66.995452999999998</v>
      </c>
      <c r="P11" s="123">
        <v>67.574905000000001</v>
      </c>
      <c r="Q11" s="123">
        <v>68.175156000000001</v>
      </c>
      <c r="R11" s="123">
        <v>68.765227999999993</v>
      </c>
      <c r="S11" s="123">
        <v>69.327278000000007</v>
      </c>
      <c r="T11" s="123">
        <v>69.872078000000002</v>
      </c>
      <c r="U11" s="123">
        <v>70.404387999999997</v>
      </c>
      <c r="V11" s="123">
        <v>70.934273000000005</v>
      </c>
      <c r="W11" s="123">
        <v>71.465973000000005</v>
      </c>
      <c r="X11" s="123">
        <v>71.999747999999997</v>
      </c>
      <c r="Y11" s="123">
        <v>72.535377999999994</v>
      </c>
      <c r="Z11" s="123">
        <v>73.065192999999994</v>
      </c>
      <c r="AA11" s="123">
        <v>73.586014000000006</v>
      </c>
      <c r="AB11" s="123">
        <v>74.100395000000006</v>
      </c>
      <c r="AC11" s="123">
        <v>74.608742000000007</v>
      </c>
      <c r="AD11" s="123">
        <v>75.111382000000006</v>
      </c>
      <c r="AE11" s="123">
        <v>75.607239000000007</v>
      </c>
      <c r="AF11" s="123">
        <v>76.097046000000006</v>
      </c>
      <c r="AG11" s="123">
        <v>76.576888999999994</v>
      </c>
      <c r="AH11" s="123">
        <v>77.048858999999993</v>
      </c>
      <c r="AI11" s="123">
        <v>77.510254000000003</v>
      </c>
      <c r="AJ11" s="124">
        <v>8.0000000000000002E-3</v>
      </c>
    </row>
    <row r="12" spans="1:36" s="125" customFormat="1">
      <c r="A12" s="125" t="s">
        <v>389</v>
      </c>
      <c r="B12" s="125" t="s">
        <v>497</v>
      </c>
      <c r="C12" s="125" t="s">
        <v>498</v>
      </c>
      <c r="D12" s="125" t="s">
        <v>385</v>
      </c>
      <c r="F12" s="125">
        <v>5.5030679999999998</v>
      </c>
      <c r="G12" s="125">
        <v>5.4526849999999998</v>
      </c>
      <c r="H12" s="125">
        <v>5.4032239999999998</v>
      </c>
      <c r="I12" s="125">
        <v>5.3546199999999997</v>
      </c>
      <c r="J12" s="125">
        <v>5.3063570000000002</v>
      </c>
      <c r="K12" s="125">
        <v>5.2583820000000001</v>
      </c>
      <c r="L12" s="125">
        <v>5.212059</v>
      </c>
      <c r="M12" s="125">
        <v>5.1677419999999996</v>
      </c>
      <c r="N12" s="125">
        <v>5.1257320000000002</v>
      </c>
      <c r="O12" s="125">
        <v>5.0860649999999996</v>
      </c>
      <c r="P12" s="125">
        <v>5.0479989999999999</v>
      </c>
      <c r="Q12" s="125">
        <v>5.0117200000000004</v>
      </c>
      <c r="R12" s="125">
        <v>4.9768169999999996</v>
      </c>
      <c r="S12" s="125">
        <v>4.9429259999999999</v>
      </c>
      <c r="T12" s="125">
        <v>4.9099630000000003</v>
      </c>
      <c r="U12" s="125">
        <v>4.8776929999999998</v>
      </c>
      <c r="V12" s="125">
        <v>4.8467859999999998</v>
      </c>
      <c r="W12" s="125">
        <v>4.8169969999999998</v>
      </c>
      <c r="X12" s="125">
        <v>4.7880190000000002</v>
      </c>
      <c r="Y12" s="125">
        <v>4.7598130000000003</v>
      </c>
      <c r="Z12" s="125">
        <v>4.7317330000000002</v>
      </c>
      <c r="AA12" s="125">
        <v>4.7021059999999997</v>
      </c>
      <c r="AB12" s="125">
        <v>4.6710000000000003</v>
      </c>
      <c r="AC12" s="125">
        <v>4.6386349999999998</v>
      </c>
      <c r="AD12" s="125">
        <v>4.6052799999999996</v>
      </c>
      <c r="AE12" s="125">
        <v>4.571091</v>
      </c>
      <c r="AF12" s="125">
        <v>4.5354780000000003</v>
      </c>
      <c r="AG12" s="125">
        <v>4.4988289999999997</v>
      </c>
      <c r="AH12" s="125">
        <v>4.4615580000000001</v>
      </c>
      <c r="AI12" s="125">
        <v>4.4240649999999997</v>
      </c>
      <c r="AJ12" s="126">
        <v>-7.0000000000000001E-3</v>
      </c>
    </row>
    <row r="13" spans="1:36">
      <c r="A13" t="s">
        <v>390</v>
      </c>
      <c r="B13" t="s">
        <v>499</v>
      </c>
      <c r="C13" t="s">
        <v>500</v>
      </c>
      <c r="D13" t="s">
        <v>385</v>
      </c>
      <c r="F13">
        <v>5.2455569999999998</v>
      </c>
      <c r="G13">
        <v>5.2454549999999998</v>
      </c>
      <c r="H13">
        <v>5.243608</v>
      </c>
      <c r="I13">
        <v>5.2403820000000003</v>
      </c>
      <c r="J13">
        <v>5.236936</v>
      </c>
      <c r="K13">
        <v>5.2333239999999996</v>
      </c>
      <c r="L13">
        <v>5.2293669999999999</v>
      </c>
      <c r="M13">
        <v>5.225949</v>
      </c>
      <c r="N13">
        <v>5.2230210000000001</v>
      </c>
      <c r="O13">
        <v>5.2198409999999997</v>
      </c>
      <c r="P13">
        <v>5.2165520000000001</v>
      </c>
      <c r="Q13">
        <v>5.2144709999999996</v>
      </c>
      <c r="R13">
        <v>5.2127080000000001</v>
      </c>
      <c r="S13">
        <v>5.2107320000000001</v>
      </c>
      <c r="T13">
        <v>5.2089049999999997</v>
      </c>
      <c r="U13">
        <v>5.206887</v>
      </c>
      <c r="V13">
        <v>5.2041870000000001</v>
      </c>
      <c r="W13">
        <v>5.2006899999999998</v>
      </c>
      <c r="X13">
        <v>5.19686</v>
      </c>
      <c r="Y13">
        <v>5.1929069999999999</v>
      </c>
      <c r="Z13">
        <v>5.1886830000000002</v>
      </c>
      <c r="AA13">
        <v>5.1827800000000002</v>
      </c>
      <c r="AB13">
        <v>5.1753260000000001</v>
      </c>
      <c r="AC13">
        <v>5.1669070000000001</v>
      </c>
      <c r="AD13">
        <v>5.1582319999999999</v>
      </c>
      <c r="AE13">
        <v>5.1495879999999996</v>
      </c>
      <c r="AF13">
        <v>5.1413000000000002</v>
      </c>
      <c r="AG13">
        <v>5.1330910000000003</v>
      </c>
      <c r="AH13">
        <v>5.1251259999999998</v>
      </c>
      <c r="AI13">
        <v>5.1175750000000004</v>
      </c>
      <c r="AJ13" s="122">
        <v>-1E-3</v>
      </c>
    </row>
    <row r="14" spans="1:36">
      <c r="A14" t="s">
        <v>391</v>
      </c>
      <c r="B14" t="s">
        <v>501</v>
      </c>
      <c r="C14" t="s">
        <v>502</v>
      </c>
      <c r="D14" t="s">
        <v>385</v>
      </c>
      <c r="F14">
        <v>3.3449999999999999E-3</v>
      </c>
      <c r="G14">
        <v>6.0419999999999996E-3</v>
      </c>
      <c r="H14">
        <v>8.4989999999999996E-3</v>
      </c>
      <c r="I14">
        <v>1.0799E-2</v>
      </c>
      <c r="J14">
        <v>1.3122E-2</v>
      </c>
      <c r="K14">
        <v>1.5544000000000001E-2</v>
      </c>
      <c r="L14">
        <v>1.7829000000000001E-2</v>
      </c>
      <c r="M14">
        <v>2.0043999999999999E-2</v>
      </c>
      <c r="N14">
        <v>2.2209E-2</v>
      </c>
      <c r="O14">
        <v>2.4265999999999999E-2</v>
      </c>
      <c r="P14">
        <v>2.6259999999999999E-2</v>
      </c>
      <c r="Q14">
        <v>2.8254999999999999E-2</v>
      </c>
      <c r="R14">
        <v>3.0242999999999999E-2</v>
      </c>
      <c r="S14">
        <v>3.2189000000000002E-2</v>
      </c>
      <c r="T14">
        <v>3.4111000000000002E-2</v>
      </c>
      <c r="U14">
        <v>3.5971000000000003E-2</v>
      </c>
      <c r="V14">
        <v>3.7733999999999997E-2</v>
      </c>
      <c r="W14">
        <v>3.9376000000000001E-2</v>
      </c>
      <c r="X14">
        <v>4.0966000000000002E-2</v>
      </c>
      <c r="Y14">
        <v>4.2535000000000003E-2</v>
      </c>
      <c r="Z14">
        <v>4.4012000000000003E-2</v>
      </c>
      <c r="AA14">
        <v>4.5418E-2</v>
      </c>
      <c r="AB14">
        <v>4.6762999999999999E-2</v>
      </c>
      <c r="AC14">
        <v>4.8073999999999999E-2</v>
      </c>
      <c r="AD14">
        <v>4.9373E-2</v>
      </c>
      <c r="AE14">
        <v>5.0626999999999998E-2</v>
      </c>
      <c r="AF14">
        <v>5.1852000000000002E-2</v>
      </c>
      <c r="AG14">
        <v>5.3008E-2</v>
      </c>
      <c r="AH14">
        <v>5.4101999999999997E-2</v>
      </c>
      <c r="AI14">
        <v>5.5149999999999998E-2</v>
      </c>
      <c r="AJ14" s="122">
        <v>0.10100000000000001</v>
      </c>
    </row>
    <row r="15" spans="1:36" s="127" customFormat="1">
      <c r="A15" s="127" t="s">
        <v>392</v>
      </c>
      <c r="B15" s="127" t="s">
        <v>503</v>
      </c>
      <c r="C15" s="127" t="s">
        <v>504</v>
      </c>
      <c r="D15" s="127" t="s">
        <v>385</v>
      </c>
      <c r="F15" s="127">
        <v>3.324872</v>
      </c>
      <c r="G15" s="127">
        <v>3.2964319999999998</v>
      </c>
      <c r="H15" s="127">
        <v>3.2699129999999998</v>
      </c>
      <c r="I15" s="127">
        <v>3.244488</v>
      </c>
      <c r="J15" s="127">
        <v>3.2199460000000002</v>
      </c>
      <c r="K15" s="127">
        <v>3.1962470000000001</v>
      </c>
      <c r="L15" s="127">
        <v>3.1728730000000001</v>
      </c>
      <c r="M15" s="127">
        <v>3.149143</v>
      </c>
      <c r="N15" s="127">
        <v>3.1249910000000001</v>
      </c>
      <c r="O15" s="127">
        <v>3.1006659999999999</v>
      </c>
      <c r="P15" s="127">
        <v>3.0757780000000001</v>
      </c>
      <c r="Q15" s="127">
        <v>3.0499580000000002</v>
      </c>
      <c r="R15" s="127">
        <v>3.023234</v>
      </c>
      <c r="S15" s="127">
        <v>2.9958320000000001</v>
      </c>
      <c r="T15" s="127">
        <v>2.9677449999999999</v>
      </c>
      <c r="U15" s="127">
        <v>2.9390010000000002</v>
      </c>
      <c r="V15" s="127">
        <v>2.9111760000000002</v>
      </c>
      <c r="W15" s="127">
        <v>2.8841290000000002</v>
      </c>
      <c r="X15" s="127">
        <v>2.8578220000000001</v>
      </c>
      <c r="Y15" s="127">
        <v>2.8317230000000002</v>
      </c>
      <c r="Z15" s="127">
        <v>2.8066439999999999</v>
      </c>
      <c r="AA15" s="127">
        <v>2.7830750000000002</v>
      </c>
      <c r="AB15" s="127">
        <v>2.7609050000000002</v>
      </c>
      <c r="AC15" s="127">
        <v>2.7401529999999998</v>
      </c>
      <c r="AD15" s="127">
        <v>2.7208999999999999</v>
      </c>
      <c r="AE15" s="127">
        <v>2.7029269999999999</v>
      </c>
      <c r="AF15" s="127">
        <v>2.6848359999999998</v>
      </c>
      <c r="AG15" s="127">
        <v>2.666614</v>
      </c>
      <c r="AH15" s="127">
        <v>2.6482130000000002</v>
      </c>
      <c r="AI15" s="127">
        <v>2.629575</v>
      </c>
      <c r="AJ15" s="128">
        <v>-8.0000000000000002E-3</v>
      </c>
    </row>
    <row r="16" spans="1:36">
      <c r="A16" t="s">
        <v>393</v>
      </c>
      <c r="B16" t="s">
        <v>505</v>
      </c>
      <c r="C16" t="s">
        <v>506</v>
      </c>
      <c r="D16" t="s">
        <v>385</v>
      </c>
      <c r="F16">
        <v>0.69181599999999999</v>
      </c>
      <c r="G16">
        <v>0.74820200000000003</v>
      </c>
      <c r="H16">
        <v>0.80043699999999995</v>
      </c>
      <c r="I16">
        <v>0.85279099999999997</v>
      </c>
      <c r="J16">
        <v>0.90398599999999996</v>
      </c>
      <c r="K16">
        <v>0.953071</v>
      </c>
      <c r="L16">
        <v>1.0011140000000001</v>
      </c>
      <c r="M16">
        <v>1.050052</v>
      </c>
      <c r="N16">
        <v>1.0995349999999999</v>
      </c>
      <c r="O16">
        <v>1.148657</v>
      </c>
      <c r="P16">
        <v>1.1975880000000001</v>
      </c>
      <c r="Q16">
        <v>1.2491300000000001</v>
      </c>
      <c r="R16">
        <v>1.301267</v>
      </c>
      <c r="S16">
        <v>1.3528279999999999</v>
      </c>
      <c r="T16">
        <v>1.404353</v>
      </c>
      <c r="U16">
        <v>1.456145</v>
      </c>
      <c r="V16">
        <v>1.5069300000000001</v>
      </c>
      <c r="W16">
        <v>1.557102</v>
      </c>
      <c r="X16">
        <v>1.6066320000000001</v>
      </c>
      <c r="Y16">
        <v>1.6561349999999999</v>
      </c>
      <c r="Z16">
        <v>1.704539</v>
      </c>
      <c r="AA16">
        <v>1.75091</v>
      </c>
      <c r="AB16">
        <v>1.7955000000000001</v>
      </c>
      <c r="AC16">
        <v>1.8383620000000001</v>
      </c>
      <c r="AD16">
        <v>1.8793439999999999</v>
      </c>
      <c r="AE16">
        <v>1.9187209999999999</v>
      </c>
      <c r="AF16">
        <v>1.9577910000000001</v>
      </c>
      <c r="AG16">
        <v>1.9964900000000001</v>
      </c>
      <c r="AH16">
        <v>2.0349370000000002</v>
      </c>
      <c r="AI16">
        <v>2.0729860000000002</v>
      </c>
      <c r="AJ16" s="122">
        <v>3.9E-2</v>
      </c>
    </row>
    <row r="17" spans="1:36">
      <c r="A17" t="s">
        <v>394</v>
      </c>
      <c r="B17" t="s">
        <v>507</v>
      </c>
      <c r="C17" t="s">
        <v>508</v>
      </c>
      <c r="D17" t="s">
        <v>385</v>
      </c>
      <c r="F17">
        <v>120.915672</v>
      </c>
      <c r="G17">
        <v>121.92237900000001</v>
      </c>
      <c r="H17">
        <v>122.833359</v>
      </c>
      <c r="I17">
        <v>123.74775700000001</v>
      </c>
      <c r="J17">
        <v>124.651115</v>
      </c>
      <c r="K17">
        <v>125.521248</v>
      </c>
      <c r="L17">
        <v>126.379822</v>
      </c>
      <c r="M17">
        <v>127.259659</v>
      </c>
      <c r="N17">
        <v>128.14233400000001</v>
      </c>
      <c r="O17">
        <v>129.00727800000001</v>
      </c>
      <c r="P17">
        <v>129.84783899999999</v>
      </c>
      <c r="Q17">
        <v>130.72730999999999</v>
      </c>
      <c r="R17">
        <v>131.59501599999999</v>
      </c>
      <c r="S17">
        <v>132.41914399999999</v>
      </c>
      <c r="T17">
        <v>133.22010800000001</v>
      </c>
      <c r="U17">
        <v>134.00415000000001</v>
      </c>
      <c r="V17">
        <v>134.79087799999999</v>
      </c>
      <c r="W17">
        <v>135.58058199999999</v>
      </c>
      <c r="X17">
        <v>136.37638899999999</v>
      </c>
      <c r="Y17">
        <v>137.176727</v>
      </c>
      <c r="Z17">
        <v>137.96714800000001</v>
      </c>
      <c r="AA17">
        <v>138.739563</v>
      </c>
      <c r="AB17">
        <v>139.499008</v>
      </c>
      <c r="AC17">
        <v>140.24771100000001</v>
      </c>
      <c r="AD17">
        <v>140.98881499999999</v>
      </c>
      <c r="AE17">
        <v>141.720596</v>
      </c>
      <c r="AF17">
        <v>142.44596899999999</v>
      </c>
      <c r="AG17">
        <v>143.156158</v>
      </c>
      <c r="AH17">
        <v>143.85629299999999</v>
      </c>
      <c r="AI17">
        <v>144.54415900000001</v>
      </c>
      <c r="AJ17" s="122">
        <v>6.0000000000000001E-3</v>
      </c>
    </row>
    <row r="18" spans="1:36">
      <c r="A18" t="s">
        <v>395</v>
      </c>
      <c r="C18" t="s">
        <v>483</v>
      </c>
    </row>
    <row r="19" spans="1:36">
      <c r="A19" t="s">
        <v>384</v>
      </c>
      <c r="B19" t="s">
        <v>509</v>
      </c>
      <c r="C19" t="s">
        <v>510</v>
      </c>
      <c r="D19" t="s">
        <v>385</v>
      </c>
      <c r="F19">
        <v>12.939864999999999</v>
      </c>
      <c r="G19">
        <v>13.152193</v>
      </c>
      <c r="H19">
        <v>13.342216000000001</v>
      </c>
      <c r="I19">
        <v>13.53294</v>
      </c>
      <c r="J19">
        <v>13.721614000000001</v>
      </c>
      <c r="K19">
        <v>13.903945999999999</v>
      </c>
      <c r="L19">
        <v>14.0844</v>
      </c>
      <c r="M19">
        <v>14.269408</v>
      </c>
      <c r="N19">
        <v>14.454908</v>
      </c>
      <c r="O19">
        <v>14.637002000000001</v>
      </c>
      <c r="P19">
        <v>14.814411</v>
      </c>
      <c r="Q19">
        <v>14.999155999999999</v>
      </c>
      <c r="R19">
        <v>15.181841</v>
      </c>
      <c r="S19">
        <v>15.356396</v>
      </c>
      <c r="T19">
        <v>15.527485</v>
      </c>
      <c r="U19">
        <v>15.696770000000001</v>
      </c>
      <c r="V19">
        <v>15.868359</v>
      </c>
      <c r="W19">
        <v>16.039975999999999</v>
      </c>
      <c r="X19">
        <v>16.212420000000002</v>
      </c>
      <c r="Y19">
        <v>16.385062999999999</v>
      </c>
      <c r="Z19">
        <v>16.555987999999999</v>
      </c>
      <c r="AA19">
        <v>16.724229999999999</v>
      </c>
      <c r="AB19">
        <v>16.890958999999999</v>
      </c>
      <c r="AC19">
        <v>17.056512999999999</v>
      </c>
      <c r="AD19">
        <v>17.221212000000001</v>
      </c>
      <c r="AE19">
        <v>17.38504</v>
      </c>
      <c r="AF19">
        <v>17.548897</v>
      </c>
      <c r="AG19">
        <v>17.710916999999998</v>
      </c>
      <c r="AH19">
        <v>17.872008999999998</v>
      </c>
      <c r="AI19">
        <v>18.031742000000001</v>
      </c>
      <c r="AJ19" s="122">
        <v>1.2E-2</v>
      </c>
    </row>
    <row r="20" spans="1:36">
      <c r="A20" t="s">
        <v>387</v>
      </c>
      <c r="B20" t="s">
        <v>511</v>
      </c>
      <c r="C20" t="s">
        <v>512</v>
      </c>
      <c r="D20" t="s">
        <v>385</v>
      </c>
      <c r="F20">
        <v>1.316486</v>
      </c>
      <c r="G20">
        <v>1.3145690000000001</v>
      </c>
      <c r="H20">
        <v>1.3126599999999999</v>
      </c>
      <c r="I20">
        <v>1.310759</v>
      </c>
      <c r="J20">
        <v>1.3088660000000001</v>
      </c>
      <c r="K20">
        <v>1.3069809999999999</v>
      </c>
      <c r="L20">
        <v>1.3051029999999999</v>
      </c>
      <c r="M20">
        <v>1.3032330000000001</v>
      </c>
      <c r="N20">
        <v>1.3013710000000001</v>
      </c>
      <c r="O20">
        <v>1.299515</v>
      </c>
      <c r="P20">
        <v>1.297668</v>
      </c>
      <c r="Q20">
        <v>1.2958270000000001</v>
      </c>
      <c r="R20">
        <v>1.2939940000000001</v>
      </c>
      <c r="S20">
        <v>1.2921670000000001</v>
      </c>
      <c r="T20">
        <v>1.2903480000000001</v>
      </c>
      <c r="U20">
        <v>1.288535</v>
      </c>
      <c r="V20">
        <v>1.286729</v>
      </c>
      <c r="W20">
        <v>1.2849299999999999</v>
      </c>
      <c r="X20">
        <v>1.2831379999999999</v>
      </c>
      <c r="Y20">
        <v>1.281352</v>
      </c>
      <c r="Z20">
        <v>1.2795730000000001</v>
      </c>
      <c r="AA20">
        <v>1.2778</v>
      </c>
      <c r="AB20">
        <v>1.2760339999999999</v>
      </c>
      <c r="AC20">
        <v>1.2742739999999999</v>
      </c>
      <c r="AD20">
        <v>1.272519</v>
      </c>
      <c r="AE20">
        <v>1.270772</v>
      </c>
      <c r="AF20">
        <v>1.2690300000000001</v>
      </c>
      <c r="AG20">
        <v>1.2672939999999999</v>
      </c>
      <c r="AH20">
        <v>1.2655639999999999</v>
      </c>
      <c r="AI20">
        <v>1.263841</v>
      </c>
      <c r="AJ20" s="122">
        <v>-1E-3</v>
      </c>
    </row>
    <row r="21" spans="1:36">
      <c r="A21" t="s">
        <v>393</v>
      </c>
      <c r="B21" t="s">
        <v>513</v>
      </c>
      <c r="C21" t="s">
        <v>514</v>
      </c>
      <c r="D21" t="s">
        <v>385</v>
      </c>
      <c r="F21">
        <v>0.69181599999999999</v>
      </c>
      <c r="G21">
        <v>0.74820200000000003</v>
      </c>
      <c r="H21">
        <v>0.80043699999999995</v>
      </c>
      <c r="I21">
        <v>0.85279099999999997</v>
      </c>
      <c r="J21">
        <v>0.90398599999999996</v>
      </c>
      <c r="K21">
        <v>0.953071</v>
      </c>
      <c r="L21">
        <v>1.001115</v>
      </c>
      <c r="M21">
        <v>1.050052</v>
      </c>
      <c r="N21">
        <v>1.099534</v>
      </c>
      <c r="O21">
        <v>1.148657</v>
      </c>
      <c r="P21">
        <v>1.1975880000000001</v>
      </c>
      <c r="Q21">
        <v>1.249131</v>
      </c>
      <c r="R21">
        <v>1.301267</v>
      </c>
      <c r="S21">
        <v>1.3528279999999999</v>
      </c>
      <c r="T21">
        <v>1.404353</v>
      </c>
      <c r="U21">
        <v>1.4561459999999999</v>
      </c>
      <c r="V21">
        <v>1.5069300000000001</v>
      </c>
      <c r="W21">
        <v>1.557102</v>
      </c>
      <c r="X21">
        <v>1.6066320000000001</v>
      </c>
      <c r="Y21">
        <v>1.6561349999999999</v>
      </c>
      <c r="Z21">
        <v>1.7045399999999999</v>
      </c>
      <c r="AA21">
        <v>1.75091</v>
      </c>
      <c r="AB21">
        <v>1.795501</v>
      </c>
      <c r="AC21">
        <v>1.8383620000000001</v>
      </c>
      <c r="AD21">
        <v>1.8793439999999999</v>
      </c>
      <c r="AE21">
        <v>1.9187209999999999</v>
      </c>
      <c r="AF21">
        <v>1.9577910000000001</v>
      </c>
      <c r="AG21">
        <v>1.9964900000000001</v>
      </c>
      <c r="AH21">
        <v>2.0349370000000002</v>
      </c>
      <c r="AI21">
        <v>2.0729860000000002</v>
      </c>
      <c r="AJ21" s="122">
        <v>3.9E-2</v>
      </c>
    </row>
    <row r="22" spans="1:36">
      <c r="A22" t="s">
        <v>396</v>
      </c>
      <c r="B22" t="s">
        <v>515</v>
      </c>
      <c r="C22" t="s">
        <v>516</v>
      </c>
      <c r="D22" t="s">
        <v>385</v>
      </c>
      <c r="F22">
        <v>64.167404000000005</v>
      </c>
      <c r="G22">
        <v>65.628074999999995</v>
      </c>
      <c r="H22">
        <v>67.026932000000002</v>
      </c>
      <c r="I22">
        <v>68.427588999999998</v>
      </c>
      <c r="J22">
        <v>69.819655999999995</v>
      </c>
      <c r="K22">
        <v>71.188896</v>
      </c>
      <c r="L22">
        <v>72.548157000000003</v>
      </c>
      <c r="M22">
        <v>73.918555999999995</v>
      </c>
      <c r="N22">
        <v>75.288826</v>
      </c>
      <c r="O22">
        <v>76.645781999999997</v>
      </c>
      <c r="P22">
        <v>77.985336000000004</v>
      </c>
      <c r="Q22">
        <v>79.348358000000005</v>
      </c>
      <c r="R22">
        <v>80.702156000000002</v>
      </c>
      <c r="S22">
        <v>82.026725999999996</v>
      </c>
      <c r="T22">
        <v>83.334877000000006</v>
      </c>
      <c r="U22">
        <v>84.630607999999995</v>
      </c>
      <c r="V22">
        <v>85.925674000000001</v>
      </c>
      <c r="W22">
        <v>87.220566000000005</v>
      </c>
      <c r="X22">
        <v>88.517241999999996</v>
      </c>
      <c r="Y22">
        <v>89.814919000000003</v>
      </c>
      <c r="Z22">
        <v>91.104797000000005</v>
      </c>
      <c r="AA22">
        <v>92.381446999999994</v>
      </c>
      <c r="AB22">
        <v>93.648139999999998</v>
      </c>
      <c r="AC22">
        <v>94.906357</v>
      </c>
      <c r="AD22">
        <v>96.157784000000007</v>
      </c>
      <c r="AE22">
        <v>97.401618999999997</v>
      </c>
      <c r="AF22">
        <v>98.639374000000004</v>
      </c>
      <c r="AG22">
        <v>99.865723000000003</v>
      </c>
      <c r="AH22">
        <v>101.083763</v>
      </c>
      <c r="AI22">
        <v>102.29199199999999</v>
      </c>
      <c r="AJ22" s="122">
        <v>1.6E-2</v>
      </c>
    </row>
    <row r="23" spans="1:36">
      <c r="A23" t="s">
        <v>397</v>
      </c>
      <c r="B23" t="s">
        <v>517</v>
      </c>
      <c r="C23" t="s">
        <v>518</v>
      </c>
      <c r="D23" t="s">
        <v>385</v>
      </c>
      <c r="F23">
        <v>58.043906999999997</v>
      </c>
      <c r="G23">
        <v>58.031306999999998</v>
      </c>
      <c r="H23">
        <v>58.008541000000001</v>
      </c>
      <c r="I23">
        <v>57.986195000000002</v>
      </c>
      <c r="J23">
        <v>57.964832000000001</v>
      </c>
      <c r="K23">
        <v>57.943119000000003</v>
      </c>
      <c r="L23">
        <v>57.920296</v>
      </c>
      <c r="M23">
        <v>57.900295</v>
      </c>
      <c r="N23">
        <v>57.881512000000001</v>
      </c>
      <c r="O23">
        <v>57.861091999999999</v>
      </c>
      <c r="P23">
        <v>57.838935999999997</v>
      </c>
      <c r="Q23">
        <v>57.822066999999997</v>
      </c>
      <c r="R23">
        <v>57.805351000000002</v>
      </c>
      <c r="S23">
        <v>57.785151999999997</v>
      </c>
      <c r="T23">
        <v>57.763770999999998</v>
      </c>
      <c r="U23">
        <v>57.741295000000001</v>
      </c>
      <c r="V23">
        <v>57.719054999999997</v>
      </c>
      <c r="W23">
        <v>57.696807999999997</v>
      </c>
      <c r="X23">
        <v>57.675690000000003</v>
      </c>
      <c r="Y23">
        <v>57.655997999999997</v>
      </c>
      <c r="Z23">
        <v>57.635544000000003</v>
      </c>
      <c r="AA23">
        <v>57.613773000000002</v>
      </c>
      <c r="AB23">
        <v>57.591301000000001</v>
      </c>
      <c r="AC23">
        <v>57.568767999999999</v>
      </c>
      <c r="AD23">
        <v>57.546726</v>
      </c>
      <c r="AE23">
        <v>57.524543999999999</v>
      </c>
      <c r="AF23">
        <v>57.502636000000003</v>
      </c>
      <c r="AG23">
        <v>57.479495999999997</v>
      </c>
      <c r="AH23">
        <v>57.455703999999997</v>
      </c>
      <c r="AI23">
        <v>57.431247999999997</v>
      </c>
      <c r="AJ23" s="122">
        <v>0</v>
      </c>
    </row>
    <row r="24" spans="1:36">
      <c r="A24" t="s">
        <v>394</v>
      </c>
      <c r="B24" t="s">
        <v>519</v>
      </c>
      <c r="C24" t="s">
        <v>520</v>
      </c>
      <c r="D24" t="s">
        <v>385</v>
      </c>
      <c r="F24">
        <v>137.15948499999999</v>
      </c>
      <c r="G24">
        <v>138.87434400000001</v>
      </c>
      <c r="H24">
        <v>140.49078399999999</v>
      </c>
      <c r="I24">
        <v>142.110275</v>
      </c>
      <c r="J24">
        <v>143.71894800000001</v>
      </c>
      <c r="K24">
        <v>145.29600500000001</v>
      </c>
      <c r="L24">
        <v>146.85907</v>
      </c>
      <c r="M24">
        <v>148.44154399999999</v>
      </c>
      <c r="N24">
        <v>150.02615399999999</v>
      </c>
      <c r="O24">
        <v>151.59204099999999</v>
      </c>
      <c r="P24">
        <v>153.13394199999999</v>
      </c>
      <c r="Q24">
        <v>154.714539</v>
      </c>
      <c r="R24">
        <v>156.28460699999999</v>
      </c>
      <c r="S24">
        <v>157.81326300000001</v>
      </c>
      <c r="T24">
        <v>159.320831</v>
      </c>
      <c r="U24">
        <v>160.813354</v>
      </c>
      <c r="V24">
        <v>162.306747</v>
      </c>
      <c r="W24">
        <v>163.79937699999999</v>
      </c>
      <c r="X24">
        <v>165.29512</v>
      </c>
      <c r="Y24">
        <v>166.79345699999999</v>
      </c>
      <c r="Z24">
        <v>168.280441</v>
      </c>
      <c r="AA24">
        <v>169.748154</v>
      </c>
      <c r="AB24">
        <v>171.20193499999999</v>
      </c>
      <c r="AC24">
        <v>172.644272</v>
      </c>
      <c r="AD24">
        <v>174.07759100000001</v>
      </c>
      <c r="AE24">
        <v>175.50070199999999</v>
      </c>
      <c r="AF24">
        <v>176.91772499999999</v>
      </c>
      <c r="AG24">
        <v>178.31991600000001</v>
      </c>
      <c r="AH24">
        <v>179.711975</v>
      </c>
      <c r="AI24">
        <v>181.091812</v>
      </c>
      <c r="AJ24" s="122">
        <v>0.01</v>
      </c>
    </row>
    <row r="25" spans="1:36">
      <c r="A25" t="s">
        <v>398</v>
      </c>
      <c r="C25" t="s">
        <v>482</v>
      </c>
    </row>
    <row r="26" spans="1:36">
      <c r="A26" t="s">
        <v>399</v>
      </c>
      <c r="B26" t="s">
        <v>521</v>
      </c>
      <c r="C26" t="s">
        <v>522</v>
      </c>
      <c r="D26" t="s">
        <v>385</v>
      </c>
      <c r="F26">
        <v>59.829864999999998</v>
      </c>
      <c r="G26">
        <v>60.213782999999999</v>
      </c>
      <c r="H26">
        <v>60.580871999999999</v>
      </c>
      <c r="I26">
        <v>61.036349999999999</v>
      </c>
      <c r="J26">
        <v>61.449547000000003</v>
      </c>
      <c r="K26">
        <v>61.813381</v>
      </c>
      <c r="L26">
        <v>62.155467999999999</v>
      </c>
      <c r="M26">
        <v>62.490932000000001</v>
      </c>
      <c r="N26">
        <v>62.812950000000001</v>
      </c>
      <c r="O26">
        <v>63.113571</v>
      </c>
      <c r="P26">
        <v>63.422279000000003</v>
      </c>
      <c r="Q26">
        <v>63.766238999999999</v>
      </c>
      <c r="R26">
        <v>64.118187000000006</v>
      </c>
      <c r="S26">
        <v>64.462592999999998</v>
      </c>
      <c r="T26">
        <v>64.813332000000003</v>
      </c>
      <c r="U26">
        <v>65.166488999999999</v>
      </c>
      <c r="V26">
        <v>65.528687000000005</v>
      </c>
      <c r="W26">
        <v>65.899276999999998</v>
      </c>
      <c r="X26">
        <v>66.268958999999995</v>
      </c>
      <c r="Y26">
        <v>66.632171999999997</v>
      </c>
      <c r="Z26">
        <v>66.986678999999995</v>
      </c>
      <c r="AA26">
        <v>67.326194999999998</v>
      </c>
      <c r="AB26">
        <v>67.657355999999993</v>
      </c>
      <c r="AC26">
        <v>67.981658999999993</v>
      </c>
      <c r="AD26">
        <v>68.299132999999998</v>
      </c>
      <c r="AE26">
        <v>68.614402999999996</v>
      </c>
      <c r="AF26">
        <v>68.928023999999994</v>
      </c>
      <c r="AG26">
        <v>69.236953999999997</v>
      </c>
      <c r="AH26">
        <v>69.544441000000006</v>
      </c>
      <c r="AI26">
        <v>69.853415999999996</v>
      </c>
      <c r="AJ26" s="122">
        <v>5.0000000000000001E-3</v>
      </c>
    </row>
    <row r="27" spans="1:36" s="130" customFormat="1">
      <c r="A27" s="130" t="s">
        <v>400</v>
      </c>
      <c r="B27" s="130" t="s">
        <v>523</v>
      </c>
      <c r="C27" s="130" t="s">
        <v>524</v>
      </c>
      <c r="D27" s="130" t="s">
        <v>385</v>
      </c>
      <c r="F27" s="130">
        <v>60.704216000000002</v>
      </c>
      <c r="G27" s="130">
        <v>61.224212999999999</v>
      </c>
      <c r="H27" s="130">
        <v>61.727145999999998</v>
      </c>
      <c r="I27" s="130">
        <v>62.283768000000002</v>
      </c>
      <c r="J27" s="130">
        <v>62.855930000000001</v>
      </c>
      <c r="K27" s="130">
        <v>63.432217000000001</v>
      </c>
      <c r="L27" s="130">
        <v>64.010368</v>
      </c>
      <c r="M27" s="130">
        <v>64.605727999999999</v>
      </c>
      <c r="N27" s="130">
        <v>65.206588999999994</v>
      </c>
      <c r="O27" s="130">
        <v>65.800719999999998</v>
      </c>
      <c r="P27" s="130">
        <v>66.369591</v>
      </c>
      <c r="Q27" s="130">
        <v>66.945937999999998</v>
      </c>
      <c r="R27" s="130">
        <v>67.506172000000007</v>
      </c>
      <c r="S27" s="130">
        <v>68.033278999999993</v>
      </c>
      <c r="T27" s="130">
        <v>68.533332999999999</v>
      </c>
      <c r="U27" s="130">
        <v>69.014731999999995</v>
      </c>
      <c r="V27" s="130">
        <v>69.489388000000005</v>
      </c>
      <c r="W27" s="130">
        <v>69.957626000000005</v>
      </c>
      <c r="X27" s="130">
        <v>70.430130000000005</v>
      </c>
      <c r="Y27" s="130">
        <v>70.910094999999998</v>
      </c>
      <c r="Z27" s="130">
        <v>71.386016999999995</v>
      </c>
      <c r="AA27" s="130">
        <v>71.855698000000004</v>
      </c>
      <c r="AB27" s="130">
        <v>72.318618999999998</v>
      </c>
      <c r="AC27" s="130">
        <v>72.775092999999998</v>
      </c>
      <c r="AD27" s="130">
        <v>73.227836999999994</v>
      </c>
      <c r="AE27" s="130">
        <v>73.671576999999999</v>
      </c>
      <c r="AF27" s="130">
        <v>74.108504999999994</v>
      </c>
      <c r="AG27" s="130">
        <v>74.533339999999995</v>
      </c>
      <c r="AH27" s="130">
        <v>74.948402000000002</v>
      </c>
      <c r="AI27" s="130">
        <v>75.348823999999993</v>
      </c>
      <c r="AJ27" s="131">
        <v>7.0000000000000001E-3</v>
      </c>
    </row>
    <row r="28" spans="1:36" s="55" customFormat="1">
      <c r="A28" s="55" t="s">
        <v>389</v>
      </c>
      <c r="B28" s="55" t="s">
        <v>525</v>
      </c>
      <c r="C28" s="55" t="s">
        <v>526</v>
      </c>
      <c r="D28" s="55" t="s">
        <v>385</v>
      </c>
      <c r="F28" s="55">
        <v>2.6025719999999999</v>
      </c>
      <c r="G28" s="55">
        <v>2.554386</v>
      </c>
      <c r="H28" s="55">
        <v>2.5109530000000002</v>
      </c>
      <c r="I28" s="55">
        <v>2.4688330000000001</v>
      </c>
      <c r="J28" s="55">
        <v>2.429554</v>
      </c>
      <c r="K28" s="55">
        <v>2.393059</v>
      </c>
      <c r="L28" s="55">
        <v>2.359057</v>
      </c>
      <c r="M28" s="55">
        <v>2.3285689999999999</v>
      </c>
      <c r="N28" s="55">
        <v>2.3015110000000001</v>
      </c>
      <c r="O28" s="55">
        <v>2.2775599999999998</v>
      </c>
      <c r="P28" s="55">
        <v>2.251528</v>
      </c>
      <c r="Q28" s="55">
        <v>2.2243240000000002</v>
      </c>
      <c r="R28" s="55">
        <v>2.1961789999999999</v>
      </c>
      <c r="S28" s="55">
        <v>2.167443</v>
      </c>
      <c r="T28" s="55">
        <v>2.1378119999999998</v>
      </c>
      <c r="U28" s="55">
        <v>2.107999</v>
      </c>
      <c r="V28" s="55">
        <v>2.0786410000000002</v>
      </c>
      <c r="W28" s="55">
        <v>2.0497779999999999</v>
      </c>
      <c r="X28" s="55">
        <v>2.0216229999999999</v>
      </c>
      <c r="Y28" s="55">
        <v>1.9943759999999999</v>
      </c>
      <c r="Z28" s="55">
        <v>1.9679580000000001</v>
      </c>
      <c r="AA28" s="55">
        <v>1.942628</v>
      </c>
      <c r="AB28" s="55">
        <v>1.917783</v>
      </c>
      <c r="AC28" s="55">
        <v>1.893621</v>
      </c>
      <c r="AD28" s="55">
        <v>1.8702799999999999</v>
      </c>
      <c r="AE28" s="55">
        <v>1.84734</v>
      </c>
      <c r="AF28" s="55">
        <v>1.82491</v>
      </c>
      <c r="AG28" s="55">
        <v>1.8029729999999999</v>
      </c>
      <c r="AH28" s="55">
        <v>1.781409</v>
      </c>
      <c r="AI28" s="55">
        <v>1.7601260000000001</v>
      </c>
      <c r="AJ28" s="132">
        <v>-1.2999999999999999E-2</v>
      </c>
    </row>
    <row r="29" spans="1:36">
      <c r="A29" t="s">
        <v>390</v>
      </c>
      <c r="B29" t="s">
        <v>527</v>
      </c>
      <c r="C29" t="s">
        <v>528</v>
      </c>
      <c r="D29" t="s">
        <v>385</v>
      </c>
      <c r="F29">
        <v>3.9986820000000001</v>
      </c>
      <c r="G29">
        <v>3.897122</v>
      </c>
      <c r="H29">
        <v>3.8046039999999999</v>
      </c>
      <c r="I29">
        <v>3.72221</v>
      </c>
      <c r="J29">
        <v>3.649823</v>
      </c>
      <c r="K29">
        <v>3.5863239999999998</v>
      </c>
      <c r="L29">
        <v>3.5291579999999998</v>
      </c>
      <c r="M29">
        <v>3.4794999999999998</v>
      </c>
      <c r="N29">
        <v>3.437484</v>
      </c>
      <c r="O29">
        <v>3.4029799999999999</v>
      </c>
      <c r="P29">
        <v>3.3632949999999999</v>
      </c>
      <c r="Q29">
        <v>3.3204929999999999</v>
      </c>
      <c r="R29">
        <v>3.2749790000000001</v>
      </c>
      <c r="S29">
        <v>3.2272349999999999</v>
      </c>
      <c r="T29">
        <v>3.1784439999999998</v>
      </c>
      <c r="U29">
        <v>3.1296539999999999</v>
      </c>
      <c r="V29">
        <v>3.0814520000000001</v>
      </c>
      <c r="W29">
        <v>3.0343339999999999</v>
      </c>
      <c r="X29">
        <v>2.9891909999999999</v>
      </c>
      <c r="Y29">
        <v>2.9465349999999999</v>
      </c>
      <c r="Z29">
        <v>2.9059059999999999</v>
      </c>
      <c r="AA29">
        <v>2.867353</v>
      </c>
      <c r="AB29">
        <v>2.8306079999999998</v>
      </c>
      <c r="AC29">
        <v>2.795922</v>
      </c>
      <c r="AD29">
        <v>2.7634029999999998</v>
      </c>
      <c r="AE29">
        <v>2.7326250000000001</v>
      </c>
      <c r="AF29">
        <v>2.7035589999999998</v>
      </c>
      <c r="AG29">
        <v>2.6756099999999998</v>
      </c>
      <c r="AH29">
        <v>2.6486999999999998</v>
      </c>
      <c r="AI29">
        <v>2.6227290000000001</v>
      </c>
      <c r="AJ29" s="122">
        <v>-1.4E-2</v>
      </c>
    </row>
    <row r="30" spans="1:36">
      <c r="A30" t="s">
        <v>401</v>
      </c>
      <c r="B30" t="s">
        <v>529</v>
      </c>
      <c r="C30" t="s">
        <v>530</v>
      </c>
      <c r="D30" t="s">
        <v>385</v>
      </c>
      <c r="F30">
        <v>1.873337</v>
      </c>
      <c r="G30">
        <v>2.1068470000000001</v>
      </c>
      <c r="H30">
        <v>2.264974</v>
      </c>
      <c r="I30">
        <v>2.272993</v>
      </c>
      <c r="J30">
        <v>2.2840500000000001</v>
      </c>
      <c r="K30">
        <v>2.2956349999999999</v>
      </c>
      <c r="L30">
        <v>2.306829</v>
      </c>
      <c r="M30">
        <v>2.317815</v>
      </c>
      <c r="N30">
        <v>2.3286609999999999</v>
      </c>
      <c r="O30">
        <v>2.3393890000000002</v>
      </c>
      <c r="P30">
        <v>2.3503069999999999</v>
      </c>
      <c r="Q30">
        <v>2.3618290000000002</v>
      </c>
      <c r="R30">
        <v>2.3735210000000002</v>
      </c>
      <c r="S30">
        <v>2.385176</v>
      </c>
      <c r="T30">
        <v>2.396525</v>
      </c>
      <c r="U30">
        <v>2.407451</v>
      </c>
      <c r="V30">
        <v>2.4178660000000001</v>
      </c>
      <c r="W30">
        <v>2.4277730000000002</v>
      </c>
      <c r="X30">
        <v>2.4379050000000002</v>
      </c>
      <c r="Y30">
        <v>2.4482680000000001</v>
      </c>
      <c r="Z30">
        <v>2.458755</v>
      </c>
      <c r="AA30">
        <v>2.469354</v>
      </c>
      <c r="AB30">
        <v>2.4799190000000002</v>
      </c>
      <c r="AC30">
        <v>2.4904929999999998</v>
      </c>
      <c r="AD30">
        <v>2.5010910000000002</v>
      </c>
      <c r="AE30">
        <v>2.5115590000000001</v>
      </c>
      <c r="AF30">
        <v>2.5220379999999998</v>
      </c>
      <c r="AG30">
        <v>2.5324170000000001</v>
      </c>
      <c r="AH30">
        <v>2.5427179999999998</v>
      </c>
      <c r="AI30">
        <v>2.5528919999999999</v>
      </c>
      <c r="AJ30" s="122">
        <v>1.0999999999999999E-2</v>
      </c>
    </row>
    <row r="31" spans="1:36">
      <c r="A31" t="s">
        <v>394</v>
      </c>
      <c r="B31" t="s">
        <v>531</v>
      </c>
      <c r="C31" t="s">
        <v>532</v>
      </c>
      <c r="D31" t="s">
        <v>385</v>
      </c>
      <c r="F31">
        <v>129.008667</v>
      </c>
      <c r="G31">
        <v>129.996353</v>
      </c>
      <c r="H31">
        <v>130.88855000000001</v>
      </c>
      <c r="I31">
        <v>131.78414900000001</v>
      </c>
      <c r="J31">
        <v>132.668915</v>
      </c>
      <c r="K31">
        <v>133.52061499999999</v>
      </c>
      <c r="L31">
        <v>134.36087000000001</v>
      </c>
      <c r="M31">
        <v>135.222534</v>
      </c>
      <c r="N31">
        <v>136.087189</v>
      </c>
      <c r="O31">
        <v>136.93421900000001</v>
      </c>
      <c r="P31">
        <v>137.75700399999999</v>
      </c>
      <c r="Q31">
        <v>138.61882</v>
      </c>
      <c r="R31">
        <v>139.46904000000001</v>
      </c>
      <c r="S31">
        <v>140.27574200000001</v>
      </c>
      <c r="T31">
        <v>141.05946399999999</v>
      </c>
      <c r="U31">
        <v>141.826324</v>
      </c>
      <c r="V31">
        <v>142.596024</v>
      </c>
      <c r="W31">
        <v>143.36878999999999</v>
      </c>
      <c r="X31">
        <v>144.14782700000001</v>
      </c>
      <c r="Y31">
        <v>144.931442</v>
      </c>
      <c r="Z31">
        <v>145.705307</v>
      </c>
      <c r="AA31">
        <v>146.46122700000001</v>
      </c>
      <c r="AB31">
        <v>147.20429999999999</v>
      </c>
      <c r="AC31">
        <v>147.93678299999999</v>
      </c>
      <c r="AD31">
        <v>148.66175799999999</v>
      </c>
      <c r="AE31">
        <v>149.37750199999999</v>
      </c>
      <c r="AF31">
        <v>150.08702099999999</v>
      </c>
      <c r="AG31">
        <v>150.781296</v>
      </c>
      <c r="AH31">
        <v>151.46566799999999</v>
      </c>
      <c r="AI31">
        <v>152.13798499999999</v>
      </c>
      <c r="AJ31" s="122">
        <v>6.0000000000000001E-3</v>
      </c>
    </row>
    <row r="32" spans="1:36">
      <c r="A32" t="s">
        <v>402</v>
      </c>
      <c r="C32" t="s">
        <v>481</v>
      </c>
    </row>
    <row r="33" spans="1:36">
      <c r="A33" t="s">
        <v>399</v>
      </c>
      <c r="B33" t="s">
        <v>533</v>
      </c>
      <c r="C33" t="s">
        <v>534</v>
      </c>
      <c r="D33" t="s">
        <v>385</v>
      </c>
      <c r="F33">
        <v>97.282805999999994</v>
      </c>
      <c r="G33">
        <v>97.787353999999993</v>
      </c>
      <c r="H33">
        <v>98.215041999999997</v>
      </c>
      <c r="I33">
        <v>98.632728999999998</v>
      </c>
      <c r="J33">
        <v>99.032143000000005</v>
      </c>
      <c r="K33">
        <v>99.396202000000002</v>
      </c>
      <c r="L33">
        <v>99.739356999999998</v>
      </c>
      <c r="M33">
        <v>100.082947</v>
      </c>
      <c r="N33">
        <v>100.388443</v>
      </c>
      <c r="O33">
        <v>100.639343</v>
      </c>
      <c r="P33">
        <v>100.822762</v>
      </c>
      <c r="Q33">
        <v>100.97788199999999</v>
      </c>
      <c r="R33">
        <v>101.154274</v>
      </c>
      <c r="S33">
        <v>101.35496500000001</v>
      </c>
      <c r="T33">
        <v>101.59815999999999</v>
      </c>
      <c r="U33">
        <v>101.897423</v>
      </c>
      <c r="V33">
        <v>102.27224</v>
      </c>
      <c r="W33">
        <v>102.638313</v>
      </c>
      <c r="X33">
        <v>102.997772</v>
      </c>
      <c r="Y33">
        <v>103.34813699999999</v>
      </c>
      <c r="Z33">
        <v>103.67842899999999</v>
      </c>
      <c r="AA33">
        <v>103.982529</v>
      </c>
      <c r="AB33">
        <v>104.263802</v>
      </c>
      <c r="AC33">
        <v>104.524124</v>
      </c>
      <c r="AD33">
        <v>104.76752500000001</v>
      </c>
      <c r="AE33">
        <v>104.99548299999999</v>
      </c>
      <c r="AF33">
        <v>105.214249</v>
      </c>
      <c r="AG33">
        <v>105.421913</v>
      </c>
      <c r="AH33">
        <v>105.62771600000001</v>
      </c>
      <c r="AI33">
        <v>105.83530399999999</v>
      </c>
      <c r="AJ33" s="122">
        <v>3.0000000000000001E-3</v>
      </c>
    </row>
    <row r="34" spans="1:36">
      <c r="A34" t="s">
        <v>400</v>
      </c>
      <c r="B34" t="s">
        <v>535</v>
      </c>
      <c r="C34" t="s">
        <v>536</v>
      </c>
      <c r="D34" t="s">
        <v>385</v>
      </c>
      <c r="F34">
        <v>48.396942000000003</v>
      </c>
      <c r="G34">
        <v>48.864845000000003</v>
      </c>
      <c r="H34">
        <v>49.317436000000001</v>
      </c>
      <c r="I34">
        <v>49.785069</v>
      </c>
      <c r="J34">
        <v>50.261313999999999</v>
      </c>
      <c r="K34">
        <v>50.742012000000003</v>
      </c>
      <c r="L34">
        <v>51.236865999999999</v>
      </c>
      <c r="M34">
        <v>51.756042000000001</v>
      </c>
      <c r="N34">
        <v>52.320065</v>
      </c>
      <c r="O34">
        <v>52.924976000000001</v>
      </c>
      <c r="P34">
        <v>53.576504</v>
      </c>
      <c r="Q34">
        <v>54.296326000000001</v>
      </c>
      <c r="R34">
        <v>54.979056999999997</v>
      </c>
      <c r="S34">
        <v>55.590328</v>
      </c>
      <c r="T34">
        <v>56.132182999999998</v>
      </c>
      <c r="U34">
        <v>56.597126000000003</v>
      </c>
      <c r="V34">
        <v>56.985869999999998</v>
      </c>
      <c r="W34">
        <v>57.389172000000002</v>
      </c>
      <c r="X34">
        <v>57.807803999999997</v>
      </c>
      <c r="Y34">
        <v>58.242534999999997</v>
      </c>
      <c r="Z34">
        <v>58.690311000000001</v>
      </c>
      <c r="AA34">
        <v>59.148795999999997</v>
      </c>
      <c r="AB34">
        <v>59.618918999999998</v>
      </c>
      <c r="AC34">
        <v>60.099831000000002</v>
      </c>
      <c r="AD34">
        <v>60.589511999999999</v>
      </c>
      <c r="AE34">
        <v>61.083973</v>
      </c>
      <c r="AF34">
        <v>61.579158999999997</v>
      </c>
      <c r="AG34">
        <v>62.068328999999999</v>
      </c>
      <c r="AH34">
        <v>62.547977000000003</v>
      </c>
      <c r="AI34">
        <v>63.01305</v>
      </c>
      <c r="AJ34" s="122">
        <v>8.9999999999999993E-3</v>
      </c>
    </row>
    <row r="35" spans="1:36">
      <c r="A35" t="s">
        <v>390</v>
      </c>
      <c r="B35" t="s">
        <v>537</v>
      </c>
      <c r="C35" t="s">
        <v>538</v>
      </c>
      <c r="D35" t="s">
        <v>385</v>
      </c>
      <c r="F35">
        <v>7.2159370000000003</v>
      </c>
      <c r="G35">
        <v>7.1989869999999998</v>
      </c>
      <c r="H35">
        <v>7.1787840000000003</v>
      </c>
      <c r="I35">
        <v>7.1571439999999997</v>
      </c>
      <c r="J35">
        <v>7.1345010000000002</v>
      </c>
      <c r="K35">
        <v>7.1098059999999998</v>
      </c>
      <c r="L35">
        <v>7.0806550000000001</v>
      </c>
      <c r="M35">
        <v>7.0481860000000003</v>
      </c>
      <c r="N35">
        <v>7.0122790000000004</v>
      </c>
      <c r="O35">
        <v>6.9723980000000001</v>
      </c>
      <c r="P35">
        <v>6.929494</v>
      </c>
      <c r="Q35">
        <v>6.8856950000000001</v>
      </c>
      <c r="R35">
        <v>6.8462370000000004</v>
      </c>
      <c r="S35">
        <v>6.8105039999999999</v>
      </c>
      <c r="T35">
        <v>6.778969</v>
      </c>
      <c r="U35">
        <v>6.751493</v>
      </c>
      <c r="V35">
        <v>6.7276939999999996</v>
      </c>
      <c r="W35">
        <v>6.7012729999999996</v>
      </c>
      <c r="X35">
        <v>6.6724949999999996</v>
      </c>
      <c r="Y35">
        <v>6.6414689999999998</v>
      </c>
      <c r="Z35">
        <v>6.6077760000000003</v>
      </c>
      <c r="AA35">
        <v>6.5718139999999998</v>
      </c>
      <c r="AB35">
        <v>6.5343140000000002</v>
      </c>
      <c r="AC35">
        <v>6.4964389999999996</v>
      </c>
      <c r="AD35">
        <v>6.4594129999999996</v>
      </c>
      <c r="AE35">
        <v>6.4239769999999998</v>
      </c>
      <c r="AF35">
        <v>6.3908209999999999</v>
      </c>
      <c r="AG35">
        <v>6.3596640000000004</v>
      </c>
      <c r="AH35">
        <v>6.3301319999999999</v>
      </c>
      <c r="AI35">
        <v>6.301469</v>
      </c>
      <c r="AJ35" s="122">
        <v>-5.0000000000000001E-3</v>
      </c>
    </row>
    <row r="36" spans="1:36">
      <c r="A36" t="s">
        <v>394</v>
      </c>
      <c r="B36" t="s">
        <v>539</v>
      </c>
      <c r="C36" t="s">
        <v>540</v>
      </c>
      <c r="D36" t="s">
        <v>385</v>
      </c>
      <c r="F36">
        <v>152.895691</v>
      </c>
      <c r="G36">
        <v>153.851181</v>
      </c>
      <c r="H36">
        <v>154.71125799999999</v>
      </c>
      <c r="I36">
        <v>155.574951</v>
      </c>
      <c r="J36">
        <v>156.42796300000001</v>
      </c>
      <c r="K36">
        <v>157.24801600000001</v>
      </c>
      <c r="L36">
        <v>158.05688499999999</v>
      </c>
      <c r="M36">
        <v>158.88717700000001</v>
      </c>
      <c r="N36">
        <v>159.72079500000001</v>
      </c>
      <c r="O36">
        <v>160.53671299999999</v>
      </c>
      <c r="P36">
        <v>161.32875100000001</v>
      </c>
      <c r="Q36">
        <v>162.159897</v>
      </c>
      <c r="R36">
        <v>162.979568</v>
      </c>
      <c r="S36">
        <v>163.755798</v>
      </c>
      <c r="T36">
        <v>164.509308</v>
      </c>
      <c r="U36">
        <v>165.246048</v>
      </c>
      <c r="V36">
        <v>165.98580899999999</v>
      </c>
      <c r="W36">
        <v>166.72875999999999</v>
      </c>
      <c r="X36">
        <v>167.47807299999999</v>
      </c>
      <c r="Y36">
        <v>168.23213200000001</v>
      </c>
      <c r="Z36">
        <v>168.976517</v>
      </c>
      <c r="AA36">
        <v>169.703125</v>
      </c>
      <c r="AB36">
        <v>170.41703799999999</v>
      </c>
      <c r="AC36">
        <v>171.120407</v>
      </c>
      <c r="AD36">
        <v>171.816452</v>
      </c>
      <c r="AE36">
        <v>172.503433</v>
      </c>
      <c r="AF36">
        <v>173.184235</v>
      </c>
      <c r="AG36">
        <v>173.84989899999999</v>
      </c>
      <c r="AH36">
        <v>174.50582900000001</v>
      </c>
      <c r="AI36">
        <v>175.14982599999999</v>
      </c>
      <c r="AJ36" s="122">
        <v>5.0000000000000001E-3</v>
      </c>
    </row>
    <row r="37" spans="1:36">
      <c r="A37" t="s">
        <v>403</v>
      </c>
      <c r="C37" t="s">
        <v>480</v>
      </c>
    </row>
    <row r="38" spans="1:36">
      <c r="A38" t="s">
        <v>399</v>
      </c>
      <c r="B38" t="s">
        <v>541</v>
      </c>
      <c r="C38" t="s">
        <v>542</v>
      </c>
      <c r="D38" t="s">
        <v>385</v>
      </c>
      <c r="F38">
        <v>84.746170000000006</v>
      </c>
      <c r="G38">
        <v>86.235473999999996</v>
      </c>
      <c r="H38">
        <v>87.634345999999994</v>
      </c>
      <c r="I38">
        <v>89.025756999999999</v>
      </c>
      <c r="J38">
        <v>90.409912000000006</v>
      </c>
      <c r="K38">
        <v>91.740775999999997</v>
      </c>
      <c r="L38">
        <v>93.044623999999999</v>
      </c>
      <c r="M38">
        <v>94.368133999999998</v>
      </c>
      <c r="N38">
        <v>95.694359000000006</v>
      </c>
      <c r="O38">
        <v>97.005806000000007</v>
      </c>
      <c r="P38">
        <v>98.296959000000001</v>
      </c>
      <c r="Q38">
        <v>99.628151000000003</v>
      </c>
      <c r="R38">
        <v>100.95462000000001</v>
      </c>
      <c r="S38">
        <v>102.286011</v>
      </c>
      <c r="T38">
        <v>103.60919199999999</v>
      </c>
      <c r="U38">
        <v>104.931602</v>
      </c>
      <c r="V38">
        <v>106.24234</v>
      </c>
      <c r="W38">
        <v>107.54413599999999</v>
      </c>
      <c r="X38">
        <v>108.84335299999999</v>
      </c>
      <c r="Y38">
        <v>110.137047</v>
      </c>
      <c r="Z38">
        <v>111.41454299999999</v>
      </c>
      <c r="AA38">
        <v>112.66831999999999</v>
      </c>
      <c r="AB38">
        <v>113.905731</v>
      </c>
      <c r="AC38">
        <v>115.130562</v>
      </c>
      <c r="AD38">
        <v>116.34580200000001</v>
      </c>
      <c r="AE38">
        <v>117.55255099999999</v>
      </c>
      <c r="AF38">
        <v>118.752441</v>
      </c>
      <c r="AG38">
        <v>119.93815600000001</v>
      </c>
      <c r="AH38">
        <v>121.113731</v>
      </c>
      <c r="AI38">
        <v>122.27639000000001</v>
      </c>
      <c r="AJ38" s="122">
        <v>1.2999999999999999E-2</v>
      </c>
    </row>
    <row r="39" spans="1:36">
      <c r="A39" t="s">
        <v>400</v>
      </c>
      <c r="B39" t="s">
        <v>543</v>
      </c>
      <c r="C39" t="s">
        <v>544</v>
      </c>
      <c r="D39" t="s">
        <v>385</v>
      </c>
      <c r="F39">
        <v>19.709596999999999</v>
      </c>
      <c r="G39">
        <v>20.023541999999999</v>
      </c>
      <c r="H39">
        <v>20.338560000000001</v>
      </c>
      <c r="I39">
        <v>20.669288999999999</v>
      </c>
      <c r="J39">
        <v>21.015242000000001</v>
      </c>
      <c r="K39">
        <v>21.379358</v>
      </c>
      <c r="L39">
        <v>21.76585</v>
      </c>
      <c r="M39">
        <v>22.150590999999999</v>
      </c>
      <c r="N39">
        <v>22.533481999999999</v>
      </c>
      <c r="O39">
        <v>22.910875000000001</v>
      </c>
      <c r="P39">
        <v>23.281893</v>
      </c>
      <c r="Q39">
        <v>23.653245999999999</v>
      </c>
      <c r="R39">
        <v>24.015889999999999</v>
      </c>
      <c r="S39">
        <v>24.363271999999998</v>
      </c>
      <c r="T39">
        <v>24.692194000000001</v>
      </c>
      <c r="U39">
        <v>25.002323000000001</v>
      </c>
      <c r="V39">
        <v>25.322683000000001</v>
      </c>
      <c r="W39">
        <v>25.652546000000001</v>
      </c>
      <c r="X39">
        <v>25.990679</v>
      </c>
      <c r="Y39">
        <v>26.336732999999999</v>
      </c>
      <c r="Z39">
        <v>26.687059000000001</v>
      </c>
      <c r="AA39">
        <v>27.039303</v>
      </c>
      <c r="AB39">
        <v>27.391558</v>
      </c>
      <c r="AC39">
        <v>27.742498000000001</v>
      </c>
      <c r="AD39">
        <v>28.091401999999999</v>
      </c>
      <c r="AE39">
        <v>28.436264000000001</v>
      </c>
      <c r="AF39">
        <v>28.777365</v>
      </c>
      <c r="AG39">
        <v>29.113682000000001</v>
      </c>
      <c r="AH39">
        <v>29.446186000000001</v>
      </c>
      <c r="AI39">
        <v>29.77441</v>
      </c>
      <c r="AJ39" s="122">
        <v>1.4E-2</v>
      </c>
    </row>
    <row r="40" spans="1:36">
      <c r="A40" t="s">
        <v>394</v>
      </c>
      <c r="B40" t="s">
        <v>545</v>
      </c>
      <c r="C40" t="s">
        <v>546</v>
      </c>
      <c r="D40" t="s">
        <v>385</v>
      </c>
      <c r="F40">
        <v>104.455765</v>
      </c>
      <c r="G40">
        <v>106.259018</v>
      </c>
      <c r="H40">
        <v>107.972908</v>
      </c>
      <c r="I40">
        <v>109.69504499999999</v>
      </c>
      <c r="J40">
        <v>111.425156</v>
      </c>
      <c r="K40">
        <v>113.120132</v>
      </c>
      <c r="L40">
        <v>114.81047100000001</v>
      </c>
      <c r="M40">
        <v>116.51872299999999</v>
      </c>
      <c r="N40">
        <v>118.227844</v>
      </c>
      <c r="O40">
        <v>119.916679</v>
      </c>
      <c r="P40">
        <v>121.57885</v>
      </c>
      <c r="Q40">
        <v>123.281395</v>
      </c>
      <c r="R40">
        <v>124.970512</v>
      </c>
      <c r="S40">
        <v>126.64928399999999</v>
      </c>
      <c r="T40">
        <v>128.30139199999999</v>
      </c>
      <c r="U40">
        <v>129.93392900000001</v>
      </c>
      <c r="V40">
        <v>131.56501800000001</v>
      </c>
      <c r="W40">
        <v>133.196686</v>
      </c>
      <c r="X40">
        <v>134.83403000000001</v>
      </c>
      <c r="Y40">
        <v>136.47378499999999</v>
      </c>
      <c r="Z40">
        <v>138.101608</v>
      </c>
      <c r="AA40">
        <v>139.707626</v>
      </c>
      <c r="AB40">
        <v>141.29728700000001</v>
      </c>
      <c r="AC40">
        <v>142.873062</v>
      </c>
      <c r="AD40">
        <v>144.43720999999999</v>
      </c>
      <c r="AE40">
        <v>145.98881499999999</v>
      </c>
      <c r="AF40">
        <v>147.52979999999999</v>
      </c>
      <c r="AG40">
        <v>149.05183400000001</v>
      </c>
      <c r="AH40">
        <v>150.559921</v>
      </c>
      <c r="AI40">
        <v>152.05079699999999</v>
      </c>
      <c r="AJ40" s="122">
        <v>1.2999999999999999E-2</v>
      </c>
    </row>
    <row r="41" spans="1:36">
      <c r="A41" t="s">
        <v>404</v>
      </c>
      <c r="C41" t="s">
        <v>479</v>
      </c>
    </row>
    <row r="42" spans="1:36">
      <c r="A42" t="s">
        <v>405</v>
      </c>
      <c r="B42" t="s">
        <v>547</v>
      </c>
      <c r="C42" t="s">
        <v>548</v>
      </c>
      <c r="D42" t="s">
        <v>385</v>
      </c>
      <c r="F42">
        <v>170.63339199999999</v>
      </c>
      <c r="G42">
        <v>172.104568</v>
      </c>
      <c r="H42">
        <v>173.44502299999999</v>
      </c>
      <c r="I42">
        <v>174.80096399999999</v>
      </c>
      <c r="J42">
        <v>176.14250200000001</v>
      </c>
      <c r="K42">
        <v>177.43580600000001</v>
      </c>
      <c r="L42">
        <v>178.70770300000001</v>
      </c>
      <c r="M42">
        <v>180.007553</v>
      </c>
      <c r="N42">
        <v>181.311249</v>
      </c>
      <c r="O42">
        <v>182.588593</v>
      </c>
      <c r="P42">
        <v>183.830322</v>
      </c>
      <c r="Q42">
        <v>185.13275100000001</v>
      </c>
      <c r="R42">
        <v>186.41868600000001</v>
      </c>
      <c r="S42">
        <v>187.64331100000001</v>
      </c>
      <c r="T42">
        <v>188.83479299999999</v>
      </c>
      <c r="U42">
        <v>190.00289900000001</v>
      </c>
      <c r="V42">
        <v>191.17137099999999</v>
      </c>
      <c r="W42">
        <v>192.343155</v>
      </c>
      <c r="X42">
        <v>193.52160599999999</v>
      </c>
      <c r="Y42">
        <v>194.70668000000001</v>
      </c>
      <c r="Z42">
        <v>195.87918099999999</v>
      </c>
      <c r="AA42">
        <v>197.02565000000001</v>
      </c>
      <c r="AB42">
        <v>198.153244</v>
      </c>
      <c r="AC42">
        <v>199.26563999999999</v>
      </c>
      <c r="AD42">
        <v>200.365509</v>
      </c>
      <c r="AE42">
        <v>201.45138499999999</v>
      </c>
      <c r="AF42">
        <v>202.52565000000001</v>
      </c>
      <c r="AG42">
        <v>203.577179</v>
      </c>
      <c r="AH42">
        <v>204.612549</v>
      </c>
      <c r="AI42">
        <v>205.62712099999999</v>
      </c>
      <c r="AJ42" s="122">
        <v>6.0000000000000001E-3</v>
      </c>
    </row>
    <row r="43" spans="1:36">
      <c r="A43" t="s">
        <v>406</v>
      </c>
      <c r="B43" t="s">
        <v>549</v>
      </c>
      <c r="C43" t="s">
        <v>550</v>
      </c>
      <c r="D43" t="s">
        <v>385</v>
      </c>
      <c r="F43">
        <v>44.947986999999998</v>
      </c>
      <c r="G43">
        <v>45.289402000000003</v>
      </c>
      <c r="H43">
        <v>45.602820999999999</v>
      </c>
      <c r="I43">
        <v>45.922535000000003</v>
      </c>
      <c r="J43">
        <v>46.241211</v>
      </c>
      <c r="K43">
        <v>46.551991000000001</v>
      </c>
      <c r="L43">
        <v>46.854709999999997</v>
      </c>
      <c r="M43">
        <v>47.162128000000003</v>
      </c>
      <c r="N43">
        <v>47.470244999999998</v>
      </c>
      <c r="O43">
        <v>47.771068999999997</v>
      </c>
      <c r="P43">
        <v>48.063628999999999</v>
      </c>
      <c r="Q43">
        <v>48.372039999999998</v>
      </c>
      <c r="R43">
        <v>48.677734000000001</v>
      </c>
      <c r="S43">
        <v>48.970444000000001</v>
      </c>
      <c r="T43">
        <v>49.256191000000001</v>
      </c>
      <c r="U43">
        <v>49.536830999999999</v>
      </c>
      <c r="V43">
        <v>49.814934000000001</v>
      </c>
      <c r="W43">
        <v>50.091827000000002</v>
      </c>
      <c r="X43">
        <v>50.368972999999997</v>
      </c>
      <c r="Y43">
        <v>50.647869</v>
      </c>
      <c r="Z43">
        <v>50.923865999999997</v>
      </c>
      <c r="AA43">
        <v>51.193691000000001</v>
      </c>
      <c r="AB43">
        <v>51.459049</v>
      </c>
      <c r="AC43">
        <v>51.721454999999999</v>
      </c>
      <c r="AD43">
        <v>51.981228000000002</v>
      </c>
      <c r="AE43">
        <v>52.237853999999999</v>
      </c>
      <c r="AF43">
        <v>52.491165000000002</v>
      </c>
      <c r="AG43">
        <v>52.738608999999997</v>
      </c>
      <c r="AH43">
        <v>52.981316</v>
      </c>
      <c r="AI43">
        <v>53.217987000000001</v>
      </c>
      <c r="AJ43" s="122">
        <v>6.0000000000000001E-3</v>
      </c>
    </row>
    <row r="44" spans="1:36">
      <c r="A44" t="s">
        <v>175</v>
      </c>
      <c r="C44" t="s">
        <v>478</v>
      </c>
    </row>
    <row r="45" spans="1:36">
      <c r="A45" t="s">
        <v>383</v>
      </c>
      <c r="C45" t="s">
        <v>477</v>
      </c>
    </row>
    <row r="46" spans="1:36">
      <c r="A46" t="s">
        <v>407</v>
      </c>
      <c r="B46" t="s">
        <v>551</v>
      </c>
      <c r="C46" t="s">
        <v>552</v>
      </c>
      <c r="D46" t="s">
        <v>408</v>
      </c>
      <c r="F46">
        <v>8.1520740000000007</v>
      </c>
      <c r="G46">
        <v>8.1961180000000002</v>
      </c>
      <c r="H46">
        <v>8.2870659999999994</v>
      </c>
      <c r="I46">
        <v>8.3699680000000001</v>
      </c>
      <c r="J46">
        <v>8.4489809999999999</v>
      </c>
      <c r="K46">
        <v>8.5237669999999994</v>
      </c>
      <c r="L46">
        <v>8.5948499999999992</v>
      </c>
      <c r="M46">
        <v>8.6621629999999996</v>
      </c>
      <c r="N46">
        <v>8.7258829999999996</v>
      </c>
      <c r="O46">
        <v>8.7855760000000007</v>
      </c>
      <c r="P46">
        <v>8.8411969999999993</v>
      </c>
      <c r="Q46">
        <v>8.8925889999999992</v>
      </c>
      <c r="R46">
        <v>8.9390719999999995</v>
      </c>
      <c r="S46">
        <v>8.9801970000000004</v>
      </c>
      <c r="T46">
        <v>9.0152149999999995</v>
      </c>
      <c r="U46">
        <v>9.0429250000000003</v>
      </c>
      <c r="V46">
        <v>9.0621709999999993</v>
      </c>
      <c r="W46">
        <v>9.0798550000000002</v>
      </c>
      <c r="X46">
        <v>9.0956109999999999</v>
      </c>
      <c r="Y46">
        <v>9.1092370000000003</v>
      </c>
      <c r="Z46">
        <v>9.1206569999999996</v>
      </c>
      <c r="AA46">
        <v>9.1299399999999995</v>
      </c>
      <c r="AB46">
        <v>9.1372339999999994</v>
      </c>
      <c r="AC46">
        <v>9.1427680000000002</v>
      </c>
      <c r="AD46">
        <v>9.1468240000000005</v>
      </c>
      <c r="AE46">
        <v>9.1496840000000006</v>
      </c>
      <c r="AF46">
        <v>9.1516330000000004</v>
      </c>
      <c r="AG46">
        <v>9.152927</v>
      </c>
      <c r="AH46">
        <v>9.1537509999999997</v>
      </c>
      <c r="AI46">
        <v>9.1542680000000001</v>
      </c>
      <c r="AJ46" s="122">
        <v>4.0000000000000001E-3</v>
      </c>
    </row>
    <row r="47" spans="1:36">
      <c r="A47" t="s">
        <v>409</v>
      </c>
      <c r="B47" t="s">
        <v>553</v>
      </c>
      <c r="C47" t="s">
        <v>554</v>
      </c>
      <c r="D47" t="s">
        <v>410</v>
      </c>
      <c r="F47">
        <v>1.3</v>
      </c>
      <c r="G47">
        <v>1.3</v>
      </c>
      <c r="H47">
        <v>1.3</v>
      </c>
      <c r="I47">
        <v>1.3</v>
      </c>
      <c r="J47">
        <v>1.3</v>
      </c>
      <c r="K47">
        <v>1.3</v>
      </c>
      <c r="L47">
        <v>1.3</v>
      </c>
      <c r="M47">
        <v>1.3</v>
      </c>
      <c r="N47">
        <v>1.3</v>
      </c>
      <c r="O47">
        <v>1.3</v>
      </c>
      <c r="P47">
        <v>1.3</v>
      </c>
      <c r="Q47">
        <v>1.3</v>
      </c>
      <c r="R47">
        <v>1.3</v>
      </c>
      <c r="S47">
        <v>1.3</v>
      </c>
      <c r="T47">
        <v>1.3</v>
      </c>
      <c r="U47">
        <v>1.3</v>
      </c>
      <c r="V47">
        <v>1.3</v>
      </c>
      <c r="W47">
        <v>1.3</v>
      </c>
      <c r="X47">
        <v>1.3</v>
      </c>
      <c r="Y47">
        <v>1.3</v>
      </c>
      <c r="Z47">
        <v>1.3</v>
      </c>
      <c r="AA47">
        <v>1.3</v>
      </c>
      <c r="AB47">
        <v>1.3</v>
      </c>
      <c r="AC47">
        <v>1.3</v>
      </c>
      <c r="AD47">
        <v>1.3</v>
      </c>
      <c r="AE47">
        <v>1.3</v>
      </c>
      <c r="AF47">
        <v>1.3</v>
      </c>
      <c r="AG47">
        <v>1.3</v>
      </c>
      <c r="AH47">
        <v>1.3</v>
      </c>
      <c r="AI47">
        <v>1.3</v>
      </c>
      <c r="AJ47" s="122">
        <v>0</v>
      </c>
    </row>
    <row r="48" spans="1:36">
      <c r="A48" t="s">
        <v>411</v>
      </c>
      <c r="B48" t="s">
        <v>555</v>
      </c>
      <c r="C48" t="s">
        <v>556</v>
      </c>
      <c r="D48" t="s">
        <v>412</v>
      </c>
      <c r="F48">
        <v>3.4527899999999998</v>
      </c>
      <c r="G48">
        <v>3.5014449999999999</v>
      </c>
      <c r="H48">
        <v>3.5417770000000002</v>
      </c>
      <c r="I48">
        <v>3.559523</v>
      </c>
      <c r="J48">
        <v>3.574398</v>
      </c>
      <c r="K48">
        <v>3.588524</v>
      </c>
      <c r="L48">
        <v>3.6006369999999999</v>
      </c>
      <c r="M48">
        <v>3.610833</v>
      </c>
      <c r="N48">
        <v>3.619402</v>
      </c>
      <c r="O48">
        <v>3.6265800000000001</v>
      </c>
      <c r="P48">
        <v>3.6327660000000002</v>
      </c>
      <c r="Q48">
        <v>3.6379190000000001</v>
      </c>
      <c r="R48">
        <v>3.6424289999999999</v>
      </c>
      <c r="S48">
        <v>3.6466059999999998</v>
      </c>
      <c r="T48">
        <v>3.650417</v>
      </c>
      <c r="U48">
        <v>3.6537760000000001</v>
      </c>
      <c r="V48">
        <v>3.6568100000000001</v>
      </c>
      <c r="W48">
        <v>3.6594259999999998</v>
      </c>
      <c r="X48">
        <v>3.6617630000000001</v>
      </c>
      <c r="Y48">
        <v>3.663834</v>
      </c>
      <c r="Z48">
        <v>3.6656879999999998</v>
      </c>
      <c r="AA48">
        <v>3.6673309999999999</v>
      </c>
      <c r="AB48">
        <v>3.6686209999999999</v>
      </c>
      <c r="AC48">
        <v>3.6696140000000002</v>
      </c>
      <c r="AD48">
        <v>3.670264</v>
      </c>
      <c r="AE48">
        <v>3.6704819999999998</v>
      </c>
      <c r="AF48">
        <v>3.6708370000000001</v>
      </c>
      <c r="AG48">
        <v>3.6712639999999999</v>
      </c>
      <c r="AH48">
        <v>3.6717240000000002</v>
      </c>
      <c r="AI48">
        <v>3.6721590000000002</v>
      </c>
      <c r="AJ48" s="122">
        <v>2E-3</v>
      </c>
    </row>
    <row r="49" spans="1:36">
      <c r="A49" t="s">
        <v>413</v>
      </c>
      <c r="B49" t="s">
        <v>557</v>
      </c>
      <c r="C49" t="s">
        <v>558</v>
      </c>
      <c r="D49" t="s">
        <v>414</v>
      </c>
      <c r="F49">
        <v>0.82572800000000002</v>
      </c>
      <c r="G49">
        <v>0.82994400000000002</v>
      </c>
      <c r="H49">
        <v>0.83406100000000005</v>
      </c>
      <c r="I49">
        <v>0.83813300000000002</v>
      </c>
      <c r="J49">
        <v>0.84218000000000004</v>
      </c>
      <c r="K49">
        <v>0.84625600000000001</v>
      </c>
      <c r="L49">
        <v>0.85001599999999999</v>
      </c>
      <c r="M49">
        <v>0.85349299999999995</v>
      </c>
      <c r="N49">
        <v>0.85665999999999998</v>
      </c>
      <c r="O49">
        <v>0.85949900000000001</v>
      </c>
      <c r="P49">
        <v>0.86205100000000001</v>
      </c>
      <c r="Q49">
        <v>0.86429599999999995</v>
      </c>
      <c r="R49">
        <v>0.86625200000000002</v>
      </c>
      <c r="S49">
        <v>0.86791200000000002</v>
      </c>
      <c r="T49">
        <v>0.86928099999999997</v>
      </c>
      <c r="U49">
        <v>0.87035099999999999</v>
      </c>
      <c r="V49">
        <v>0.87114800000000003</v>
      </c>
      <c r="W49">
        <v>0.87166299999999997</v>
      </c>
      <c r="X49">
        <v>0.87190100000000004</v>
      </c>
      <c r="Y49">
        <v>0.87185800000000002</v>
      </c>
      <c r="Z49">
        <v>0.87155400000000005</v>
      </c>
      <c r="AA49">
        <v>0.87127399999999999</v>
      </c>
      <c r="AB49">
        <v>0.87101399999999995</v>
      </c>
      <c r="AC49">
        <v>0.87077800000000005</v>
      </c>
      <c r="AD49">
        <v>0.87056500000000003</v>
      </c>
      <c r="AE49">
        <v>0.87037799999999999</v>
      </c>
      <c r="AF49">
        <v>0.87021599999999999</v>
      </c>
      <c r="AG49">
        <v>0.87007999999999996</v>
      </c>
      <c r="AH49">
        <v>0.86996700000000005</v>
      </c>
      <c r="AI49">
        <v>0.86987400000000004</v>
      </c>
      <c r="AJ49" s="122">
        <v>2E-3</v>
      </c>
    </row>
    <row r="50" spans="1:36">
      <c r="A50" t="s">
        <v>415</v>
      </c>
      <c r="B50" t="s">
        <v>559</v>
      </c>
      <c r="C50" t="s">
        <v>560</v>
      </c>
      <c r="D50" t="s">
        <v>414</v>
      </c>
      <c r="F50">
        <v>0.83468600000000004</v>
      </c>
      <c r="G50">
        <v>0.83559700000000003</v>
      </c>
      <c r="H50">
        <v>0.83641100000000002</v>
      </c>
      <c r="I50">
        <v>0.837252</v>
      </c>
      <c r="J50">
        <v>0.83810700000000005</v>
      </c>
      <c r="K50">
        <v>0.83897900000000003</v>
      </c>
      <c r="L50">
        <v>0.83982800000000002</v>
      </c>
      <c r="M50">
        <v>0.84061799999999998</v>
      </c>
      <c r="N50">
        <v>0.84134500000000001</v>
      </c>
      <c r="O50">
        <v>0.84199500000000005</v>
      </c>
      <c r="P50">
        <v>0.842588</v>
      </c>
      <c r="Q50">
        <v>0.843113</v>
      </c>
      <c r="R50">
        <v>0.84357899999999997</v>
      </c>
      <c r="S50">
        <v>0.84398399999999996</v>
      </c>
      <c r="T50">
        <v>0.844329</v>
      </c>
      <c r="U50">
        <v>0.84461600000000003</v>
      </c>
      <c r="V50">
        <v>0.84484700000000001</v>
      </c>
      <c r="W50">
        <v>0.84501999999999999</v>
      </c>
      <c r="X50">
        <v>0.84513099999999997</v>
      </c>
      <c r="Y50">
        <v>0.84518000000000004</v>
      </c>
      <c r="Z50">
        <v>0.84517399999999998</v>
      </c>
      <c r="AA50">
        <v>0.84516500000000006</v>
      </c>
      <c r="AB50">
        <v>0.84515499999999999</v>
      </c>
      <c r="AC50">
        <v>0.84514100000000003</v>
      </c>
      <c r="AD50">
        <v>0.84511999999999998</v>
      </c>
      <c r="AE50">
        <v>0.84509400000000001</v>
      </c>
      <c r="AF50">
        <v>0.84505699999999995</v>
      </c>
      <c r="AG50">
        <v>0.84501000000000004</v>
      </c>
      <c r="AH50">
        <v>0.84495299999999995</v>
      </c>
      <c r="AI50">
        <v>0.844885</v>
      </c>
      <c r="AJ50" s="122">
        <v>0</v>
      </c>
    </row>
    <row r="51" spans="1:36">
      <c r="A51" t="s">
        <v>416</v>
      </c>
      <c r="C51" t="s">
        <v>476</v>
      </c>
    </row>
    <row r="52" spans="1:36">
      <c r="A52" t="s">
        <v>417</v>
      </c>
      <c r="B52" t="s">
        <v>561</v>
      </c>
      <c r="C52" t="s">
        <v>562</v>
      </c>
      <c r="D52" t="s">
        <v>418</v>
      </c>
      <c r="F52">
        <v>13.942868000000001</v>
      </c>
      <c r="G52">
        <v>14.079188</v>
      </c>
      <c r="H52">
        <v>14.315822000000001</v>
      </c>
      <c r="I52">
        <v>14.532185999999999</v>
      </c>
      <c r="J52">
        <v>14.73676</v>
      </c>
      <c r="K52">
        <v>14.928680999999999</v>
      </c>
      <c r="L52">
        <v>15.109222000000001</v>
      </c>
      <c r="M52">
        <v>15.278121000000001</v>
      </c>
      <c r="N52">
        <v>15.435934</v>
      </c>
      <c r="O52">
        <v>15.581635</v>
      </c>
      <c r="P52">
        <v>15.715282</v>
      </c>
      <c r="Q52">
        <v>15.836614000000001</v>
      </c>
      <c r="R52">
        <v>15.944226</v>
      </c>
      <c r="S52">
        <v>16.037289000000001</v>
      </c>
      <c r="T52">
        <v>16.114222999999999</v>
      </c>
      <c r="U52">
        <v>16.172186</v>
      </c>
      <c r="V52">
        <v>16.208539999999999</v>
      </c>
      <c r="W52">
        <v>16.241852000000002</v>
      </c>
      <c r="X52">
        <v>16.271374000000002</v>
      </c>
      <c r="Y52">
        <v>16.296741000000001</v>
      </c>
      <c r="Z52">
        <v>16.317813999999998</v>
      </c>
      <c r="AA52">
        <v>16.33474</v>
      </c>
      <c r="AB52">
        <v>16.347798999999998</v>
      </c>
      <c r="AC52">
        <v>16.357451999999999</v>
      </c>
      <c r="AD52">
        <v>16.364263999999999</v>
      </c>
      <c r="AE52">
        <v>16.368787999999999</v>
      </c>
      <c r="AF52">
        <v>16.371586000000001</v>
      </c>
      <c r="AG52">
        <v>16.373158</v>
      </c>
      <c r="AH52">
        <v>16.373884</v>
      </c>
      <c r="AI52">
        <v>16.374081</v>
      </c>
      <c r="AJ52" s="122">
        <v>6.0000000000000001E-3</v>
      </c>
    </row>
    <row r="53" spans="1:36">
      <c r="A53" t="s">
        <v>409</v>
      </c>
      <c r="B53" t="s">
        <v>563</v>
      </c>
      <c r="C53" t="s">
        <v>564</v>
      </c>
      <c r="D53" t="s">
        <v>410</v>
      </c>
      <c r="F53">
        <v>0.61139299999999996</v>
      </c>
      <c r="G53">
        <v>0.61732100000000001</v>
      </c>
      <c r="H53">
        <v>0.62387899999999996</v>
      </c>
      <c r="I53">
        <v>0.630243</v>
      </c>
      <c r="J53">
        <v>0.636405</v>
      </c>
      <c r="K53">
        <v>0.64234400000000003</v>
      </c>
      <c r="L53">
        <v>0.64812800000000004</v>
      </c>
      <c r="M53">
        <v>0.65382300000000004</v>
      </c>
      <c r="N53">
        <v>0.65959100000000004</v>
      </c>
      <c r="O53">
        <v>0.665547</v>
      </c>
      <c r="P53">
        <v>0.67179199999999994</v>
      </c>
      <c r="Q53">
        <v>0.67826600000000004</v>
      </c>
      <c r="R53">
        <v>0.68466000000000005</v>
      </c>
      <c r="S53">
        <v>0.69046200000000002</v>
      </c>
      <c r="T53">
        <v>0.69508000000000003</v>
      </c>
      <c r="U53">
        <v>0.69806299999999999</v>
      </c>
      <c r="V53">
        <v>0.69928999999999997</v>
      </c>
      <c r="W53">
        <v>0.69981300000000002</v>
      </c>
      <c r="X53">
        <v>0.69996800000000003</v>
      </c>
      <c r="Y53">
        <v>0.69999699999999998</v>
      </c>
      <c r="Z53">
        <v>0.7</v>
      </c>
      <c r="AA53">
        <v>0.7</v>
      </c>
      <c r="AB53">
        <v>0.7</v>
      </c>
      <c r="AC53">
        <v>0.7</v>
      </c>
      <c r="AD53">
        <v>0.7</v>
      </c>
      <c r="AE53">
        <v>0.7</v>
      </c>
      <c r="AF53">
        <v>0.7</v>
      </c>
      <c r="AG53">
        <v>0.7</v>
      </c>
      <c r="AH53">
        <v>0.7</v>
      </c>
      <c r="AI53">
        <v>0.7</v>
      </c>
      <c r="AJ53" s="122">
        <v>5.0000000000000001E-3</v>
      </c>
    </row>
    <row r="54" spans="1:36">
      <c r="A54" t="s">
        <v>419</v>
      </c>
      <c r="B54" t="s">
        <v>565</v>
      </c>
      <c r="C54" t="s">
        <v>566</v>
      </c>
      <c r="D54" t="s">
        <v>420</v>
      </c>
      <c r="F54">
        <v>15.699868</v>
      </c>
      <c r="G54">
        <v>16.037779</v>
      </c>
      <c r="H54">
        <v>16.317791</v>
      </c>
      <c r="I54">
        <v>16.439041</v>
      </c>
      <c r="J54">
        <v>16.536536999999999</v>
      </c>
      <c r="K54">
        <v>16.630521999999999</v>
      </c>
      <c r="L54">
        <v>16.71191</v>
      </c>
      <c r="M54">
        <v>16.780961999999999</v>
      </c>
      <c r="N54">
        <v>16.839209</v>
      </c>
      <c r="O54">
        <v>16.888083000000002</v>
      </c>
      <c r="P54">
        <v>16.930128</v>
      </c>
      <c r="Q54">
        <v>16.965260000000001</v>
      </c>
      <c r="R54">
        <v>16.995778999999999</v>
      </c>
      <c r="S54">
        <v>17.023705</v>
      </c>
      <c r="T54">
        <v>17.048967000000001</v>
      </c>
      <c r="U54">
        <v>17.071047</v>
      </c>
      <c r="V54">
        <v>17.090841000000001</v>
      </c>
      <c r="W54">
        <v>17.107814999999999</v>
      </c>
      <c r="X54">
        <v>17.122906</v>
      </c>
      <c r="Y54">
        <v>17.136196000000002</v>
      </c>
      <c r="Z54">
        <v>17.148056</v>
      </c>
      <c r="AA54">
        <v>17.158498999999999</v>
      </c>
      <c r="AB54">
        <v>17.166633999999998</v>
      </c>
      <c r="AC54">
        <v>17.172841999999999</v>
      </c>
      <c r="AD54">
        <v>17.176811000000001</v>
      </c>
      <c r="AE54">
        <v>17.177924999999998</v>
      </c>
      <c r="AF54">
        <v>17.179966</v>
      </c>
      <c r="AG54">
        <v>17.182469999999999</v>
      </c>
      <c r="AH54">
        <v>17.185184</v>
      </c>
      <c r="AI54">
        <v>17.187729000000001</v>
      </c>
      <c r="AJ54" s="122">
        <v>3.0000000000000001E-3</v>
      </c>
    </row>
    <row r="55" spans="1:36">
      <c r="A55" t="s">
        <v>421</v>
      </c>
      <c r="B55" t="s">
        <v>567</v>
      </c>
      <c r="C55" t="s">
        <v>568</v>
      </c>
      <c r="D55" t="s">
        <v>418</v>
      </c>
      <c r="F55">
        <v>13.350917000000001</v>
      </c>
      <c r="G55">
        <v>13.482215</v>
      </c>
      <c r="H55">
        <v>13.698518999999999</v>
      </c>
      <c r="I55">
        <v>13.900107999999999</v>
      </c>
      <c r="J55">
        <v>14.087223</v>
      </c>
      <c r="K55">
        <v>14.259071</v>
      </c>
      <c r="L55">
        <v>14.416427000000001</v>
      </c>
      <c r="M55">
        <v>14.559613000000001</v>
      </c>
      <c r="N55">
        <v>14.690548</v>
      </c>
      <c r="O55">
        <v>14.808434</v>
      </c>
      <c r="P55">
        <v>14.913205</v>
      </c>
      <c r="Q55">
        <v>15.006129</v>
      </c>
      <c r="R55">
        <v>15.08869</v>
      </c>
      <c r="S55">
        <v>15.160207</v>
      </c>
      <c r="T55">
        <v>15.221270000000001</v>
      </c>
      <c r="U55">
        <v>15.270899</v>
      </c>
      <c r="V55">
        <v>15.307233999999999</v>
      </c>
      <c r="W55">
        <v>15.343105</v>
      </c>
      <c r="X55">
        <v>15.377698000000001</v>
      </c>
      <c r="Y55">
        <v>15.410213000000001</v>
      </c>
      <c r="Z55">
        <v>15.439958000000001</v>
      </c>
      <c r="AA55">
        <v>15.466483</v>
      </c>
      <c r="AB55">
        <v>15.489461</v>
      </c>
      <c r="AC55">
        <v>15.508827</v>
      </c>
      <c r="AD55">
        <v>15.524755000000001</v>
      </c>
      <c r="AE55">
        <v>15.537507</v>
      </c>
      <c r="AF55">
        <v>15.547526</v>
      </c>
      <c r="AG55">
        <v>15.555306</v>
      </c>
      <c r="AH55">
        <v>15.561322000000001</v>
      </c>
      <c r="AI55">
        <v>15.565972</v>
      </c>
      <c r="AJ55" s="122">
        <v>5.0000000000000001E-3</v>
      </c>
    </row>
    <row r="56" spans="1:36">
      <c r="A56" t="s">
        <v>422</v>
      </c>
      <c r="B56" t="s">
        <v>569</v>
      </c>
      <c r="C56" t="s">
        <v>570</v>
      </c>
      <c r="D56" t="s">
        <v>420</v>
      </c>
      <c r="F56">
        <v>11.214135000000001</v>
      </c>
      <c r="G56">
        <v>11.293177</v>
      </c>
      <c r="H56">
        <v>11.378102999999999</v>
      </c>
      <c r="I56">
        <v>11.469821</v>
      </c>
      <c r="J56">
        <v>11.554790000000001</v>
      </c>
      <c r="K56">
        <v>11.630031000000001</v>
      </c>
      <c r="L56">
        <v>11.695104000000001</v>
      </c>
      <c r="M56">
        <v>11.751246</v>
      </c>
      <c r="N56">
        <v>11.797316</v>
      </c>
      <c r="O56">
        <v>11.850436</v>
      </c>
      <c r="P56">
        <v>11.887784999999999</v>
      </c>
      <c r="Q56">
        <v>11.909636000000001</v>
      </c>
      <c r="R56">
        <v>11.931602</v>
      </c>
      <c r="S56">
        <v>11.953343</v>
      </c>
      <c r="T56">
        <v>11.974455000000001</v>
      </c>
      <c r="U56">
        <v>11.99447</v>
      </c>
      <c r="V56">
        <v>12.012794</v>
      </c>
      <c r="W56">
        <v>12.028731000000001</v>
      </c>
      <c r="X56">
        <v>12.041741999999999</v>
      </c>
      <c r="Y56">
        <v>12.06344</v>
      </c>
      <c r="Z56">
        <v>12.081763</v>
      </c>
      <c r="AA56">
        <v>12.097495</v>
      </c>
      <c r="AB56">
        <v>12.1113</v>
      </c>
      <c r="AC56">
        <v>12.123844</v>
      </c>
      <c r="AD56">
        <v>12.135592000000001</v>
      </c>
      <c r="AE56">
        <v>12.146557</v>
      </c>
      <c r="AF56">
        <v>12.156594999999999</v>
      </c>
      <c r="AG56">
        <v>12.165376999999999</v>
      </c>
      <c r="AH56">
        <v>12.172610000000001</v>
      </c>
      <c r="AI56">
        <v>12.178070999999999</v>
      </c>
      <c r="AJ56" s="122">
        <v>3.0000000000000001E-3</v>
      </c>
    </row>
    <row r="57" spans="1:36">
      <c r="A57" t="s">
        <v>423</v>
      </c>
      <c r="C57" t="s">
        <v>475</v>
      </c>
    </row>
    <row r="58" spans="1:36">
      <c r="A58" t="s">
        <v>424</v>
      </c>
      <c r="B58" t="s">
        <v>571</v>
      </c>
      <c r="C58" t="s">
        <v>572</v>
      </c>
      <c r="D58" t="s">
        <v>425</v>
      </c>
      <c r="F58">
        <v>0.92347100000000004</v>
      </c>
      <c r="G58">
        <v>0.92952699999999999</v>
      </c>
      <c r="H58">
        <v>0.93479699999999999</v>
      </c>
      <c r="I58">
        <v>0.94042199999999998</v>
      </c>
      <c r="J58">
        <v>0.94617300000000004</v>
      </c>
      <c r="K58">
        <v>0.95200399999999996</v>
      </c>
      <c r="L58">
        <v>0.95734799999999998</v>
      </c>
      <c r="M58">
        <v>0.96221199999999996</v>
      </c>
      <c r="N58">
        <v>0.966561</v>
      </c>
      <c r="O58">
        <v>0.97040899999999997</v>
      </c>
      <c r="P58">
        <v>0.97375500000000004</v>
      </c>
      <c r="Q58">
        <v>0.97660000000000002</v>
      </c>
      <c r="R58">
        <v>0.97895699999999997</v>
      </c>
      <c r="S58">
        <v>0.980819</v>
      </c>
      <c r="T58">
        <v>0.98218899999999998</v>
      </c>
      <c r="U58">
        <v>0.98308499999999999</v>
      </c>
      <c r="V58">
        <v>0.983491</v>
      </c>
      <c r="W58">
        <v>0.98342799999999997</v>
      </c>
      <c r="X58">
        <v>0.98337600000000003</v>
      </c>
      <c r="Y58">
        <v>0.98333499999999996</v>
      </c>
      <c r="Z58">
        <v>0.98330300000000004</v>
      </c>
      <c r="AA58">
        <v>0.98327900000000001</v>
      </c>
      <c r="AB58">
        <v>0.98326000000000002</v>
      </c>
      <c r="AC58">
        <v>0.98324699999999998</v>
      </c>
      <c r="AD58">
        <v>0.98323700000000003</v>
      </c>
      <c r="AE58">
        <v>0.98322900000000002</v>
      </c>
      <c r="AF58">
        <v>0.98322399999999999</v>
      </c>
      <c r="AG58">
        <v>0.98321999999999998</v>
      </c>
      <c r="AH58">
        <v>0.98321700000000001</v>
      </c>
      <c r="AI58">
        <v>0.98321400000000003</v>
      </c>
      <c r="AJ58" s="122">
        <v>2E-3</v>
      </c>
    </row>
    <row r="59" spans="1:36">
      <c r="A59" t="s">
        <v>426</v>
      </c>
      <c r="B59" t="s">
        <v>573</v>
      </c>
      <c r="C59" t="s">
        <v>574</v>
      </c>
      <c r="D59" t="s">
        <v>425</v>
      </c>
      <c r="F59">
        <v>0.61574399999999996</v>
      </c>
      <c r="G59">
        <v>0.61889499999999997</v>
      </c>
      <c r="H59">
        <v>0.62148499999999995</v>
      </c>
      <c r="I59">
        <v>0.62356599999999995</v>
      </c>
      <c r="J59">
        <v>0.62514800000000004</v>
      </c>
      <c r="K59">
        <v>0.62624000000000002</v>
      </c>
      <c r="L59">
        <v>0.62686500000000001</v>
      </c>
      <c r="M59">
        <v>0.62699899999999997</v>
      </c>
      <c r="N59">
        <v>0.62668100000000004</v>
      </c>
      <c r="O59">
        <v>0.62597199999999997</v>
      </c>
      <c r="P59">
        <v>0.62526400000000004</v>
      </c>
      <c r="Q59">
        <v>0.62457399999999996</v>
      </c>
      <c r="R59">
        <v>0.62391799999999997</v>
      </c>
      <c r="S59">
        <v>0.623309</v>
      </c>
      <c r="T59">
        <v>0.62275599999999998</v>
      </c>
      <c r="U59">
        <v>0.62226599999999999</v>
      </c>
      <c r="V59">
        <v>0.62184200000000001</v>
      </c>
      <c r="W59">
        <v>0.62148499999999995</v>
      </c>
      <c r="X59">
        <v>0.62119199999999997</v>
      </c>
      <c r="Y59">
        <v>0.62095800000000001</v>
      </c>
      <c r="Z59">
        <v>0.62077700000000002</v>
      </c>
      <c r="AA59">
        <v>0.62064200000000003</v>
      </c>
      <c r="AB59">
        <v>0.62054299999999996</v>
      </c>
      <c r="AC59">
        <v>0.62047200000000002</v>
      </c>
      <c r="AD59">
        <v>0.620425</v>
      </c>
      <c r="AE59">
        <v>0.620394</v>
      </c>
      <c r="AF59">
        <v>0.62037500000000001</v>
      </c>
      <c r="AG59">
        <v>0.62036400000000003</v>
      </c>
      <c r="AH59">
        <v>0.62035899999999999</v>
      </c>
      <c r="AI59">
        <v>0.62035700000000005</v>
      </c>
      <c r="AJ59" s="122">
        <v>0</v>
      </c>
    </row>
    <row r="60" spans="1:36">
      <c r="A60" t="s">
        <v>427</v>
      </c>
      <c r="B60" t="s">
        <v>575</v>
      </c>
      <c r="C60" t="s">
        <v>576</v>
      </c>
      <c r="D60" t="s">
        <v>425</v>
      </c>
      <c r="F60">
        <v>0.59797800000000001</v>
      </c>
      <c r="G60">
        <v>0.61212500000000003</v>
      </c>
      <c r="H60">
        <v>0.62499000000000005</v>
      </c>
      <c r="I60">
        <v>0.63619599999999998</v>
      </c>
      <c r="J60">
        <v>0.64564900000000003</v>
      </c>
      <c r="K60">
        <v>0.65342100000000003</v>
      </c>
      <c r="L60">
        <v>0.65937999999999997</v>
      </c>
      <c r="M60">
        <v>0.66344899999999996</v>
      </c>
      <c r="N60">
        <v>0.66552500000000003</v>
      </c>
      <c r="O60">
        <v>0.66555600000000004</v>
      </c>
      <c r="P60">
        <v>0.66559000000000001</v>
      </c>
      <c r="Q60">
        <v>0.66562600000000005</v>
      </c>
      <c r="R60">
        <v>0.66566400000000003</v>
      </c>
      <c r="S60">
        <v>0.66570200000000002</v>
      </c>
      <c r="T60">
        <v>0.66574</v>
      </c>
      <c r="U60">
        <v>0.66577600000000003</v>
      </c>
      <c r="V60">
        <v>0.66581100000000004</v>
      </c>
      <c r="W60">
        <v>0.66584500000000002</v>
      </c>
      <c r="X60">
        <v>0.66587600000000002</v>
      </c>
      <c r="Y60">
        <v>0.665906</v>
      </c>
      <c r="Z60">
        <v>0.66593500000000005</v>
      </c>
      <c r="AA60">
        <v>0.66596100000000003</v>
      </c>
      <c r="AB60">
        <v>0.66598599999999997</v>
      </c>
      <c r="AC60">
        <v>0.66601200000000005</v>
      </c>
      <c r="AD60">
        <v>0.66603500000000004</v>
      </c>
      <c r="AE60">
        <v>0.66605700000000001</v>
      </c>
      <c r="AF60">
        <v>0.66607700000000003</v>
      </c>
      <c r="AG60">
        <v>0.66609499999999999</v>
      </c>
      <c r="AH60">
        <v>0.66611200000000004</v>
      </c>
      <c r="AI60">
        <v>0.666126</v>
      </c>
      <c r="AJ60" s="122">
        <v>4.0000000000000001E-3</v>
      </c>
    </row>
    <row r="61" spans="1:36">
      <c r="A61" t="s">
        <v>428</v>
      </c>
      <c r="B61" t="s">
        <v>577</v>
      </c>
      <c r="C61" t="s">
        <v>578</v>
      </c>
      <c r="D61" t="s">
        <v>425</v>
      </c>
      <c r="F61">
        <v>0.60339100000000001</v>
      </c>
      <c r="G61">
        <v>0.60644299999999995</v>
      </c>
      <c r="H61">
        <v>0.60917699999999997</v>
      </c>
      <c r="I61">
        <v>0.61153100000000005</v>
      </c>
      <c r="J61">
        <v>0.61349900000000002</v>
      </c>
      <c r="K61">
        <v>0.61508200000000002</v>
      </c>
      <c r="L61">
        <v>0.61626400000000003</v>
      </c>
      <c r="M61">
        <v>0.61701700000000004</v>
      </c>
      <c r="N61">
        <v>0.61733000000000005</v>
      </c>
      <c r="O61">
        <v>0.61719000000000002</v>
      </c>
      <c r="P61">
        <v>0.61705100000000002</v>
      </c>
      <c r="Q61">
        <v>0.61692100000000005</v>
      </c>
      <c r="R61">
        <v>0.61679899999999999</v>
      </c>
      <c r="S61">
        <v>0.61668999999999996</v>
      </c>
      <c r="T61">
        <v>0.61659200000000003</v>
      </c>
      <c r="U61">
        <v>0.61650899999999997</v>
      </c>
      <c r="V61">
        <v>0.61644100000000002</v>
      </c>
      <c r="W61">
        <v>0.61638999999999999</v>
      </c>
      <c r="X61">
        <v>0.61635499999999999</v>
      </c>
      <c r="Y61">
        <v>0.61633599999999999</v>
      </c>
      <c r="Z61">
        <v>0.61633199999999999</v>
      </c>
      <c r="AA61">
        <v>0.61634100000000003</v>
      </c>
      <c r="AB61">
        <v>0.61636000000000002</v>
      </c>
      <c r="AC61">
        <v>0.61638899999999996</v>
      </c>
      <c r="AD61">
        <v>0.61642200000000003</v>
      </c>
      <c r="AE61">
        <v>0.616456</v>
      </c>
      <c r="AF61">
        <v>0.61648899999999995</v>
      </c>
      <c r="AG61">
        <v>0.61651900000000004</v>
      </c>
      <c r="AH61">
        <v>0.61654799999999998</v>
      </c>
      <c r="AI61">
        <v>0.61657300000000004</v>
      </c>
      <c r="AJ61" s="122">
        <v>1E-3</v>
      </c>
    </row>
    <row r="62" spans="1:36">
      <c r="A62" t="s">
        <v>429</v>
      </c>
      <c r="C62" t="s">
        <v>474</v>
      </c>
    </row>
    <row r="63" spans="1:36">
      <c r="A63" t="s">
        <v>405</v>
      </c>
      <c r="B63" t="s">
        <v>579</v>
      </c>
      <c r="C63" t="s">
        <v>580</v>
      </c>
      <c r="D63" t="s">
        <v>430</v>
      </c>
      <c r="F63">
        <v>611.68988000000002</v>
      </c>
      <c r="G63">
        <v>602.07061799999997</v>
      </c>
      <c r="H63">
        <v>592.40869099999998</v>
      </c>
      <c r="I63">
        <v>583.24224900000002</v>
      </c>
      <c r="J63">
        <v>574.59338400000001</v>
      </c>
      <c r="K63">
        <v>566.45446800000002</v>
      </c>
      <c r="L63">
        <v>558.79931599999998</v>
      </c>
      <c r="M63">
        <v>551.60076900000001</v>
      </c>
      <c r="N63">
        <v>544.85504200000003</v>
      </c>
      <c r="O63">
        <v>538.59954800000003</v>
      </c>
      <c r="P63">
        <v>532.915527</v>
      </c>
      <c r="Q63">
        <v>527.75848399999995</v>
      </c>
      <c r="R63">
        <v>523.14086899999995</v>
      </c>
      <c r="S63">
        <v>519.06561299999998</v>
      </c>
      <c r="T63">
        <v>515.50518799999998</v>
      </c>
      <c r="U63">
        <v>512.45703100000003</v>
      </c>
      <c r="V63">
        <v>509.89144900000002</v>
      </c>
      <c r="W63">
        <v>507.83685300000002</v>
      </c>
      <c r="X63">
        <v>506.26800500000002</v>
      </c>
      <c r="Y63">
        <v>505.20886200000001</v>
      </c>
      <c r="Z63">
        <v>504.68804899999998</v>
      </c>
      <c r="AA63">
        <v>504.69116200000002</v>
      </c>
      <c r="AB63">
        <v>504.69424400000003</v>
      </c>
      <c r="AC63">
        <v>504.69714399999998</v>
      </c>
      <c r="AD63">
        <v>504.69869999999997</v>
      </c>
      <c r="AE63">
        <v>504.70248400000003</v>
      </c>
      <c r="AF63">
        <v>504.70706200000001</v>
      </c>
      <c r="AG63">
        <v>504.71304300000003</v>
      </c>
      <c r="AH63">
        <v>504.72058099999998</v>
      </c>
      <c r="AI63">
        <v>504.731201</v>
      </c>
      <c r="AJ63" s="122">
        <v>-7.0000000000000001E-3</v>
      </c>
    </row>
    <row r="64" spans="1:36">
      <c r="A64" t="s">
        <v>406</v>
      </c>
      <c r="B64" t="s">
        <v>581</v>
      </c>
      <c r="C64" t="s">
        <v>582</v>
      </c>
      <c r="D64" t="s">
        <v>430</v>
      </c>
      <c r="F64">
        <v>453.33017000000001</v>
      </c>
      <c r="G64">
        <v>448.66418499999997</v>
      </c>
      <c r="H64">
        <v>443.98052999999999</v>
      </c>
      <c r="I64">
        <v>439.19278000000003</v>
      </c>
      <c r="J64">
        <v>434.32385299999999</v>
      </c>
      <c r="K64">
        <v>429.37356599999998</v>
      </c>
      <c r="L64">
        <v>424.38076799999999</v>
      </c>
      <c r="M64">
        <v>419.61007699999999</v>
      </c>
      <c r="N64">
        <v>415.06066900000002</v>
      </c>
      <c r="O64">
        <v>410.752411</v>
      </c>
      <c r="P64">
        <v>406.66867100000002</v>
      </c>
      <c r="Q64">
        <v>402.77825899999999</v>
      </c>
      <c r="R64">
        <v>399.11785900000001</v>
      </c>
      <c r="S64">
        <v>395.70455900000002</v>
      </c>
      <c r="T64">
        <v>392.51959199999999</v>
      </c>
      <c r="U64">
        <v>389.60082999999997</v>
      </c>
      <c r="V64">
        <v>386.92303500000003</v>
      </c>
      <c r="W64">
        <v>384.497772</v>
      </c>
      <c r="X64">
        <v>382.31036399999999</v>
      </c>
      <c r="Y64">
        <v>380.34643599999998</v>
      </c>
      <c r="Z64">
        <v>378.653595</v>
      </c>
      <c r="AA64">
        <v>377.20849600000003</v>
      </c>
      <c r="AB64">
        <v>376.04827899999998</v>
      </c>
      <c r="AC64">
        <v>375.19198599999999</v>
      </c>
      <c r="AD64">
        <v>374.641144</v>
      </c>
      <c r="AE64">
        <v>374.39031999999997</v>
      </c>
      <c r="AF64">
        <v>374.39163200000002</v>
      </c>
      <c r="AG64">
        <v>374.39300500000002</v>
      </c>
      <c r="AH64">
        <v>374.39413500000001</v>
      </c>
      <c r="AI64">
        <v>374.395691</v>
      </c>
      <c r="AJ64" s="122">
        <v>-7.0000000000000001E-3</v>
      </c>
    </row>
    <row r="65" spans="1:36">
      <c r="A65" t="s">
        <v>431</v>
      </c>
      <c r="C65" t="s">
        <v>473</v>
      </c>
    </row>
    <row r="66" spans="1:36">
      <c r="A66" t="s">
        <v>432</v>
      </c>
      <c r="C66" t="s">
        <v>472</v>
      </c>
    </row>
    <row r="67" spans="1:36">
      <c r="A67" t="s">
        <v>433</v>
      </c>
      <c r="B67" t="s">
        <v>583</v>
      </c>
      <c r="C67" t="s">
        <v>584</v>
      </c>
      <c r="D67" t="s">
        <v>434</v>
      </c>
      <c r="F67">
        <v>0.96007399999999998</v>
      </c>
      <c r="G67">
        <v>0.95209699999999997</v>
      </c>
      <c r="H67">
        <v>0.94533299999999998</v>
      </c>
      <c r="I67">
        <v>0.93950999999999996</v>
      </c>
      <c r="J67">
        <v>0.93379400000000001</v>
      </c>
      <c r="K67">
        <v>0.92766899999999997</v>
      </c>
      <c r="L67">
        <v>0.92127300000000001</v>
      </c>
      <c r="M67">
        <v>0.91446700000000003</v>
      </c>
      <c r="N67">
        <v>0.90737900000000005</v>
      </c>
      <c r="O67">
        <v>0.900281</v>
      </c>
      <c r="P67">
        <v>0.89324000000000003</v>
      </c>
      <c r="Q67">
        <v>0.88593100000000002</v>
      </c>
      <c r="R67">
        <v>0.87865899999999997</v>
      </c>
      <c r="S67">
        <v>0.87160800000000005</v>
      </c>
      <c r="T67">
        <v>0.864869</v>
      </c>
      <c r="U67">
        <v>0.85831400000000002</v>
      </c>
      <c r="V67">
        <v>0.85174000000000005</v>
      </c>
      <c r="W67">
        <v>0.84510300000000005</v>
      </c>
      <c r="X67">
        <v>0.83843999999999996</v>
      </c>
      <c r="Y67">
        <v>0.83173799999999998</v>
      </c>
      <c r="Z67">
        <v>0.82498700000000003</v>
      </c>
      <c r="AA67">
        <v>0.81828999999999996</v>
      </c>
      <c r="AB67">
        <v>0.81171599999999999</v>
      </c>
      <c r="AC67">
        <v>0.80518000000000001</v>
      </c>
      <c r="AD67">
        <v>0.79864599999999997</v>
      </c>
      <c r="AE67">
        <v>0.79214499999999999</v>
      </c>
      <c r="AF67">
        <v>0.78560300000000005</v>
      </c>
      <c r="AG67">
        <v>0.77905999999999997</v>
      </c>
      <c r="AH67">
        <v>0.77248099999999997</v>
      </c>
      <c r="AI67">
        <v>0.765934</v>
      </c>
      <c r="AJ67" s="122">
        <v>-8.0000000000000002E-3</v>
      </c>
    </row>
    <row r="68" spans="1:36">
      <c r="A68" t="s">
        <v>435</v>
      </c>
      <c r="B68" t="s">
        <v>585</v>
      </c>
      <c r="C68" t="s">
        <v>586</v>
      </c>
      <c r="D68" t="s">
        <v>434</v>
      </c>
      <c r="F68">
        <v>0.84737600000000002</v>
      </c>
      <c r="G68">
        <v>0.88883999999999996</v>
      </c>
      <c r="H68">
        <v>0.874386</v>
      </c>
      <c r="I68">
        <v>0.87059200000000003</v>
      </c>
      <c r="J68">
        <v>0.86882499999999996</v>
      </c>
      <c r="K68">
        <v>0.86727600000000005</v>
      </c>
      <c r="L68">
        <v>0.87018399999999996</v>
      </c>
      <c r="M68">
        <v>0.87128000000000005</v>
      </c>
      <c r="N68">
        <v>0.87057600000000002</v>
      </c>
      <c r="O68">
        <v>0.87045799999999995</v>
      </c>
      <c r="P68">
        <v>0.86966200000000005</v>
      </c>
      <c r="Q68">
        <v>0.86566100000000001</v>
      </c>
      <c r="R68">
        <v>0.863842</v>
      </c>
      <c r="S68">
        <v>0.861375</v>
      </c>
      <c r="T68">
        <v>0.86007299999999998</v>
      </c>
      <c r="U68">
        <v>0.85832699999999995</v>
      </c>
      <c r="V68">
        <v>0.86018099999999997</v>
      </c>
      <c r="W68">
        <v>0.86018399999999995</v>
      </c>
      <c r="X68">
        <v>0.86069399999999996</v>
      </c>
      <c r="Y68">
        <v>0.859456</v>
      </c>
      <c r="Z68">
        <v>0.85729</v>
      </c>
      <c r="AA68">
        <v>0.85628899999999997</v>
      </c>
      <c r="AB68">
        <v>0.855514</v>
      </c>
      <c r="AC68">
        <v>0.85429200000000005</v>
      </c>
      <c r="AD68">
        <v>0.85416700000000001</v>
      </c>
      <c r="AE68">
        <v>0.853711</v>
      </c>
      <c r="AF68">
        <v>0.85448199999999996</v>
      </c>
      <c r="AG68">
        <v>0.85420300000000005</v>
      </c>
      <c r="AH68">
        <v>0.854742</v>
      </c>
      <c r="AI68">
        <v>0.85639799999999999</v>
      </c>
      <c r="AJ68" s="122">
        <v>0</v>
      </c>
    </row>
    <row r="69" spans="1:36">
      <c r="A69" t="s">
        <v>436</v>
      </c>
      <c r="B69" t="s">
        <v>587</v>
      </c>
      <c r="C69" t="s">
        <v>588</v>
      </c>
      <c r="D69" t="s">
        <v>434</v>
      </c>
      <c r="F69">
        <v>0.953071</v>
      </c>
      <c r="G69">
        <v>0.94503999999999999</v>
      </c>
      <c r="H69">
        <v>0.93817700000000004</v>
      </c>
      <c r="I69">
        <v>0.93225599999999997</v>
      </c>
      <c r="J69">
        <v>0.92652800000000002</v>
      </c>
      <c r="K69">
        <v>0.920543</v>
      </c>
      <c r="L69">
        <v>0.91445399999999999</v>
      </c>
      <c r="M69">
        <v>0.90811900000000001</v>
      </c>
      <c r="N69">
        <v>0.901644</v>
      </c>
      <c r="O69">
        <v>0.89527800000000002</v>
      </c>
      <c r="P69">
        <v>0.88906499999999999</v>
      </c>
      <c r="Q69">
        <v>0.88269399999999998</v>
      </c>
      <c r="R69">
        <v>0.87644699999999998</v>
      </c>
      <c r="S69">
        <v>0.87047099999999999</v>
      </c>
      <c r="T69">
        <v>0.86483900000000002</v>
      </c>
      <c r="U69">
        <v>0.85943199999999997</v>
      </c>
      <c r="V69">
        <v>0.85410699999999995</v>
      </c>
      <c r="W69">
        <v>0.84881499999999999</v>
      </c>
      <c r="X69">
        <v>0.84358900000000003</v>
      </c>
      <c r="Y69">
        <v>0.83840499999999996</v>
      </c>
      <c r="Z69">
        <v>0.83324200000000004</v>
      </c>
      <c r="AA69">
        <v>0.82818999999999998</v>
      </c>
      <c r="AB69">
        <v>0.82329799999999997</v>
      </c>
      <c r="AC69">
        <v>0.818496</v>
      </c>
      <c r="AD69">
        <v>0.81376099999999996</v>
      </c>
      <c r="AE69">
        <v>0.80911299999999997</v>
      </c>
      <c r="AF69">
        <v>0.80450299999999997</v>
      </c>
      <c r="AG69">
        <v>0.79994799999999999</v>
      </c>
      <c r="AH69">
        <v>0.79542800000000002</v>
      </c>
      <c r="AI69">
        <v>0.79100000000000004</v>
      </c>
      <c r="AJ69" s="122">
        <v>-6.0000000000000001E-3</v>
      </c>
    </row>
    <row r="70" spans="1:36">
      <c r="A70" t="s">
        <v>416</v>
      </c>
      <c r="C70" t="s">
        <v>471</v>
      </c>
    </row>
    <row r="71" spans="1:36">
      <c r="A71" t="s">
        <v>433</v>
      </c>
      <c r="B71" t="s">
        <v>589</v>
      </c>
      <c r="C71" t="s">
        <v>590</v>
      </c>
      <c r="D71" t="s">
        <v>434</v>
      </c>
      <c r="F71">
        <v>0.986008</v>
      </c>
      <c r="G71">
        <v>0.98319299999999998</v>
      </c>
      <c r="H71">
        <v>0.98083600000000004</v>
      </c>
      <c r="I71">
        <v>0.97877499999999995</v>
      </c>
      <c r="J71">
        <v>0.97672899999999996</v>
      </c>
      <c r="K71">
        <v>0.97452700000000003</v>
      </c>
      <c r="L71">
        <v>0.97223000000000004</v>
      </c>
      <c r="M71">
        <v>0.96978399999999998</v>
      </c>
      <c r="N71">
        <v>0.96724500000000002</v>
      </c>
      <c r="O71">
        <v>0.96471399999999996</v>
      </c>
      <c r="P71">
        <v>0.96219100000000002</v>
      </c>
      <c r="Q71">
        <v>0.95955900000000005</v>
      </c>
      <c r="R71">
        <v>0.95692999999999995</v>
      </c>
      <c r="S71">
        <v>0.95438000000000001</v>
      </c>
      <c r="T71">
        <v>0.95194999999999996</v>
      </c>
      <c r="U71">
        <v>0.94957899999999995</v>
      </c>
      <c r="V71">
        <v>0.94717899999999999</v>
      </c>
      <c r="W71">
        <v>0.94475399999999998</v>
      </c>
      <c r="X71">
        <v>0.94232199999999999</v>
      </c>
      <c r="Y71">
        <v>0.93987100000000001</v>
      </c>
      <c r="Z71">
        <v>0.93738999999999995</v>
      </c>
      <c r="AA71">
        <v>0.93493099999999996</v>
      </c>
      <c r="AB71">
        <v>0.93251399999999995</v>
      </c>
      <c r="AC71">
        <v>0.93010899999999996</v>
      </c>
      <c r="AD71">
        <v>0.92770300000000006</v>
      </c>
      <c r="AE71">
        <v>0.92529499999999998</v>
      </c>
      <c r="AF71">
        <v>0.92288199999999998</v>
      </c>
      <c r="AG71">
        <v>0.92046600000000001</v>
      </c>
      <c r="AH71">
        <v>0.91803100000000004</v>
      </c>
      <c r="AI71">
        <v>0.91561000000000003</v>
      </c>
      <c r="AJ71" s="122">
        <v>-3.0000000000000001E-3</v>
      </c>
    </row>
    <row r="72" spans="1:36">
      <c r="A72" t="s">
        <v>435</v>
      </c>
      <c r="B72" t="s">
        <v>591</v>
      </c>
      <c r="C72" t="s">
        <v>592</v>
      </c>
      <c r="D72" t="s">
        <v>434</v>
      </c>
      <c r="F72">
        <v>0.97500299999999995</v>
      </c>
      <c r="G72">
        <v>0.99866200000000005</v>
      </c>
      <c r="H72">
        <v>0.99372400000000005</v>
      </c>
      <c r="I72">
        <v>0.99062600000000001</v>
      </c>
      <c r="J72">
        <v>0.990066</v>
      </c>
      <c r="K72">
        <v>0.99032900000000001</v>
      </c>
      <c r="L72">
        <v>0.99183699999999997</v>
      </c>
      <c r="M72">
        <v>0.99227100000000001</v>
      </c>
      <c r="N72">
        <v>0.99197199999999996</v>
      </c>
      <c r="O72">
        <v>0.99193200000000004</v>
      </c>
      <c r="P72">
        <v>0.99177599999999999</v>
      </c>
      <c r="Q72">
        <v>0.989402</v>
      </c>
      <c r="R72">
        <v>0.98886799999999997</v>
      </c>
      <c r="S72">
        <v>0.98811499999999997</v>
      </c>
      <c r="T72">
        <v>0.98792800000000003</v>
      </c>
      <c r="U72">
        <v>0.98720699999999995</v>
      </c>
      <c r="V72">
        <v>0.98816899999999996</v>
      </c>
      <c r="W72">
        <v>0.98797400000000002</v>
      </c>
      <c r="X72">
        <v>0.98843400000000003</v>
      </c>
      <c r="Y72">
        <v>0.98804599999999998</v>
      </c>
      <c r="Z72">
        <v>0.98692000000000002</v>
      </c>
      <c r="AA72">
        <v>0.98668400000000001</v>
      </c>
      <c r="AB72">
        <v>0.98651100000000003</v>
      </c>
      <c r="AC72">
        <v>0.986236</v>
      </c>
      <c r="AD72">
        <v>0.98674600000000001</v>
      </c>
      <c r="AE72">
        <v>0.986846</v>
      </c>
      <c r="AF72">
        <v>0.98780900000000005</v>
      </c>
      <c r="AG72">
        <v>0.98794800000000005</v>
      </c>
      <c r="AH72">
        <v>0.98856299999999997</v>
      </c>
      <c r="AI72">
        <v>0.990008</v>
      </c>
      <c r="AJ72" s="122">
        <v>1E-3</v>
      </c>
    </row>
    <row r="73" spans="1:36">
      <c r="A73" t="s">
        <v>436</v>
      </c>
      <c r="B73" t="s">
        <v>593</v>
      </c>
      <c r="C73" t="s">
        <v>594</v>
      </c>
      <c r="D73" t="s">
        <v>434</v>
      </c>
      <c r="F73">
        <v>0.986182</v>
      </c>
      <c r="G73">
        <v>0.983653</v>
      </c>
      <c r="H73">
        <v>0.98153599999999996</v>
      </c>
      <c r="I73">
        <v>0.97969700000000004</v>
      </c>
      <c r="J73">
        <v>0.97789199999999998</v>
      </c>
      <c r="K73">
        <v>0.97596799999999995</v>
      </c>
      <c r="L73">
        <v>0.97399500000000006</v>
      </c>
      <c r="M73">
        <v>0.97191899999999998</v>
      </c>
      <c r="N73">
        <v>0.96978399999999998</v>
      </c>
      <c r="O73">
        <v>0.96767899999999996</v>
      </c>
      <c r="P73">
        <v>0.96560199999999996</v>
      </c>
      <c r="Q73">
        <v>0.96344200000000002</v>
      </c>
      <c r="R73">
        <v>0.96130499999999997</v>
      </c>
      <c r="S73">
        <v>0.95924699999999996</v>
      </c>
      <c r="T73">
        <v>0.95730700000000002</v>
      </c>
      <c r="U73">
        <v>0.95542899999999997</v>
      </c>
      <c r="V73">
        <v>0.95355100000000004</v>
      </c>
      <c r="W73">
        <v>0.95166899999999999</v>
      </c>
      <c r="X73">
        <v>0.94980299999999995</v>
      </c>
      <c r="Y73">
        <v>0.94793700000000003</v>
      </c>
      <c r="Z73">
        <v>0.94605300000000003</v>
      </c>
      <c r="AA73">
        <v>0.94419900000000001</v>
      </c>
      <c r="AB73">
        <v>0.94239099999999998</v>
      </c>
      <c r="AC73">
        <v>0.94060200000000005</v>
      </c>
      <c r="AD73">
        <v>0.93882900000000002</v>
      </c>
      <c r="AE73">
        <v>0.93706599999999995</v>
      </c>
      <c r="AF73">
        <v>0.93531500000000001</v>
      </c>
      <c r="AG73">
        <v>0.93357000000000001</v>
      </c>
      <c r="AH73">
        <v>0.93182299999999996</v>
      </c>
      <c r="AI73">
        <v>0.93010300000000001</v>
      </c>
      <c r="AJ73" s="122">
        <v>-2E-3</v>
      </c>
    </row>
    <row r="74" spans="1:36">
      <c r="A74" t="s">
        <v>437</v>
      </c>
      <c r="C74" t="s">
        <v>470</v>
      </c>
    </row>
    <row r="75" spans="1:36">
      <c r="A75" t="s">
        <v>438</v>
      </c>
      <c r="C75" t="s">
        <v>469</v>
      </c>
    </row>
    <row r="76" spans="1:36">
      <c r="A76" t="s">
        <v>439</v>
      </c>
      <c r="C76" t="s">
        <v>468</v>
      </c>
    </row>
    <row r="77" spans="1:36">
      <c r="A77" t="s">
        <v>440</v>
      </c>
      <c r="B77" t="s">
        <v>595</v>
      </c>
      <c r="C77" t="s">
        <v>596</v>
      </c>
      <c r="D77" t="s">
        <v>441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1.9999999999999999E-6</v>
      </c>
      <c r="T77">
        <v>5.0000000000000004E-6</v>
      </c>
      <c r="U77">
        <v>1.0000000000000001E-5</v>
      </c>
      <c r="V77">
        <v>2.0999999999999999E-5</v>
      </c>
      <c r="W77">
        <v>4.1E-5</v>
      </c>
      <c r="X77">
        <v>7.7999999999999999E-5</v>
      </c>
      <c r="Y77">
        <v>1.46E-4</v>
      </c>
      <c r="Z77">
        <v>2.7099999999999997E-4</v>
      </c>
      <c r="AA77">
        <v>3.9500000000000001E-4</v>
      </c>
      <c r="AB77">
        <v>5.1999999999999995E-4</v>
      </c>
      <c r="AC77">
        <v>6.4499999999999996E-4</v>
      </c>
      <c r="AD77">
        <v>7.6999999999999996E-4</v>
      </c>
      <c r="AE77">
        <v>8.9599999999999999E-4</v>
      </c>
      <c r="AF77">
        <v>1.0219999999999999E-3</v>
      </c>
      <c r="AG77">
        <v>1.147E-3</v>
      </c>
      <c r="AH77">
        <v>1.273E-3</v>
      </c>
      <c r="AI77">
        <v>1.3990000000000001E-3</v>
      </c>
      <c r="AJ77" t="s">
        <v>176</v>
      </c>
    </row>
    <row r="78" spans="1:36">
      <c r="A78" t="s">
        <v>442</v>
      </c>
      <c r="B78" t="s">
        <v>597</v>
      </c>
      <c r="C78" t="s">
        <v>598</v>
      </c>
      <c r="D78" t="s">
        <v>441</v>
      </c>
      <c r="F78">
        <v>21.272516</v>
      </c>
      <c r="G78">
        <v>23.219529999999999</v>
      </c>
      <c r="H78">
        <v>25.164964999999999</v>
      </c>
      <c r="I78">
        <v>26.557243</v>
      </c>
      <c r="J78">
        <v>27.860468000000001</v>
      </c>
      <c r="K78">
        <v>29.152688999999999</v>
      </c>
      <c r="L78">
        <v>30.454778999999998</v>
      </c>
      <c r="M78">
        <v>31.826214</v>
      </c>
      <c r="N78">
        <v>33.259166999999998</v>
      </c>
      <c r="O78">
        <v>34.706843999999997</v>
      </c>
      <c r="P78">
        <v>36.238861</v>
      </c>
      <c r="Q78">
        <v>37.829205000000002</v>
      </c>
      <c r="R78">
        <v>39.584491999999997</v>
      </c>
      <c r="S78">
        <v>41.482211999999997</v>
      </c>
      <c r="T78">
        <v>43.369297000000003</v>
      </c>
      <c r="U78">
        <v>45.266972000000003</v>
      </c>
      <c r="V78">
        <v>47.348140999999998</v>
      </c>
      <c r="W78">
        <v>49.414561999999997</v>
      </c>
      <c r="X78">
        <v>51.598205999999998</v>
      </c>
      <c r="Y78">
        <v>53.988399999999999</v>
      </c>
      <c r="Z78">
        <v>56.450305999999998</v>
      </c>
      <c r="AA78">
        <v>59.155887999999997</v>
      </c>
      <c r="AB78">
        <v>62.009608999999998</v>
      </c>
      <c r="AC78">
        <v>64.908005000000003</v>
      </c>
      <c r="AD78">
        <v>68.013458</v>
      </c>
      <c r="AE78">
        <v>71.232567000000003</v>
      </c>
      <c r="AF78">
        <v>74.634651000000005</v>
      </c>
      <c r="AG78">
        <v>78.220139000000003</v>
      </c>
      <c r="AH78">
        <v>81.992232999999999</v>
      </c>
      <c r="AI78">
        <v>85.854904000000005</v>
      </c>
      <c r="AJ78" s="122">
        <v>4.9000000000000002E-2</v>
      </c>
    </row>
    <row r="79" spans="1:36">
      <c r="A79" t="s">
        <v>443</v>
      </c>
      <c r="B79" t="s">
        <v>599</v>
      </c>
      <c r="C79" t="s">
        <v>600</v>
      </c>
      <c r="D79" t="s">
        <v>441</v>
      </c>
      <c r="F79">
        <v>1.4232E-2</v>
      </c>
      <c r="G79">
        <v>1.4232E-2</v>
      </c>
      <c r="H79">
        <v>1.4232E-2</v>
      </c>
      <c r="I79">
        <v>1.4232E-2</v>
      </c>
      <c r="J79">
        <v>1.4232E-2</v>
      </c>
      <c r="K79">
        <v>1.4232E-2</v>
      </c>
      <c r="L79">
        <v>1.4232E-2</v>
      </c>
      <c r="M79">
        <v>1.4232E-2</v>
      </c>
      <c r="N79">
        <v>1.4232E-2</v>
      </c>
      <c r="O79">
        <v>1.4232E-2</v>
      </c>
      <c r="P79">
        <v>1.4232E-2</v>
      </c>
      <c r="Q79">
        <v>1.4233000000000001E-2</v>
      </c>
      <c r="R79">
        <v>1.4233000000000001E-2</v>
      </c>
      <c r="S79">
        <v>1.4236E-2</v>
      </c>
      <c r="T79">
        <v>1.4241999999999999E-2</v>
      </c>
      <c r="U79">
        <v>1.4253E-2</v>
      </c>
      <c r="V79">
        <v>1.4274E-2</v>
      </c>
      <c r="W79">
        <v>1.4314E-2</v>
      </c>
      <c r="X79">
        <v>1.4388E-2</v>
      </c>
      <c r="Y79">
        <v>1.4525E-2</v>
      </c>
      <c r="Z79">
        <v>1.4773E-2</v>
      </c>
      <c r="AA79">
        <v>1.5022000000000001E-2</v>
      </c>
      <c r="AB79">
        <v>1.5272000000000001E-2</v>
      </c>
      <c r="AC79">
        <v>1.5521999999999999E-2</v>
      </c>
      <c r="AD79">
        <v>1.5772999999999999E-2</v>
      </c>
      <c r="AE79">
        <v>1.6024E-2</v>
      </c>
      <c r="AF79">
        <v>1.6275000000000001E-2</v>
      </c>
      <c r="AG79">
        <v>1.6527E-2</v>
      </c>
      <c r="AH79">
        <v>1.6778999999999999E-2</v>
      </c>
      <c r="AI79">
        <v>1.7031000000000001E-2</v>
      </c>
      <c r="AJ79" s="122">
        <v>6.0000000000000001E-3</v>
      </c>
    </row>
    <row r="80" spans="1:36">
      <c r="A80" t="s">
        <v>394</v>
      </c>
      <c r="B80" t="s">
        <v>601</v>
      </c>
      <c r="C80" t="s">
        <v>602</v>
      </c>
      <c r="D80" t="s">
        <v>441</v>
      </c>
      <c r="F80">
        <v>21.286749</v>
      </c>
      <c r="G80">
        <v>23.233763</v>
      </c>
      <c r="H80">
        <v>25.179196999999998</v>
      </c>
      <c r="I80">
        <v>26.571476000000001</v>
      </c>
      <c r="J80">
        <v>27.874701000000002</v>
      </c>
      <c r="K80">
        <v>29.166922</v>
      </c>
      <c r="L80">
        <v>30.469010999999998</v>
      </c>
      <c r="M80">
        <v>31.840446</v>
      </c>
      <c r="N80">
        <v>33.273398999999998</v>
      </c>
      <c r="O80">
        <v>34.721077000000001</v>
      </c>
      <c r="P80">
        <v>36.253093999999997</v>
      </c>
      <c r="Q80">
        <v>37.843437000000002</v>
      </c>
      <c r="R80">
        <v>39.598723999999997</v>
      </c>
      <c r="S80">
        <v>41.496448999999998</v>
      </c>
      <c r="T80">
        <v>43.383541000000001</v>
      </c>
      <c r="U80">
        <v>45.281235000000002</v>
      </c>
      <c r="V80">
        <v>47.362434</v>
      </c>
      <c r="W80">
        <v>49.428916999999998</v>
      </c>
      <c r="X80">
        <v>51.612670999999999</v>
      </c>
      <c r="Y80">
        <v>54.003070999999998</v>
      </c>
      <c r="Z80">
        <v>56.465350999999998</v>
      </c>
      <c r="AA80">
        <v>59.171306999999999</v>
      </c>
      <c r="AB80">
        <v>62.025398000000003</v>
      </c>
      <c r="AC80">
        <v>64.924178999999995</v>
      </c>
      <c r="AD80">
        <v>68.029999000000004</v>
      </c>
      <c r="AE80">
        <v>71.249481000000003</v>
      </c>
      <c r="AF80">
        <v>74.651947000000007</v>
      </c>
      <c r="AG80">
        <v>78.237808000000001</v>
      </c>
      <c r="AH80">
        <v>82.010283999999999</v>
      </c>
      <c r="AI80">
        <v>85.873328999999998</v>
      </c>
      <c r="AJ80" s="122">
        <v>4.9000000000000002E-2</v>
      </c>
    </row>
    <row r="81" spans="1:36">
      <c r="A81" t="s">
        <v>444</v>
      </c>
      <c r="C81" t="s">
        <v>467</v>
      </c>
    </row>
    <row r="82" spans="1:36">
      <c r="A82" t="s">
        <v>440</v>
      </c>
      <c r="B82" t="s">
        <v>603</v>
      </c>
      <c r="C82" t="s">
        <v>604</v>
      </c>
      <c r="D82" t="s">
        <v>445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9.9999999999999995E-7</v>
      </c>
      <c r="S82">
        <v>5.0000000000000004E-6</v>
      </c>
      <c r="T82">
        <v>1.2999999999999999E-5</v>
      </c>
      <c r="U82">
        <v>2.9E-5</v>
      </c>
      <c r="V82">
        <v>5.8E-5</v>
      </c>
      <c r="W82">
        <v>1.15E-4</v>
      </c>
      <c r="X82">
        <v>2.1699999999999999E-4</v>
      </c>
      <c r="Y82">
        <v>4.08E-4</v>
      </c>
      <c r="Z82">
        <v>7.5500000000000003E-4</v>
      </c>
      <c r="AA82">
        <v>1.1019999999999999E-3</v>
      </c>
      <c r="AB82">
        <v>1.451E-3</v>
      </c>
      <c r="AC82">
        <v>1.8E-3</v>
      </c>
      <c r="AD82">
        <v>2.1489999999999999E-3</v>
      </c>
      <c r="AE82">
        <v>2.4989999999999999E-3</v>
      </c>
      <c r="AF82">
        <v>2.8500000000000001E-3</v>
      </c>
      <c r="AG82">
        <v>3.2009999999999999E-3</v>
      </c>
      <c r="AH82">
        <v>3.5530000000000002E-3</v>
      </c>
      <c r="AI82">
        <v>3.9039999999999999E-3</v>
      </c>
      <c r="AJ82" t="s">
        <v>176</v>
      </c>
    </row>
    <row r="83" spans="1:36">
      <c r="A83" t="s">
        <v>442</v>
      </c>
      <c r="B83" t="s">
        <v>605</v>
      </c>
      <c r="C83" t="s">
        <v>606</v>
      </c>
      <c r="D83" t="s">
        <v>445</v>
      </c>
      <c r="F83">
        <v>33.568367000000002</v>
      </c>
      <c r="G83">
        <v>37.323689000000002</v>
      </c>
      <c r="H83">
        <v>41.078842000000002</v>
      </c>
      <c r="I83">
        <v>43.929070000000003</v>
      </c>
      <c r="J83">
        <v>46.637698999999998</v>
      </c>
      <c r="K83">
        <v>49.32835</v>
      </c>
      <c r="L83">
        <v>52.035904000000002</v>
      </c>
      <c r="M83">
        <v>54.856461000000003</v>
      </c>
      <c r="N83">
        <v>57.778942000000001</v>
      </c>
      <c r="O83">
        <v>60.727286999999997</v>
      </c>
      <c r="P83">
        <v>63.814194000000001</v>
      </c>
      <c r="Q83">
        <v>66.997107999999997</v>
      </c>
      <c r="R83">
        <v>70.448288000000005</v>
      </c>
      <c r="S83">
        <v>74.131057999999996</v>
      </c>
      <c r="T83">
        <v>77.799164000000005</v>
      </c>
      <c r="U83">
        <v>81.486953999999997</v>
      </c>
      <c r="V83">
        <v>85.473922999999999</v>
      </c>
      <c r="W83">
        <v>89.439261999999999</v>
      </c>
      <c r="X83">
        <v>93.596976999999995</v>
      </c>
      <c r="Y83">
        <v>98.090248000000003</v>
      </c>
      <c r="Z83">
        <v>102.701447</v>
      </c>
      <c r="AA83">
        <v>107.708275</v>
      </c>
      <c r="AB83">
        <v>112.956856</v>
      </c>
      <c r="AC83">
        <v>118.279808</v>
      </c>
      <c r="AD83">
        <v>123.941261</v>
      </c>
      <c r="AE83">
        <v>129.78887900000001</v>
      </c>
      <c r="AF83">
        <v>135.93684400000001</v>
      </c>
      <c r="AG83">
        <v>142.38464400000001</v>
      </c>
      <c r="AH83">
        <v>149.13726800000001</v>
      </c>
      <c r="AI83">
        <v>156.04032900000001</v>
      </c>
      <c r="AJ83" s="122">
        <v>5.3999999999999999E-2</v>
      </c>
    </row>
    <row r="84" spans="1:36">
      <c r="A84" t="s">
        <v>443</v>
      </c>
      <c r="B84" t="s">
        <v>607</v>
      </c>
      <c r="C84" t="s">
        <v>608</v>
      </c>
      <c r="D84" t="s">
        <v>445</v>
      </c>
      <c r="F84">
        <v>1.8546E-2</v>
      </c>
      <c r="G84">
        <v>1.8546E-2</v>
      </c>
      <c r="H84">
        <v>1.8546E-2</v>
      </c>
      <c r="I84">
        <v>1.8546E-2</v>
      </c>
      <c r="J84">
        <v>1.8546E-2</v>
      </c>
      <c r="K84">
        <v>1.8546E-2</v>
      </c>
      <c r="L84">
        <v>1.8546E-2</v>
      </c>
      <c r="M84">
        <v>1.8546E-2</v>
      </c>
      <c r="N84">
        <v>1.8546E-2</v>
      </c>
      <c r="O84">
        <v>1.8546E-2</v>
      </c>
      <c r="P84">
        <v>1.8546E-2</v>
      </c>
      <c r="Q84">
        <v>1.8546E-2</v>
      </c>
      <c r="R84">
        <v>1.8547000000000001E-2</v>
      </c>
      <c r="S84">
        <v>1.8549E-2</v>
      </c>
      <c r="T84">
        <v>1.8554999999999999E-2</v>
      </c>
      <c r="U84">
        <v>1.8567E-2</v>
      </c>
      <c r="V84">
        <v>1.8588E-2</v>
      </c>
      <c r="W84">
        <v>1.8630000000000001E-2</v>
      </c>
      <c r="X84">
        <v>1.8704999999999999E-2</v>
      </c>
      <c r="Y84">
        <v>1.8846000000000002E-2</v>
      </c>
      <c r="Z84">
        <v>1.9101E-2</v>
      </c>
      <c r="AA84">
        <v>1.9356000000000002E-2</v>
      </c>
      <c r="AB84">
        <v>1.9612000000000001E-2</v>
      </c>
      <c r="AC84">
        <v>1.9868E-2</v>
      </c>
      <c r="AD84">
        <v>2.0125000000000001E-2</v>
      </c>
      <c r="AE84">
        <v>2.0381E-2</v>
      </c>
      <c r="AF84">
        <v>2.0638E-2</v>
      </c>
      <c r="AG84">
        <v>2.0896000000000001E-2</v>
      </c>
      <c r="AH84">
        <v>2.1153000000000002E-2</v>
      </c>
      <c r="AI84">
        <v>2.1409999999999998E-2</v>
      </c>
      <c r="AJ84" s="122">
        <v>5.0000000000000001E-3</v>
      </c>
    </row>
    <row r="85" spans="1:36">
      <c r="A85" t="s">
        <v>394</v>
      </c>
      <c r="B85" t="s">
        <v>609</v>
      </c>
      <c r="C85" t="s">
        <v>610</v>
      </c>
      <c r="D85" t="s">
        <v>445</v>
      </c>
      <c r="F85">
        <v>33.586914</v>
      </c>
      <c r="G85">
        <v>37.342236</v>
      </c>
      <c r="H85">
        <v>41.097389</v>
      </c>
      <c r="I85">
        <v>43.947617000000001</v>
      </c>
      <c r="J85">
        <v>46.656246000000003</v>
      </c>
      <c r="K85">
        <v>49.346896999999998</v>
      </c>
      <c r="L85">
        <v>52.054451</v>
      </c>
      <c r="M85">
        <v>54.875008000000001</v>
      </c>
      <c r="N85">
        <v>57.797488999999999</v>
      </c>
      <c r="O85">
        <v>60.745834000000002</v>
      </c>
      <c r="P85">
        <v>63.832740999999999</v>
      </c>
      <c r="Q85">
        <v>67.015656000000007</v>
      </c>
      <c r="R85">
        <v>70.466835000000003</v>
      </c>
      <c r="S85">
        <v>74.149612000000005</v>
      </c>
      <c r="T85">
        <v>77.817734000000002</v>
      </c>
      <c r="U85">
        <v>81.505554000000004</v>
      </c>
      <c r="V85">
        <v>85.492569000000003</v>
      </c>
      <c r="W85">
        <v>89.458008000000007</v>
      </c>
      <c r="X85">
        <v>93.615898000000001</v>
      </c>
      <c r="Y85">
        <v>98.109497000000005</v>
      </c>
      <c r="Z85">
        <v>102.721306</v>
      </c>
      <c r="AA85">
        <v>107.728729</v>
      </c>
      <c r="AB85">
        <v>112.97792099999999</v>
      </c>
      <c r="AC85">
        <v>118.30147599999999</v>
      </c>
      <c r="AD85">
        <v>123.963539</v>
      </c>
      <c r="AE85">
        <v>129.811768</v>
      </c>
      <c r="AF85">
        <v>135.960342</v>
      </c>
      <c r="AG85">
        <v>142.408737</v>
      </c>
      <c r="AH85">
        <v>149.16197199999999</v>
      </c>
      <c r="AI85">
        <v>156.06564299999999</v>
      </c>
      <c r="AJ85" s="122">
        <v>5.3999999999999999E-2</v>
      </c>
    </row>
    <row r="86" spans="1:36">
      <c r="A86" t="s">
        <v>446</v>
      </c>
      <c r="C86" t="s">
        <v>466</v>
      </c>
    </row>
    <row r="87" spans="1:36">
      <c r="A87" t="s">
        <v>447</v>
      </c>
      <c r="B87" t="s">
        <v>611</v>
      </c>
      <c r="C87" t="s">
        <v>612</v>
      </c>
      <c r="D87" t="s">
        <v>445</v>
      </c>
      <c r="F87">
        <v>5.2240640000000003</v>
      </c>
      <c r="G87">
        <v>5.9678550000000001</v>
      </c>
      <c r="H87">
        <v>6.6997229999999997</v>
      </c>
      <c r="I87">
        <v>7.2546109999999997</v>
      </c>
      <c r="J87">
        <v>7.7704009999999997</v>
      </c>
      <c r="K87">
        <v>8.2967110000000002</v>
      </c>
      <c r="L87">
        <v>8.8406330000000004</v>
      </c>
      <c r="M87">
        <v>9.4038310000000003</v>
      </c>
      <c r="N87">
        <v>9.9985579999999992</v>
      </c>
      <c r="O87">
        <v>10.589752000000001</v>
      </c>
      <c r="P87">
        <v>11.223314</v>
      </c>
      <c r="Q87">
        <v>11.871784</v>
      </c>
      <c r="R87">
        <v>12.597094</v>
      </c>
      <c r="S87">
        <v>13.369761</v>
      </c>
      <c r="T87">
        <v>14.142963</v>
      </c>
      <c r="U87">
        <v>14.904646</v>
      </c>
      <c r="V87">
        <v>15.74896</v>
      </c>
      <c r="W87">
        <v>16.568187999999999</v>
      </c>
      <c r="X87">
        <v>17.441165999999999</v>
      </c>
      <c r="Y87">
        <v>18.38599</v>
      </c>
      <c r="Z87">
        <v>19.343506000000001</v>
      </c>
      <c r="AA87">
        <v>20.412244999999999</v>
      </c>
      <c r="AB87">
        <v>21.525922999999999</v>
      </c>
      <c r="AC87">
        <v>22.638148999999999</v>
      </c>
      <c r="AD87">
        <v>23.848206999999999</v>
      </c>
      <c r="AE87">
        <v>25.083582</v>
      </c>
      <c r="AF87">
        <v>26.401921999999999</v>
      </c>
      <c r="AG87">
        <v>27.772264</v>
      </c>
      <c r="AH87">
        <v>29.193532999999999</v>
      </c>
      <c r="AI87">
        <v>30.651522</v>
      </c>
      <c r="AJ87" s="122">
        <v>6.3E-2</v>
      </c>
    </row>
    <row r="88" spans="1:36">
      <c r="A88" t="s">
        <v>448</v>
      </c>
      <c r="B88" t="s">
        <v>613</v>
      </c>
      <c r="C88" t="s">
        <v>614</v>
      </c>
      <c r="D88" t="s">
        <v>445</v>
      </c>
      <c r="F88">
        <v>28.362848</v>
      </c>
      <c r="G88">
        <v>31.374378</v>
      </c>
      <c r="H88">
        <v>34.397666999999998</v>
      </c>
      <c r="I88">
        <v>36.693004999999999</v>
      </c>
      <c r="J88">
        <v>38.885845000000003</v>
      </c>
      <c r="K88">
        <v>41.050185999999997</v>
      </c>
      <c r="L88">
        <v>43.213813999999999</v>
      </c>
      <c r="M88">
        <v>45.471176</v>
      </c>
      <c r="N88">
        <v>47.798931000000003</v>
      </c>
      <c r="O88">
        <v>50.156081999999998</v>
      </c>
      <c r="P88">
        <v>52.609425000000002</v>
      </c>
      <c r="Q88">
        <v>55.143870999999997</v>
      </c>
      <c r="R88">
        <v>57.86974</v>
      </c>
      <c r="S88">
        <v>60.779845999999999</v>
      </c>
      <c r="T88">
        <v>63.674770000000002</v>
      </c>
      <c r="U88">
        <v>66.600898999999998</v>
      </c>
      <c r="V88">
        <v>69.743606999999997</v>
      </c>
      <c r="W88">
        <v>72.889824000000004</v>
      </c>
      <c r="X88">
        <v>76.174735999999996</v>
      </c>
      <c r="Y88">
        <v>79.723517999999999</v>
      </c>
      <c r="Z88">
        <v>83.377791999999999</v>
      </c>
      <c r="AA88">
        <v>87.316490000000002</v>
      </c>
      <c r="AB88">
        <v>91.452003000000005</v>
      </c>
      <c r="AC88">
        <v>95.663321999999994</v>
      </c>
      <c r="AD88">
        <v>100.115326</v>
      </c>
      <c r="AE88">
        <v>104.72817999999999</v>
      </c>
      <c r="AF88">
        <v>109.558403</v>
      </c>
      <c r="AG88">
        <v>114.636475</v>
      </c>
      <c r="AH88">
        <v>119.96843</v>
      </c>
      <c r="AI88">
        <v>125.414124</v>
      </c>
      <c r="AJ88" s="122">
        <v>5.2999999999999999E-2</v>
      </c>
    </row>
    <row r="89" spans="1:36">
      <c r="A89" t="s">
        <v>449</v>
      </c>
      <c r="C89" t="s">
        <v>465</v>
      </c>
    </row>
    <row r="90" spans="1:36">
      <c r="A90" t="s">
        <v>440</v>
      </c>
      <c r="B90" t="s">
        <v>615</v>
      </c>
      <c r="C90" t="s">
        <v>616</v>
      </c>
      <c r="D90" t="s">
        <v>450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3.0000000000000001E-6</v>
      </c>
      <c r="R90">
        <v>9.0000000000000002E-6</v>
      </c>
      <c r="S90">
        <v>3.8999999999999999E-5</v>
      </c>
      <c r="T90">
        <v>1E-4</v>
      </c>
      <c r="U90">
        <v>2.2000000000000001E-4</v>
      </c>
      <c r="V90">
        <v>4.46E-4</v>
      </c>
      <c r="W90">
        <v>8.7500000000000002E-4</v>
      </c>
      <c r="X90">
        <v>1.655E-3</v>
      </c>
      <c r="Y90">
        <v>3.101E-3</v>
      </c>
      <c r="Z90">
        <v>5.7250000000000001E-3</v>
      </c>
      <c r="AA90">
        <v>8.3470000000000003E-3</v>
      </c>
      <c r="AB90">
        <v>1.0971E-2</v>
      </c>
      <c r="AC90">
        <v>1.3594E-2</v>
      </c>
      <c r="AD90">
        <v>1.6216000000000001E-2</v>
      </c>
      <c r="AE90">
        <v>1.8834E-2</v>
      </c>
      <c r="AF90">
        <v>2.1454999999999998E-2</v>
      </c>
      <c r="AG90">
        <v>2.4070999999999999E-2</v>
      </c>
      <c r="AH90">
        <v>2.6682999999999998E-2</v>
      </c>
      <c r="AI90">
        <v>2.9288000000000002E-2</v>
      </c>
      <c r="AJ90" t="s">
        <v>176</v>
      </c>
    </row>
    <row r="91" spans="1:36">
      <c r="A91" t="s">
        <v>442</v>
      </c>
      <c r="B91" t="s">
        <v>617</v>
      </c>
      <c r="C91" t="s">
        <v>618</v>
      </c>
      <c r="D91" t="s">
        <v>450</v>
      </c>
      <c r="F91">
        <v>277.55529799999999</v>
      </c>
      <c r="G91">
        <v>308.05718999999999</v>
      </c>
      <c r="H91">
        <v>336.70550500000002</v>
      </c>
      <c r="I91">
        <v>357.55841099999998</v>
      </c>
      <c r="J91">
        <v>378.32330300000001</v>
      </c>
      <c r="K91">
        <v>394.63433800000001</v>
      </c>
      <c r="L91">
        <v>415.04357900000002</v>
      </c>
      <c r="M91">
        <v>436.20336900000001</v>
      </c>
      <c r="N91">
        <v>458.1474</v>
      </c>
      <c r="O91">
        <v>479.54760700000003</v>
      </c>
      <c r="P91">
        <v>502.21404999999999</v>
      </c>
      <c r="Q91">
        <v>528.19928000000004</v>
      </c>
      <c r="R91">
        <v>554.21283000000005</v>
      </c>
      <c r="S91">
        <v>580.63433799999996</v>
      </c>
      <c r="T91">
        <v>606.95343000000003</v>
      </c>
      <c r="U91">
        <v>634.33252000000005</v>
      </c>
      <c r="V91">
        <v>664.00469999999996</v>
      </c>
      <c r="W91">
        <v>696.082764</v>
      </c>
      <c r="X91">
        <v>729.50317399999994</v>
      </c>
      <c r="Y91">
        <v>764.87933299999997</v>
      </c>
      <c r="Z91">
        <v>800.34558100000004</v>
      </c>
      <c r="AA91">
        <v>838.40930200000003</v>
      </c>
      <c r="AB91">
        <v>880.90863000000002</v>
      </c>
      <c r="AC91">
        <v>920.922729</v>
      </c>
      <c r="AD91">
        <v>965.40332000000001</v>
      </c>
      <c r="AE91">
        <v>1012.125916</v>
      </c>
      <c r="AF91">
        <v>1058.2139890000001</v>
      </c>
      <c r="AG91">
        <v>1113.6363530000001</v>
      </c>
      <c r="AH91">
        <v>1164.774414</v>
      </c>
      <c r="AI91">
        <v>1219.8955080000001</v>
      </c>
      <c r="AJ91" s="122">
        <v>5.1999999999999998E-2</v>
      </c>
    </row>
    <row r="92" spans="1:36">
      <c r="A92" t="s">
        <v>443</v>
      </c>
      <c r="B92" t="s">
        <v>619</v>
      </c>
      <c r="C92" t="s">
        <v>620</v>
      </c>
      <c r="D92" t="s">
        <v>450</v>
      </c>
      <c r="F92">
        <v>0.17224800000000001</v>
      </c>
      <c r="G92">
        <v>0.172009</v>
      </c>
      <c r="H92">
        <v>0.16995199999999999</v>
      </c>
      <c r="I92">
        <v>0.16835700000000001</v>
      </c>
      <c r="J92">
        <v>0.167438</v>
      </c>
      <c r="K92">
        <v>0.165436</v>
      </c>
      <c r="L92">
        <v>0.16420100000000001</v>
      </c>
      <c r="M92">
        <v>0.16352900000000001</v>
      </c>
      <c r="N92">
        <v>0.16248499999999999</v>
      </c>
      <c r="O92">
        <v>0.16231499999999999</v>
      </c>
      <c r="P92">
        <v>0.16200400000000001</v>
      </c>
      <c r="Q92">
        <v>0.16172900000000001</v>
      </c>
      <c r="R92">
        <v>0.161494</v>
      </c>
      <c r="S92">
        <v>0.16103300000000001</v>
      </c>
      <c r="T92">
        <v>0.16048599999999999</v>
      </c>
      <c r="U92">
        <v>0.16020799999999999</v>
      </c>
      <c r="V92">
        <v>0.15972800000000001</v>
      </c>
      <c r="W92">
        <v>0.15992799999999999</v>
      </c>
      <c r="X92">
        <v>0.16044</v>
      </c>
      <c r="Y92">
        <v>0.16158600000000001</v>
      </c>
      <c r="Z92">
        <v>0.16331799999999999</v>
      </c>
      <c r="AA92">
        <v>0.16531899999999999</v>
      </c>
      <c r="AB92">
        <v>0.16711400000000001</v>
      </c>
      <c r="AC92">
        <v>0.16911499999999999</v>
      </c>
      <c r="AD92">
        <v>0.17075599999999999</v>
      </c>
      <c r="AE92">
        <v>0.17246600000000001</v>
      </c>
      <c r="AF92">
        <v>0.17432</v>
      </c>
      <c r="AG92">
        <v>0.17643</v>
      </c>
      <c r="AH92">
        <v>0.17836099999999999</v>
      </c>
      <c r="AI92">
        <v>0.180448</v>
      </c>
      <c r="AJ92" s="122">
        <v>2E-3</v>
      </c>
    </row>
    <row r="93" spans="1:36">
      <c r="A93" t="s">
        <v>394</v>
      </c>
      <c r="B93" t="s">
        <v>621</v>
      </c>
      <c r="C93" t="s">
        <v>622</v>
      </c>
      <c r="D93" t="s">
        <v>450</v>
      </c>
      <c r="F93">
        <v>277.72753899999998</v>
      </c>
      <c r="G93">
        <v>308.22918700000002</v>
      </c>
      <c r="H93">
        <v>336.87545799999998</v>
      </c>
      <c r="I93">
        <v>357.72677599999997</v>
      </c>
      <c r="J93">
        <v>378.49075299999998</v>
      </c>
      <c r="K93">
        <v>394.79977400000001</v>
      </c>
      <c r="L93">
        <v>415.20779399999998</v>
      </c>
      <c r="M93">
        <v>436.36691300000001</v>
      </c>
      <c r="N93">
        <v>458.30987499999998</v>
      </c>
      <c r="O93">
        <v>479.70992999999999</v>
      </c>
      <c r="P93">
        <v>502.37606799999998</v>
      </c>
      <c r="Q93">
        <v>528.36102300000005</v>
      </c>
      <c r="R93">
        <v>554.37432899999999</v>
      </c>
      <c r="S93">
        <v>580.79540999999995</v>
      </c>
      <c r="T93">
        <v>607.114014</v>
      </c>
      <c r="U93">
        <v>634.49298099999999</v>
      </c>
      <c r="V93">
        <v>664.16485599999999</v>
      </c>
      <c r="W93">
        <v>696.24352999999996</v>
      </c>
      <c r="X93">
        <v>729.66528300000004</v>
      </c>
      <c r="Y93">
        <v>765.04400599999997</v>
      </c>
      <c r="Z93">
        <v>800.51464799999997</v>
      </c>
      <c r="AA93">
        <v>838.58300799999995</v>
      </c>
      <c r="AB93">
        <v>881.08673099999999</v>
      </c>
      <c r="AC93">
        <v>921.10546899999997</v>
      </c>
      <c r="AD93">
        <v>965.59033199999999</v>
      </c>
      <c r="AE93">
        <v>1012.317261</v>
      </c>
      <c r="AF93">
        <v>1058.4097899999999</v>
      </c>
      <c r="AG93">
        <v>1113.8367920000001</v>
      </c>
      <c r="AH93">
        <v>1164.9794919999999</v>
      </c>
      <c r="AI93">
        <v>1220.105225</v>
      </c>
      <c r="AJ93" s="122">
        <v>5.1999999999999998E-2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4412D-1D86-4817-AF3D-6117547B300F}">
  <dimension ref="A1:AJ93"/>
  <sheetViews>
    <sheetView workbookViewId="0">
      <selection activeCell="H12" sqref="H12"/>
    </sheetView>
  </sheetViews>
  <sheetFormatPr defaultRowHeight="15"/>
  <sheetData>
    <row r="1" spans="1:36">
      <c r="A1" t="s">
        <v>378</v>
      </c>
    </row>
    <row r="2" spans="1:36">
      <c r="A2" t="s">
        <v>487</v>
      </c>
    </row>
    <row r="3" spans="1:36">
      <c r="A3" t="s">
        <v>642</v>
      </c>
    </row>
    <row r="4" spans="1:36">
      <c r="A4" t="s">
        <v>379</v>
      </c>
    </row>
    <row r="5" spans="1:36">
      <c r="B5" t="s">
        <v>380</v>
      </c>
      <c r="C5" t="s">
        <v>381</v>
      </c>
      <c r="D5" t="s">
        <v>382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486</v>
      </c>
    </row>
    <row r="6" spans="1:36">
      <c r="A6" t="s">
        <v>174</v>
      </c>
    </row>
    <row r="7" spans="1:36">
      <c r="A7" t="s">
        <v>383</v>
      </c>
    </row>
    <row r="8" spans="1:36">
      <c r="A8" t="s">
        <v>384</v>
      </c>
      <c r="B8" t="s">
        <v>489</v>
      </c>
      <c r="C8" t="s">
        <v>643</v>
      </c>
      <c r="D8" t="s">
        <v>385</v>
      </c>
      <c r="F8">
        <v>12.939867</v>
      </c>
      <c r="G8">
        <v>13.152194</v>
      </c>
      <c r="H8">
        <v>13.342212</v>
      </c>
      <c r="I8">
        <v>13.532937</v>
      </c>
      <c r="J8">
        <v>13.721615999999999</v>
      </c>
      <c r="K8">
        <v>13.903945999999999</v>
      </c>
      <c r="L8">
        <v>14.084396999999999</v>
      </c>
      <c r="M8">
        <v>14.269409</v>
      </c>
      <c r="N8">
        <v>14.454908</v>
      </c>
      <c r="O8">
        <v>14.636996999999999</v>
      </c>
      <c r="P8">
        <v>14.814411</v>
      </c>
      <c r="Q8">
        <v>14.999154000000001</v>
      </c>
      <c r="R8">
        <v>15.181839</v>
      </c>
      <c r="S8">
        <v>15.356400000000001</v>
      </c>
      <c r="T8">
        <v>15.527476</v>
      </c>
      <c r="U8">
        <v>15.696768</v>
      </c>
      <c r="V8">
        <v>15.868364</v>
      </c>
      <c r="W8">
        <v>16.039974000000001</v>
      </c>
      <c r="X8">
        <v>16.212418</v>
      </c>
      <c r="Y8">
        <v>16.385061</v>
      </c>
      <c r="Z8">
        <v>16.555987999999999</v>
      </c>
      <c r="AA8">
        <v>16.724229999999999</v>
      </c>
      <c r="AB8">
        <v>16.890961000000001</v>
      </c>
      <c r="AC8">
        <v>17.056512999999999</v>
      </c>
      <c r="AD8">
        <v>17.221209999999999</v>
      </c>
      <c r="AE8">
        <v>17.385035999999999</v>
      </c>
      <c r="AF8">
        <v>17.548895000000002</v>
      </c>
      <c r="AG8">
        <v>17.710915</v>
      </c>
      <c r="AH8">
        <v>17.872004</v>
      </c>
      <c r="AI8">
        <v>18.031734</v>
      </c>
      <c r="AJ8" s="122">
        <v>1.2E-2</v>
      </c>
    </row>
    <row r="9" spans="1:36">
      <c r="A9" t="s">
        <v>386</v>
      </c>
      <c r="B9" t="s">
        <v>491</v>
      </c>
      <c r="C9" t="s">
        <v>644</v>
      </c>
      <c r="D9" t="s">
        <v>385</v>
      </c>
      <c r="F9">
        <v>30.553937999999999</v>
      </c>
      <c r="G9">
        <v>30.675936</v>
      </c>
      <c r="H9">
        <v>30.782753</v>
      </c>
      <c r="I9">
        <v>30.885431000000001</v>
      </c>
      <c r="J9">
        <v>30.986736000000001</v>
      </c>
      <c r="K9">
        <v>31.084375000000001</v>
      </c>
      <c r="L9">
        <v>31.182482</v>
      </c>
      <c r="M9">
        <v>31.286263000000002</v>
      </c>
      <c r="N9">
        <v>31.391994</v>
      </c>
      <c r="O9">
        <v>31.495815</v>
      </c>
      <c r="P9">
        <v>31.596684</v>
      </c>
      <c r="Q9">
        <v>31.703641999999999</v>
      </c>
      <c r="R9">
        <v>31.809694</v>
      </c>
      <c r="S9">
        <v>31.908785000000002</v>
      </c>
      <c r="T9">
        <v>32.005138000000002</v>
      </c>
      <c r="U9">
        <v>32.098762999999998</v>
      </c>
      <c r="V9">
        <v>32.194690999999999</v>
      </c>
      <c r="W9">
        <v>32.291415999999998</v>
      </c>
      <c r="X9">
        <v>32.390796999999999</v>
      </c>
      <c r="Y9">
        <v>32.491833</v>
      </c>
      <c r="Z9">
        <v>32.590778</v>
      </c>
      <c r="AA9">
        <v>32.687199</v>
      </c>
      <c r="AB9">
        <v>32.782111999999998</v>
      </c>
      <c r="AC9">
        <v>32.876044999999998</v>
      </c>
      <c r="AD9">
        <v>32.970554</v>
      </c>
      <c r="AE9">
        <v>33.064605999999998</v>
      </c>
      <c r="AF9">
        <v>33.159756000000002</v>
      </c>
      <c r="AG9">
        <v>33.253028999999998</v>
      </c>
      <c r="AH9">
        <v>33.345913000000003</v>
      </c>
      <c r="AI9">
        <v>33.438988000000002</v>
      </c>
      <c r="AJ9" s="122">
        <v>3.0000000000000001E-3</v>
      </c>
    </row>
    <row r="10" spans="1:36" s="123" customFormat="1">
      <c r="A10" s="123" t="s">
        <v>387</v>
      </c>
      <c r="B10" s="123" t="s">
        <v>493</v>
      </c>
      <c r="C10" s="123" t="s">
        <v>645</v>
      </c>
      <c r="D10" s="123" t="s">
        <v>385</v>
      </c>
      <c r="F10" s="123">
        <v>1.316486</v>
      </c>
      <c r="G10" s="123">
        <v>1.3145690000000001</v>
      </c>
      <c r="H10" s="123">
        <v>1.312659</v>
      </c>
      <c r="I10" s="123">
        <v>1.310759</v>
      </c>
      <c r="J10" s="123">
        <v>1.3088660000000001</v>
      </c>
      <c r="K10" s="123">
        <v>1.30698</v>
      </c>
      <c r="L10" s="123">
        <v>1.305104</v>
      </c>
      <c r="M10" s="123">
        <v>1.3032330000000001</v>
      </c>
      <c r="N10" s="123">
        <v>1.3013710000000001</v>
      </c>
      <c r="O10" s="123">
        <v>1.299515</v>
      </c>
      <c r="P10" s="123">
        <v>1.2976669999999999</v>
      </c>
      <c r="Q10" s="123">
        <v>1.2958270000000001</v>
      </c>
      <c r="R10" s="123">
        <v>1.2939929999999999</v>
      </c>
      <c r="S10" s="123">
        <v>1.2921670000000001</v>
      </c>
      <c r="T10" s="123">
        <v>1.2903469999999999</v>
      </c>
      <c r="U10" s="123">
        <v>1.288535</v>
      </c>
      <c r="V10" s="123">
        <v>1.286729</v>
      </c>
      <c r="W10" s="123">
        <v>1.2849299999999999</v>
      </c>
      <c r="X10" s="123">
        <v>1.2831379999999999</v>
      </c>
      <c r="Y10" s="123">
        <v>1.281352</v>
      </c>
      <c r="Z10" s="123">
        <v>1.2795730000000001</v>
      </c>
      <c r="AA10" s="123">
        <v>1.2778</v>
      </c>
      <c r="AB10" s="123">
        <v>1.2760339999999999</v>
      </c>
      <c r="AC10" s="123">
        <v>1.274273</v>
      </c>
      <c r="AD10" s="123">
        <v>1.272519</v>
      </c>
      <c r="AE10" s="123">
        <v>1.270772</v>
      </c>
      <c r="AF10" s="123">
        <v>1.2690300000000001</v>
      </c>
      <c r="AG10" s="123">
        <v>1.2672939999999999</v>
      </c>
      <c r="AH10" s="123">
        <v>1.2655639999999999</v>
      </c>
      <c r="AI10" s="123">
        <v>1.263841</v>
      </c>
      <c r="AJ10" s="124">
        <v>-1E-3</v>
      </c>
    </row>
    <row r="11" spans="1:36" s="123" customFormat="1">
      <c r="A11" s="123" t="s">
        <v>388</v>
      </c>
      <c r="B11" s="123" t="s">
        <v>495</v>
      </c>
      <c r="C11" s="123" t="s">
        <v>646</v>
      </c>
      <c r="D11" s="123" t="s">
        <v>385</v>
      </c>
      <c r="F11" s="123">
        <v>61.33672</v>
      </c>
      <c r="G11" s="123">
        <v>62.030872000000002</v>
      </c>
      <c r="H11" s="123">
        <v>62.670054999999998</v>
      </c>
      <c r="I11" s="123">
        <v>63.315551999999997</v>
      </c>
      <c r="J11" s="123">
        <v>63.953544999999998</v>
      </c>
      <c r="K11" s="123">
        <v>64.569389000000001</v>
      </c>
      <c r="L11" s="123">
        <v>65.174591000000007</v>
      </c>
      <c r="M11" s="123">
        <v>65.787826999999993</v>
      </c>
      <c r="N11" s="123">
        <v>66.398574999999994</v>
      </c>
      <c r="O11" s="123">
        <v>66.995452999999998</v>
      </c>
      <c r="P11" s="123">
        <v>67.574905000000001</v>
      </c>
      <c r="Q11" s="123">
        <v>68.175156000000001</v>
      </c>
      <c r="R11" s="123">
        <v>68.765227999999993</v>
      </c>
      <c r="S11" s="123">
        <v>69.327278000000007</v>
      </c>
      <c r="T11" s="123">
        <v>69.872078000000002</v>
      </c>
      <c r="U11" s="123">
        <v>70.404387999999997</v>
      </c>
      <c r="V11" s="123">
        <v>70.934273000000005</v>
      </c>
      <c r="W11" s="123">
        <v>71.465973000000005</v>
      </c>
      <c r="X11" s="123">
        <v>71.999747999999997</v>
      </c>
      <c r="Y11" s="123">
        <v>72.535377999999994</v>
      </c>
      <c r="Z11" s="123">
        <v>73.065192999999994</v>
      </c>
      <c r="AA11" s="123">
        <v>73.586014000000006</v>
      </c>
      <c r="AB11" s="123">
        <v>74.100395000000006</v>
      </c>
      <c r="AC11" s="123">
        <v>74.608742000000007</v>
      </c>
      <c r="AD11" s="123">
        <v>75.111382000000006</v>
      </c>
      <c r="AE11" s="123">
        <v>75.607239000000007</v>
      </c>
      <c r="AF11" s="123">
        <v>76.097046000000006</v>
      </c>
      <c r="AG11" s="123">
        <v>76.576888999999994</v>
      </c>
      <c r="AH11" s="123">
        <v>77.048858999999993</v>
      </c>
      <c r="AI11" s="123">
        <v>77.510254000000003</v>
      </c>
      <c r="AJ11" s="124">
        <v>8.0000000000000002E-3</v>
      </c>
    </row>
    <row r="12" spans="1:36" s="125" customFormat="1">
      <c r="A12" s="125" t="s">
        <v>389</v>
      </c>
      <c r="B12" s="125" t="s">
        <v>497</v>
      </c>
      <c r="C12" s="125" t="s">
        <v>647</v>
      </c>
      <c r="D12" s="125" t="s">
        <v>385</v>
      </c>
      <c r="F12" s="125">
        <v>5.5030679999999998</v>
      </c>
      <c r="G12" s="125">
        <v>5.4526849999999998</v>
      </c>
      <c r="H12" s="125">
        <v>5.4032239999999998</v>
      </c>
      <c r="I12" s="125">
        <v>5.3546199999999997</v>
      </c>
      <c r="J12" s="125">
        <v>5.3063570000000002</v>
      </c>
      <c r="K12" s="125">
        <v>5.2583820000000001</v>
      </c>
      <c r="L12" s="125">
        <v>5.212059</v>
      </c>
      <c r="M12" s="125">
        <v>5.1677419999999996</v>
      </c>
      <c r="N12" s="125">
        <v>5.1257320000000002</v>
      </c>
      <c r="O12" s="125">
        <v>5.0860649999999996</v>
      </c>
      <c r="P12" s="125">
        <v>5.0479989999999999</v>
      </c>
      <c r="Q12" s="125">
        <v>5.0117200000000004</v>
      </c>
      <c r="R12" s="125">
        <v>4.9768169999999996</v>
      </c>
      <c r="S12" s="125">
        <v>4.9429259999999999</v>
      </c>
      <c r="T12" s="125">
        <v>4.9099630000000003</v>
      </c>
      <c r="U12" s="125">
        <v>4.8776929999999998</v>
      </c>
      <c r="V12" s="125">
        <v>4.8467859999999998</v>
      </c>
      <c r="W12" s="125">
        <v>4.8169969999999998</v>
      </c>
      <c r="X12" s="125">
        <v>4.7880190000000002</v>
      </c>
      <c r="Y12" s="125">
        <v>4.7598130000000003</v>
      </c>
      <c r="Z12" s="125">
        <v>4.7317330000000002</v>
      </c>
      <c r="AA12" s="125">
        <v>4.7021059999999997</v>
      </c>
      <c r="AB12" s="125">
        <v>4.6710000000000003</v>
      </c>
      <c r="AC12" s="125">
        <v>4.6386349999999998</v>
      </c>
      <c r="AD12" s="125">
        <v>4.6052799999999996</v>
      </c>
      <c r="AE12" s="125">
        <v>4.571091</v>
      </c>
      <c r="AF12" s="125">
        <v>4.5354780000000003</v>
      </c>
      <c r="AG12" s="125">
        <v>4.4988289999999997</v>
      </c>
      <c r="AH12" s="125">
        <v>4.4615580000000001</v>
      </c>
      <c r="AI12" s="125">
        <v>4.4240649999999997</v>
      </c>
      <c r="AJ12" s="126">
        <v>-7.0000000000000001E-3</v>
      </c>
    </row>
    <row r="13" spans="1:36">
      <c r="A13" t="s">
        <v>390</v>
      </c>
      <c r="B13" t="s">
        <v>499</v>
      </c>
      <c r="C13" t="s">
        <v>648</v>
      </c>
      <c r="D13" t="s">
        <v>385</v>
      </c>
      <c r="F13">
        <v>5.2455569999999998</v>
      </c>
      <c r="G13">
        <v>5.2454549999999998</v>
      </c>
      <c r="H13">
        <v>5.243608</v>
      </c>
      <c r="I13">
        <v>5.2403820000000003</v>
      </c>
      <c r="J13">
        <v>5.236936</v>
      </c>
      <c r="K13">
        <v>5.2333239999999996</v>
      </c>
      <c r="L13">
        <v>5.2293669999999999</v>
      </c>
      <c r="M13">
        <v>5.225949</v>
      </c>
      <c r="N13">
        <v>5.2230210000000001</v>
      </c>
      <c r="O13">
        <v>5.2198409999999997</v>
      </c>
      <c r="P13">
        <v>5.2165520000000001</v>
      </c>
      <c r="Q13">
        <v>5.2144709999999996</v>
      </c>
      <c r="R13">
        <v>5.2127080000000001</v>
      </c>
      <c r="S13">
        <v>5.2107320000000001</v>
      </c>
      <c r="T13">
        <v>5.2089049999999997</v>
      </c>
      <c r="U13">
        <v>5.206887</v>
      </c>
      <c r="V13">
        <v>5.2041870000000001</v>
      </c>
      <c r="W13">
        <v>5.2006899999999998</v>
      </c>
      <c r="X13">
        <v>5.19686</v>
      </c>
      <c r="Y13">
        <v>5.1929069999999999</v>
      </c>
      <c r="Z13">
        <v>5.1886830000000002</v>
      </c>
      <c r="AA13">
        <v>5.1827800000000002</v>
      </c>
      <c r="AB13">
        <v>5.1753260000000001</v>
      </c>
      <c r="AC13">
        <v>5.1669070000000001</v>
      </c>
      <c r="AD13">
        <v>5.1582319999999999</v>
      </c>
      <c r="AE13">
        <v>5.1495879999999996</v>
      </c>
      <c r="AF13">
        <v>5.1413000000000002</v>
      </c>
      <c r="AG13">
        <v>5.1330910000000003</v>
      </c>
      <c r="AH13">
        <v>5.1251259999999998</v>
      </c>
      <c r="AI13">
        <v>5.1175750000000004</v>
      </c>
      <c r="AJ13" s="122">
        <v>-1E-3</v>
      </c>
    </row>
    <row r="14" spans="1:36">
      <c r="A14" t="s">
        <v>391</v>
      </c>
      <c r="B14" t="s">
        <v>501</v>
      </c>
      <c r="C14" t="s">
        <v>649</v>
      </c>
      <c r="D14" t="s">
        <v>385</v>
      </c>
      <c r="F14">
        <v>3.3449999999999999E-3</v>
      </c>
      <c r="G14">
        <v>6.0419999999999996E-3</v>
      </c>
      <c r="H14">
        <v>8.4989999999999996E-3</v>
      </c>
      <c r="I14">
        <v>1.0799E-2</v>
      </c>
      <c r="J14">
        <v>1.3122E-2</v>
      </c>
      <c r="K14">
        <v>1.5544000000000001E-2</v>
      </c>
      <c r="L14">
        <v>1.7829000000000001E-2</v>
      </c>
      <c r="M14">
        <v>2.0043999999999999E-2</v>
      </c>
      <c r="N14">
        <v>2.2209E-2</v>
      </c>
      <c r="O14">
        <v>2.4265999999999999E-2</v>
      </c>
      <c r="P14">
        <v>2.6259999999999999E-2</v>
      </c>
      <c r="Q14">
        <v>2.8254999999999999E-2</v>
      </c>
      <c r="R14">
        <v>3.0242999999999999E-2</v>
      </c>
      <c r="S14">
        <v>3.2189000000000002E-2</v>
      </c>
      <c r="T14">
        <v>3.4111000000000002E-2</v>
      </c>
      <c r="U14">
        <v>3.5971000000000003E-2</v>
      </c>
      <c r="V14">
        <v>3.7733999999999997E-2</v>
      </c>
      <c r="W14">
        <v>3.9376000000000001E-2</v>
      </c>
      <c r="X14">
        <v>4.0966000000000002E-2</v>
      </c>
      <c r="Y14">
        <v>4.2535000000000003E-2</v>
      </c>
      <c r="Z14">
        <v>4.4012000000000003E-2</v>
      </c>
      <c r="AA14">
        <v>4.5418E-2</v>
      </c>
      <c r="AB14">
        <v>4.6762999999999999E-2</v>
      </c>
      <c r="AC14">
        <v>4.8073999999999999E-2</v>
      </c>
      <c r="AD14">
        <v>4.9373E-2</v>
      </c>
      <c r="AE14">
        <v>5.0626999999999998E-2</v>
      </c>
      <c r="AF14">
        <v>5.1852000000000002E-2</v>
      </c>
      <c r="AG14">
        <v>5.3008E-2</v>
      </c>
      <c r="AH14">
        <v>5.4101999999999997E-2</v>
      </c>
      <c r="AI14">
        <v>5.5149999999999998E-2</v>
      </c>
      <c r="AJ14" s="122">
        <v>0.10100000000000001</v>
      </c>
    </row>
    <row r="15" spans="1:36" s="177" customFormat="1">
      <c r="A15" s="177" t="s">
        <v>392</v>
      </c>
      <c r="B15" s="177" t="s">
        <v>503</v>
      </c>
      <c r="C15" s="177" t="s">
        <v>650</v>
      </c>
      <c r="D15" s="177" t="s">
        <v>385</v>
      </c>
      <c r="F15" s="177">
        <v>3.324872</v>
      </c>
      <c r="G15" s="177">
        <v>3.2964319999999998</v>
      </c>
      <c r="H15" s="177">
        <v>3.2699129999999998</v>
      </c>
      <c r="I15" s="177">
        <v>3.244488</v>
      </c>
      <c r="J15" s="177">
        <v>3.2199460000000002</v>
      </c>
      <c r="K15" s="177">
        <v>3.1962470000000001</v>
      </c>
      <c r="L15" s="177">
        <v>3.1728730000000001</v>
      </c>
      <c r="M15" s="177">
        <v>3.149143</v>
      </c>
      <c r="N15" s="177">
        <v>3.1249910000000001</v>
      </c>
      <c r="O15" s="177">
        <v>3.1006659999999999</v>
      </c>
      <c r="P15" s="177">
        <v>3.0757780000000001</v>
      </c>
      <c r="Q15" s="177">
        <v>3.0499580000000002</v>
      </c>
      <c r="R15" s="177">
        <v>3.023234</v>
      </c>
      <c r="S15" s="177">
        <v>2.9958320000000001</v>
      </c>
      <c r="T15" s="177">
        <v>2.9677449999999999</v>
      </c>
      <c r="U15" s="177">
        <v>2.9390010000000002</v>
      </c>
      <c r="V15" s="177">
        <v>2.9111760000000002</v>
      </c>
      <c r="W15" s="177">
        <v>2.8841290000000002</v>
      </c>
      <c r="X15" s="177">
        <v>2.8578220000000001</v>
      </c>
      <c r="Y15" s="177">
        <v>2.8317230000000002</v>
      </c>
      <c r="Z15" s="177">
        <v>2.8066439999999999</v>
      </c>
      <c r="AA15" s="177">
        <v>2.7830750000000002</v>
      </c>
      <c r="AB15" s="177">
        <v>2.7609050000000002</v>
      </c>
      <c r="AC15" s="177">
        <v>2.7401529999999998</v>
      </c>
      <c r="AD15" s="177">
        <v>2.7208999999999999</v>
      </c>
      <c r="AE15" s="177">
        <v>2.7029269999999999</v>
      </c>
      <c r="AF15" s="177">
        <v>2.6848359999999998</v>
      </c>
      <c r="AG15" s="177">
        <v>2.666614</v>
      </c>
      <c r="AH15" s="177">
        <v>2.6482130000000002</v>
      </c>
      <c r="AI15" s="177">
        <v>2.629575</v>
      </c>
      <c r="AJ15" s="174">
        <v>-8.0000000000000002E-3</v>
      </c>
    </row>
    <row r="16" spans="1:36">
      <c r="A16" t="s">
        <v>393</v>
      </c>
      <c r="B16" t="s">
        <v>505</v>
      </c>
      <c r="C16" t="s">
        <v>651</v>
      </c>
      <c r="D16" t="s">
        <v>385</v>
      </c>
      <c r="F16">
        <v>0.69181599999999999</v>
      </c>
      <c r="G16">
        <v>0.74820200000000003</v>
      </c>
      <c r="H16">
        <v>0.80043699999999995</v>
      </c>
      <c r="I16">
        <v>0.85279099999999997</v>
      </c>
      <c r="J16">
        <v>0.90398599999999996</v>
      </c>
      <c r="K16">
        <v>0.953071</v>
      </c>
      <c r="L16">
        <v>1.0011140000000001</v>
      </c>
      <c r="M16">
        <v>1.050052</v>
      </c>
      <c r="N16">
        <v>1.0995349999999999</v>
      </c>
      <c r="O16">
        <v>1.148657</v>
      </c>
      <c r="P16">
        <v>1.1975880000000001</v>
      </c>
      <c r="Q16">
        <v>1.2491300000000001</v>
      </c>
      <c r="R16">
        <v>1.301267</v>
      </c>
      <c r="S16">
        <v>1.3528279999999999</v>
      </c>
      <c r="T16">
        <v>1.404353</v>
      </c>
      <c r="U16">
        <v>1.456145</v>
      </c>
      <c r="V16">
        <v>1.5069300000000001</v>
      </c>
      <c r="W16">
        <v>1.557102</v>
      </c>
      <c r="X16">
        <v>1.6066320000000001</v>
      </c>
      <c r="Y16">
        <v>1.6561349999999999</v>
      </c>
      <c r="Z16">
        <v>1.704539</v>
      </c>
      <c r="AA16">
        <v>1.75091</v>
      </c>
      <c r="AB16">
        <v>1.7955000000000001</v>
      </c>
      <c r="AC16">
        <v>1.8383620000000001</v>
      </c>
      <c r="AD16">
        <v>1.8793439999999999</v>
      </c>
      <c r="AE16">
        <v>1.9187209999999999</v>
      </c>
      <c r="AF16">
        <v>1.9577910000000001</v>
      </c>
      <c r="AG16">
        <v>1.9964900000000001</v>
      </c>
      <c r="AH16">
        <v>2.0349370000000002</v>
      </c>
      <c r="AI16">
        <v>2.0729860000000002</v>
      </c>
      <c r="AJ16" s="122">
        <v>3.9E-2</v>
      </c>
    </row>
    <row r="17" spans="1:36">
      <c r="A17" t="s">
        <v>394</v>
      </c>
      <c r="B17" t="s">
        <v>507</v>
      </c>
      <c r="C17" t="s">
        <v>652</v>
      </c>
      <c r="D17" t="s">
        <v>385</v>
      </c>
      <c r="F17">
        <v>120.915672</v>
      </c>
      <c r="G17">
        <v>121.92237900000001</v>
      </c>
      <c r="H17">
        <v>122.833359</v>
      </c>
      <c r="I17">
        <v>123.74775700000001</v>
      </c>
      <c r="J17">
        <v>124.651115</v>
      </c>
      <c r="K17">
        <v>125.521248</v>
      </c>
      <c r="L17">
        <v>126.379822</v>
      </c>
      <c r="M17">
        <v>127.259659</v>
      </c>
      <c r="N17">
        <v>128.14233400000001</v>
      </c>
      <c r="O17">
        <v>129.00727800000001</v>
      </c>
      <c r="P17">
        <v>129.84783899999999</v>
      </c>
      <c r="Q17">
        <v>130.72730999999999</v>
      </c>
      <c r="R17">
        <v>131.59501599999999</v>
      </c>
      <c r="S17">
        <v>132.41914399999999</v>
      </c>
      <c r="T17">
        <v>133.22010800000001</v>
      </c>
      <c r="U17">
        <v>134.00415000000001</v>
      </c>
      <c r="V17">
        <v>134.79087799999999</v>
      </c>
      <c r="W17">
        <v>135.58058199999999</v>
      </c>
      <c r="X17">
        <v>136.37638899999999</v>
      </c>
      <c r="Y17">
        <v>137.176727</v>
      </c>
      <c r="Z17">
        <v>137.96714800000001</v>
      </c>
      <c r="AA17">
        <v>138.739563</v>
      </c>
      <c r="AB17">
        <v>139.499008</v>
      </c>
      <c r="AC17">
        <v>140.24771100000001</v>
      </c>
      <c r="AD17">
        <v>140.98881499999999</v>
      </c>
      <c r="AE17">
        <v>141.720596</v>
      </c>
      <c r="AF17">
        <v>142.44596899999999</v>
      </c>
      <c r="AG17">
        <v>143.156158</v>
      </c>
      <c r="AH17">
        <v>143.85629299999999</v>
      </c>
      <c r="AI17">
        <v>144.54415900000001</v>
      </c>
      <c r="AJ17" s="122">
        <v>6.0000000000000001E-3</v>
      </c>
    </row>
    <row r="18" spans="1:36">
      <c r="A18" t="s">
        <v>395</v>
      </c>
    </row>
    <row r="19" spans="1:36">
      <c r="A19" t="s">
        <v>384</v>
      </c>
      <c r="B19" t="s">
        <v>509</v>
      </c>
      <c r="C19" t="s">
        <v>653</v>
      </c>
      <c r="D19" t="s">
        <v>385</v>
      </c>
      <c r="F19">
        <v>12.939864999999999</v>
      </c>
      <c r="G19">
        <v>13.152193</v>
      </c>
      <c r="H19">
        <v>13.342216000000001</v>
      </c>
      <c r="I19">
        <v>13.53294</v>
      </c>
      <c r="J19">
        <v>13.721614000000001</v>
      </c>
      <c r="K19">
        <v>13.903945999999999</v>
      </c>
      <c r="L19">
        <v>14.0844</v>
      </c>
      <c r="M19">
        <v>14.269408</v>
      </c>
      <c r="N19">
        <v>14.454908</v>
      </c>
      <c r="O19">
        <v>14.637002000000001</v>
      </c>
      <c r="P19">
        <v>14.814411</v>
      </c>
      <c r="Q19">
        <v>14.999155999999999</v>
      </c>
      <c r="R19">
        <v>15.181841</v>
      </c>
      <c r="S19">
        <v>15.356396</v>
      </c>
      <c r="T19">
        <v>15.527485</v>
      </c>
      <c r="U19">
        <v>15.696770000000001</v>
      </c>
      <c r="V19">
        <v>15.868359</v>
      </c>
      <c r="W19">
        <v>16.039975999999999</v>
      </c>
      <c r="X19">
        <v>16.212420000000002</v>
      </c>
      <c r="Y19">
        <v>16.385062999999999</v>
      </c>
      <c r="Z19">
        <v>16.555987999999999</v>
      </c>
      <c r="AA19">
        <v>16.724229999999999</v>
      </c>
      <c r="AB19">
        <v>16.890958999999999</v>
      </c>
      <c r="AC19">
        <v>17.056512999999999</v>
      </c>
      <c r="AD19">
        <v>17.221212000000001</v>
      </c>
      <c r="AE19">
        <v>17.38504</v>
      </c>
      <c r="AF19">
        <v>17.548897</v>
      </c>
      <c r="AG19">
        <v>17.710916999999998</v>
      </c>
      <c r="AH19">
        <v>17.872008999999998</v>
      </c>
      <c r="AI19">
        <v>18.031742000000001</v>
      </c>
      <c r="AJ19" s="122">
        <v>1.2E-2</v>
      </c>
    </row>
    <row r="20" spans="1:36">
      <c r="A20" t="s">
        <v>387</v>
      </c>
      <c r="B20" t="s">
        <v>511</v>
      </c>
      <c r="C20" t="s">
        <v>654</v>
      </c>
      <c r="D20" t="s">
        <v>385</v>
      </c>
      <c r="F20">
        <v>1.316486</v>
      </c>
      <c r="G20">
        <v>1.3145690000000001</v>
      </c>
      <c r="H20">
        <v>1.3126599999999999</v>
      </c>
      <c r="I20">
        <v>1.310759</v>
      </c>
      <c r="J20">
        <v>1.3088660000000001</v>
      </c>
      <c r="K20">
        <v>1.3069809999999999</v>
      </c>
      <c r="L20">
        <v>1.3051029999999999</v>
      </c>
      <c r="M20">
        <v>1.3032330000000001</v>
      </c>
      <c r="N20">
        <v>1.3013710000000001</v>
      </c>
      <c r="O20">
        <v>1.299515</v>
      </c>
      <c r="P20">
        <v>1.297668</v>
      </c>
      <c r="Q20">
        <v>1.2958270000000001</v>
      </c>
      <c r="R20">
        <v>1.2939940000000001</v>
      </c>
      <c r="S20">
        <v>1.2921670000000001</v>
      </c>
      <c r="T20">
        <v>1.2903480000000001</v>
      </c>
      <c r="U20">
        <v>1.288535</v>
      </c>
      <c r="V20">
        <v>1.286729</v>
      </c>
      <c r="W20">
        <v>1.2849299999999999</v>
      </c>
      <c r="X20">
        <v>1.2831379999999999</v>
      </c>
      <c r="Y20">
        <v>1.281352</v>
      </c>
      <c r="Z20">
        <v>1.2795730000000001</v>
      </c>
      <c r="AA20">
        <v>1.2778</v>
      </c>
      <c r="AB20">
        <v>1.2760339999999999</v>
      </c>
      <c r="AC20">
        <v>1.2742739999999999</v>
      </c>
      <c r="AD20">
        <v>1.272519</v>
      </c>
      <c r="AE20">
        <v>1.270772</v>
      </c>
      <c r="AF20">
        <v>1.2690300000000001</v>
      </c>
      <c r="AG20">
        <v>1.2672939999999999</v>
      </c>
      <c r="AH20">
        <v>1.2655639999999999</v>
      </c>
      <c r="AI20">
        <v>1.263841</v>
      </c>
      <c r="AJ20" s="122">
        <v>-1E-3</v>
      </c>
    </row>
    <row r="21" spans="1:36">
      <c r="A21" t="s">
        <v>393</v>
      </c>
      <c r="B21" t="s">
        <v>513</v>
      </c>
      <c r="C21" t="s">
        <v>655</v>
      </c>
      <c r="D21" t="s">
        <v>385</v>
      </c>
      <c r="F21">
        <v>0.69181599999999999</v>
      </c>
      <c r="G21">
        <v>0.74820200000000003</v>
      </c>
      <c r="H21">
        <v>0.80043699999999995</v>
      </c>
      <c r="I21">
        <v>0.85279099999999997</v>
      </c>
      <c r="J21">
        <v>0.90398599999999996</v>
      </c>
      <c r="K21">
        <v>0.953071</v>
      </c>
      <c r="L21">
        <v>1.001115</v>
      </c>
      <c r="M21">
        <v>1.050052</v>
      </c>
      <c r="N21">
        <v>1.099534</v>
      </c>
      <c r="O21">
        <v>1.148657</v>
      </c>
      <c r="P21">
        <v>1.1975880000000001</v>
      </c>
      <c r="Q21">
        <v>1.249131</v>
      </c>
      <c r="R21">
        <v>1.301267</v>
      </c>
      <c r="S21">
        <v>1.3528279999999999</v>
      </c>
      <c r="T21">
        <v>1.404353</v>
      </c>
      <c r="U21">
        <v>1.4561459999999999</v>
      </c>
      <c r="V21">
        <v>1.5069300000000001</v>
      </c>
      <c r="W21">
        <v>1.557102</v>
      </c>
      <c r="X21">
        <v>1.6066320000000001</v>
      </c>
      <c r="Y21">
        <v>1.6561349999999999</v>
      </c>
      <c r="Z21">
        <v>1.7045399999999999</v>
      </c>
      <c r="AA21">
        <v>1.75091</v>
      </c>
      <c r="AB21">
        <v>1.795501</v>
      </c>
      <c r="AC21">
        <v>1.8383620000000001</v>
      </c>
      <c r="AD21">
        <v>1.8793439999999999</v>
      </c>
      <c r="AE21">
        <v>1.9187209999999999</v>
      </c>
      <c r="AF21">
        <v>1.9577910000000001</v>
      </c>
      <c r="AG21">
        <v>1.9964900000000001</v>
      </c>
      <c r="AH21">
        <v>2.0349370000000002</v>
      </c>
      <c r="AI21">
        <v>2.0729860000000002</v>
      </c>
      <c r="AJ21" s="122">
        <v>3.9E-2</v>
      </c>
    </row>
    <row r="22" spans="1:36">
      <c r="A22" t="s">
        <v>396</v>
      </c>
      <c r="B22" t="s">
        <v>515</v>
      </c>
      <c r="C22" t="s">
        <v>656</v>
      </c>
      <c r="D22" t="s">
        <v>385</v>
      </c>
      <c r="F22">
        <v>64.167404000000005</v>
      </c>
      <c r="G22">
        <v>65.628074999999995</v>
      </c>
      <c r="H22">
        <v>67.026932000000002</v>
      </c>
      <c r="I22">
        <v>68.427588999999998</v>
      </c>
      <c r="J22">
        <v>69.819655999999995</v>
      </c>
      <c r="K22">
        <v>71.188896</v>
      </c>
      <c r="L22">
        <v>72.548157000000003</v>
      </c>
      <c r="M22">
        <v>73.918555999999995</v>
      </c>
      <c r="N22">
        <v>75.288826</v>
      </c>
      <c r="O22">
        <v>76.645781999999997</v>
      </c>
      <c r="P22">
        <v>77.985336000000004</v>
      </c>
      <c r="Q22">
        <v>79.348358000000005</v>
      </c>
      <c r="R22">
        <v>80.702156000000002</v>
      </c>
      <c r="S22">
        <v>82.026725999999996</v>
      </c>
      <c r="T22">
        <v>83.334877000000006</v>
      </c>
      <c r="U22">
        <v>84.630607999999995</v>
      </c>
      <c r="V22">
        <v>85.925674000000001</v>
      </c>
      <c r="W22">
        <v>87.220566000000005</v>
      </c>
      <c r="X22">
        <v>88.517241999999996</v>
      </c>
      <c r="Y22">
        <v>89.814919000000003</v>
      </c>
      <c r="Z22">
        <v>91.104797000000005</v>
      </c>
      <c r="AA22">
        <v>92.381446999999994</v>
      </c>
      <c r="AB22">
        <v>93.648139999999998</v>
      </c>
      <c r="AC22">
        <v>94.906357</v>
      </c>
      <c r="AD22">
        <v>96.157784000000007</v>
      </c>
      <c r="AE22">
        <v>97.401618999999997</v>
      </c>
      <c r="AF22">
        <v>98.639374000000004</v>
      </c>
      <c r="AG22">
        <v>99.865723000000003</v>
      </c>
      <c r="AH22">
        <v>101.083763</v>
      </c>
      <c r="AI22">
        <v>102.29199199999999</v>
      </c>
      <c r="AJ22" s="122">
        <v>1.6E-2</v>
      </c>
    </row>
    <row r="23" spans="1:36">
      <c r="A23" t="s">
        <v>397</v>
      </c>
      <c r="B23" t="s">
        <v>517</v>
      </c>
      <c r="C23" t="s">
        <v>657</v>
      </c>
      <c r="D23" t="s">
        <v>385</v>
      </c>
      <c r="F23">
        <v>58.043906999999997</v>
      </c>
      <c r="G23">
        <v>58.031306999999998</v>
      </c>
      <c r="H23">
        <v>58.008541000000001</v>
      </c>
      <c r="I23">
        <v>57.986195000000002</v>
      </c>
      <c r="J23">
        <v>57.964832000000001</v>
      </c>
      <c r="K23">
        <v>57.943119000000003</v>
      </c>
      <c r="L23">
        <v>57.920296</v>
      </c>
      <c r="M23">
        <v>57.900295</v>
      </c>
      <c r="N23">
        <v>57.881512000000001</v>
      </c>
      <c r="O23">
        <v>57.861091999999999</v>
      </c>
      <c r="P23">
        <v>57.838935999999997</v>
      </c>
      <c r="Q23">
        <v>57.822066999999997</v>
      </c>
      <c r="R23">
        <v>57.805351000000002</v>
      </c>
      <c r="S23">
        <v>57.785151999999997</v>
      </c>
      <c r="T23">
        <v>57.763770999999998</v>
      </c>
      <c r="U23">
        <v>57.741295000000001</v>
      </c>
      <c r="V23">
        <v>57.719054999999997</v>
      </c>
      <c r="W23">
        <v>57.696807999999997</v>
      </c>
      <c r="X23">
        <v>57.675690000000003</v>
      </c>
      <c r="Y23">
        <v>57.655997999999997</v>
      </c>
      <c r="Z23">
        <v>57.635544000000003</v>
      </c>
      <c r="AA23">
        <v>57.613773000000002</v>
      </c>
      <c r="AB23">
        <v>57.591301000000001</v>
      </c>
      <c r="AC23">
        <v>57.568767999999999</v>
      </c>
      <c r="AD23">
        <v>57.546726</v>
      </c>
      <c r="AE23">
        <v>57.524543999999999</v>
      </c>
      <c r="AF23">
        <v>57.502636000000003</v>
      </c>
      <c r="AG23">
        <v>57.479495999999997</v>
      </c>
      <c r="AH23">
        <v>57.455703999999997</v>
      </c>
      <c r="AI23">
        <v>57.431247999999997</v>
      </c>
      <c r="AJ23" s="122">
        <v>0</v>
      </c>
    </row>
    <row r="24" spans="1:36">
      <c r="A24" t="s">
        <v>394</v>
      </c>
      <c r="B24" t="s">
        <v>519</v>
      </c>
      <c r="C24" t="s">
        <v>658</v>
      </c>
      <c r="D24" t="s">
        <v>385</v>
      </c>
      <c r="F24">
        <v>137.15948499999999</v>
      </c>
      <c r="G24">
        <v>138.87434400000001</v>
      </c>
      <c r="H24">
        <v>140.49078399999999</v>
      </c>
      <c r="I24">
        <v>142.110275</v>
      </c>
      <c r="J24">
        <v>143.71894800000001</v>
      </c>
      <c r="K24">
        <v>145.29600500000001</v>
      </c>
      <c r="L24">
        <v>146.85907</v>
      </c>
      <c r="M24">
        <v>148.44154399999999</v>
      </c>
      <c r="N24">
        <v>150.02615399999999</v>
      </c>
      <c r="O24">
        <v>151.59204099999999</v>
      </c>
      <c r="P24">
        <v>153.13394199999999</v>
      </c>
      <c r="Q24">
        <v>154.714539</v>
      </c>
      <c r="R24">
        <v>156.28460699999999</v>
      </c>
      <c r="S24">
        <v>157.81326300000001</v>
      </c>
      <c r="T24">
        <v>159.320831</v>
      </c>
      <c r="U24">
        <v>160.813354</v>
      </c>
      <c r="V24">
        <v>162.306747</v>
      </c>
      <c r="W24">
        <v>163.79937699999999</v>
      </c>
      <c r="X24">
        <v>165.29512</v>
      </c>
      <c r="Y24">
        <v>166.79345699999999</v>
      </c>
      <c r="Z24">
        <v>168.280441</v>
      </c>
      <c r="AA24">
        <v>169.748154</v>
      </c>
      <c r="AB24">
        <v>171.20193499999999</v>
      </c>
      <c r="AC24">
        <v>172.644272</v>
      </c>
      <c r="AD24">
        <v>174.07759100000001</v>
      </c>
      <c r="AE24">
        <v>175.50070199999999</v>
      </c>
      <c r="AF24">
        <v>176.91772499999999</v>
      </c>
      <c r="AG24">
        <v>178.31991600000001</v>
      </c>
      <c r="AH24">
        <v>179.711975</v>
      </c>
      <c r="AI24">
        <v>181.091812</v>
      </c>
      <c r="AJ24" s="122">
        <v>0.01</v>
      </c>
    </row>
    <row r="25" spans="1:36">
      <c r="A25" t="s">
        <v>398</v>
      </c>
    </row>
    <row r="26" spans="1:36">
      <c r="A26" t="s">
        <v>399</v>
      </c>
      <c r="B26" t="s">
        <v>521</v>
      </c>
      <c r="C26" t="s">
        <v>659</v>
      </c>
      <c r="D26" t="s">
        <v>385</v>
      </c>
      <c r="F26">
        <v>59.829864999999998</v>
      </c>
      <c r="G26">
        <v>60.213782999999999</v>
      </c>
      <c r="H26">
        <v>60.580871999999999</v>
      </c>
      <c r="I26">
        <v>61.036349999999999</v>
      </c>
      <c r="J26">
        <v>61.449547000000003</v>
      </c>
      <c r="K26">
        <v>61.813381</v>
      </c>
      <c r="L26">
        <v>62.155467999999999</v>
      </c>
      <c r="M26">
        <v>62.490932000000001</v>
      </c>
      <c r="N26">
        <v>62.812950000000001</v>
      </c>
      <c r="O26">
        <v>63.113571</v>
      </c>
      <c r="P26">
        <v>63.422279000000003</v>
      </c>
      <c r="Q26">
        <v>63.766238999999999</v>
      </c>
      <c r="R26">
        <v>64.118187000000006</v>
      </c>
      <c r="S26">
        <v>64.462592999999998</v>
      </c>
      <c r="T26">
        <v>64.813332000000003</v>
      </c>
      <c r="U26">
        <v>65.166488999999999</v>
      </c>
      <c r="V26">
        <v>65.528687000000005</v>
      </c>
      <c r="W26">
        <v>65.899276999999998</v>
      </c>
      <c r="X26">
        <v>66.268958999999995</v>
      </c>
      <c r="Y26">
        <v>66.632171999999997</v>
      </c>
      <c r="Z26">
        <v>66.986678999999995</v>
      </c>
      <c r="AA26">
        <v>67.326194999999998</v>
      </c>
      <c r="AB26">
        <v>67.657355999999993</v>
      </c>
      <c r="AC26">
        <v>67.981658999999993</v>
      </c>
      <c r="AD26">
        <v>68.299132999999998</v>
      </c>
      <c r="AE26">
        <v>68.614402999999996</v>
      </c>
      <c r="AF26">
        <v>68.928023999999994</v>
      </c>
      <c r="AG26">
        <v>69.236953999999997</v>
      </c>
      <c r="AH26">
        <v>69.544441000000006</v>
      </c>
      <c r="AI26">
        <v>69.853415999999996</v>
      </c>
      <c r="AJ26" s="122">
        <v>5.0000000000000001E-3</v>
      </c>
    </row>
    <row r="27" spans="1:36" s="179" customFormat="1">
      <c r="A27" s="179" t="s">
        <v>400</v>
      </c>
      <c r="B27" s="179" t="s">
        <v>523</v>
      </c>
      <c r="C27" s="179" t="s">
        <v>660</v>
      </c>
      <c r="D27" s="179" t="s">
        <v>385</v>
      </c>
      <c r="F27" s="179">
        <v>60.704216000000002</v>
      </c>
      <c r="G27" s="179">
        <v>61.224212999999999</v>
      </c>
      <c r="H27" s="179">
        <v>61.727145999999998</v>
      </c>
      <c r="I27" s="179">
        <v>62.283768000000002</v>
      </c>
      <c r="J27" s="179">
        <v>62.855930000000001</v>
      </c>
      <c r="K27" s="179">
        <v>63.432217000000001</v>
      </c>
      <c r="L27" s="179">
        <v>64.010368</v>
      </c>
      <c r="M27" s="179">
        <v>64.605727999999999</v>
      </c>
      <c r="N27" s="179">
        <v>65.206588999999994</v>
      </c>
      <c r="O27" s="179">
        <v>65.800719999999998</v>
      </c>
      <c r="P27" s="179">
        <v>66.369591</v>
      </c>
      <c r="Q27" s="179">
        <v>66.945937999999998</v>
      </c>
      <c r="R27" s="179">
        <v>67.506172000000007</v>
      </c>
      <c r="S27" s="179">
        <v>68.033278999999993</v>
      </c>
      <c r="T27" s="179">
        <v>68.533332999999999</v>
      </c>
      <c r="U27" s="179">
        <v>69.014731999999995</v>
      </c>
      <c r="V27" s="179">
        <v>69.489388000000005</v>
      </c>
      <c r="W27" s="179">
        <v>69.957626000000005</v>
      </c>
      <c r="X27" s="179">
        <v>70.430130000000005</v>
      </c>
      <c r="Y27" s="179">
        <v>70.910094999999998</v>
      </c>
      <c r="Z27" s="179">
        <v>71.386016999999995</v>
      </c>
      <c r="AA27" s="179">
        <v>71.855698000000004</v>
      </c>
      <c r="AB27" s="179">
        <v>72.318618999999998</v>
      </c>
      <c r="AC27" s="179">
        <v>72.775092999999998</v>
      </c>
      <c r="AD27" s="179">
        <v>73.227836999999994</v>
      </c>
      <c r="AE27" s="179">
        <v>73.671576999999999</v>
      </c>
      <c r="AF27" s="179">
        <v>74.108504999999994</v>
      </c>
      <c r="AG27" s="179">
        <v>74.533339999999995</v>
      </c>
      <c r="AH27" s="179">
        <v>74.948402000000002</v>
      </c>
      <c r="AI27" s="179">
        <v>75.348823999999993</v>
      </c>
      <c r="AJ27" s="176">
        <v>7.0000000000000001E-3</v>
      </c>
    </row>
    <row r="28" spans="1:36" s="178" customFormat="1">
      <c r="A28" s="178" t="s">
        <v>389</v>
      </c>
      <c r="B28" s="178" t="s">
        <v>525</v>
      </c>
      <c r="C28" s="178" t="s">
        <v>661</v>
      </c>
      <c r="D28" s="178" t="s">
        <v>385</v>
      </c>
      <c r="F28" s="178">
        <v>2.6025719999999999</v>
      </c>
      <c r="G28" s="178">
        <v>2.554386</v>
      </c>
      <c r="H28" s="178">
        <v>2.5109530000000002</v>
      </c>
      <c r="I28" s="178">
        <v>2.4688330000000001</v>
      </c>
      <c r="J28" s="178">
        <v>2.429554</v>
      </c>
      <c r="K28" s="178">
        <v>2.393059</v>
      </c>
      <c r="L28" s="178">
        <v>2.359057</v>
      </c>
      <c r="M28" s="178">
        <v>2.3285689999999999</v>
      </c>
      <c r="N28" s="178">
        <v>2.3015110000000001</v>
      </c>
      <c r="O28" s="178">
        <v>2.2775599999999998</v>
      </c>
      <c r="P28" s="178">
        <v>2.251528</v>
      </c>
      <c r="Q28" s="178">
        <v>2.2243240000000002</v>
      </c>
      <c r="R28" s="178">
        <v>2.1961789999999999</v>
      </c>
      <c r="S28" s="178">
        <v>2.167443</v>
      </c>
      <c r="T28" s="178">
        <v>2.1378119999999998</v>
      </c>
      <c r="U28" s="178">
        <v>2.107999</v>
      </c>
      <c r="V28" s="178">
        <v>2.0786410000000002</v>
      </c>
      <c r="W28" s="178">
        <v>2.0497779999999999</v>
      </c>
      <c r="X28" s="178">
        <v>2.0216229999999999</v>
      </c>
      <c r="Y28" s="178">
        <v>1.9943759999999999</v>
      </c>
      <c r="Z28" s="178">
        <v>1.9679580000000001</v>
      </c>
      <c r="AA28" s="178">
        <v>1.942628</v>
      </c>
      <c r="AB28" s="178">
        <v>1.917783</v>
      </c>
      <c r="AC28" s="178">
        <v>1.893621</v>
      </c>
      <c r="AD28" s="178">
        <v>1.8702799999999999</v>
      </c>
      <c r="AE28" s="178">
        <v>1.84734</v>
      </c>
      <c r="AF28" s="178">
        <v>1.82491</v>
      </c>
      <c r="AG28" s="178">
        <v>1.8029729999999999</v>
      </c>
      <c r="AH28" s="178">
        <v>1.781409</v>
      </c>
      <c r="AI28" s="178">
        <v>1.7601260000000001</v>
      </c>
      <c r="AJ28" s="175">
        <v>-1.2999999999999999E-2</v>
      </c>
    </row>
    <row r="29" spans="1:36">
      <c r="A29" t="s">
        <v>390</v>
      </c>
      <c r="B29" t="s">
        <v>527</v>
      </c>
      <c r="C29" t="s">
        <v>662</v>
      </c>
      <c r="D29" t="s">
        <v>385</v>
      </c>
      <c r="F29">
        <v>3.9986820000000001</v>
      </c>
      <c r="G29">
        <v>3.897122</v>
      </c>
      <c r="H29">
        <v>3.8046039999999999</v>
      </c>
      <c r="I29">
        <v>3.72221</v>
      </c>
      <c r="J29">
        <v>3.649823</v>
      </c>
      <c r="K29">
        <v>3.5863239999999998</v>
      </c>
      <c r="L29">
        <v>3.5291579999999998</v>
      </c>
      <c r="M29">
        <v>3.4794999999999998</v>
      </c>
      <c r="N29">
        <v>3.437484</v>
      </c>
      <c r="O29">
        <v>3.4029799999999999</v>
      </c>
      <c r="P29">
        <v>3.3632949999999999</v>
      </c>
      <c r="Q29">
        <v>3.3204929999999999</v>
      </c>
      <c r="R29">
        <v>3.2749790000000001</v>
      </c>
      <c r="S29">
        <v>3.2272349999999999</v>
      </c>
      <c r="T29">
        <v>3.1784439999999998</v>
      </c>
      <c r="U29">
        <v>3.1296539999999999</v>
      </c>
      <c r="V29">
        <v>3.0814520000000001</v>
      </c>
      <c r="W29">
        <v>3.0343339999999999</v>
      </c>
      <c r="X29">
        <v>2.9891909999999999</v>
      </c>
      <c r="Y29">
        <v>2.9465349999999999</v>
      </c>
      <c r="Z29">
        <v>2.9059059999999999</v>
      </c>
      <c r="AA29">
        <v>2.867353</v>
      </c>
      <c r="AB29">
        <v>2.8306079999999998</v>
      </c>
      <c r="AC29">
        <v>2.795922</v>
      </c>
      <c r="AD29">
        <v>2.7634029999999998</v>
      </c>
      <c r="AE29">
        <v>2.7326250000000001</v>
      </c>
      <c r="AF29">
        <v>2.7035589999999998</v>
      </c>
      <c r="AG29">
        <v>2.6756099999999998</v>
      </c>
      <c r="AH29">
        <v>2.6486999999999998</v>
      </c>
      <c r="AI29">
        <v>2.6227290000000001</v>
      </c>
      <c r="AJ29" s="122">
        <v>-1.4E-2</v>
      </c>
    </row>
    <row r="30" spans="1:36">
      <c r="A30" t="s">
        <v>401</v>
      </c>
      <c r="B30" t="s">
        <v>529</v>
      </c>
      <c r="C30" t="s">
        <v>663</v>
      </c>
      <c r="D30" t="s">
        <v>385</v>
      </c>
      <c r="F30">
        <v>1.873337</v>
      </c>
      <c r="G30">
        <v>2.1068470000000001</v>
      </c>
      <c r="H30">
        <v>2.264974</v>
      </c>
      <c r="I30">
        <v>2.272993</v>
      </c>
      <c r="J30">
        <v>2.2840500000000001</v>
      </c>
      <c r="K30">
        <v>2.2956349999999999</v>
      </c>
      <c r="L30">
        <v>2.306829</v>
      </c>
      <c r="M30">
        <v>2.317815</v>
      </c>
      <c r="N30">
        <v>2.3286609999999999</v>
      </c>
      <c r="O30">
        <v>2.3393890000000002</v>
      </c>
      <c r="P30">
        <v>2.3503069999999999</v>
      </c>
      <c r="Q30">
        <v>2.3618290000000002</v>
      </c>
      <c r="R30">
        <v>2.3735210000000002</v>
      </c>
      <c r="S30">
        <v>2.385176</v>
      </c>
      <c r="T30">
        <v>2.396525</v>
      </c>
      <c r="U30">
        <v>2.407451</v>
      </c>
      <c r="V30">
        <v>2.4178660000000001</v>
      </c>
      <c r="W30">
        <v>2.4277730000000002</v>
      </c>
      <c r="X30">
        <v>2.4379050000000002</v>
      </c>
      <c r="Y30">
        <v>2.4482680000000001</v>
      </c>
      <c r="Z30">
        <v>2.458755</v>
      </c>
      <c r="AA30">
        <v>2.469354</v>
      </c>
      <c r="AB30">
        <v>2.4799190000000002</v>
      </c>
      <c r="AC30">
        <v>2.4904929999999998</v>
      </c>
      <c r="AD30">
        <v>2.5010910000000002</v>
      </c>
      <c r="AE30">
        <v>2.5115590000000001</v>
      </c>
      <c r="AF30">
        <v>2.5220379999999998</v>
      </c>
      <c r="AG30">
        <v>2.5324170000000001</v>
      </c>
      <c r="AH30">
        <v>2.5427179999999998</v>
      </c>
      <c r="AI30">
        <v>2.5528919999999999</v>
      </c>
      <c r="AJ30" s="122">
        <v>1.0999999999999999E-2</v>
      </c>
    </row>
    <row r="31" spans="1:36">
      <c r="A31" t="s">
        <v>394</v>
      </c>
      <c r="B31" t="s">
        <v>531</v>
      </c>
      <c r="C31" t="s">
        <v>664</v>
      </c>
      <c r="D31" t="s">
        <v>385</v>
      </c>
      <c r="F31">
        <v>129.008667</v>
      </c>
      <c r="G31">
        <v>129.996353</v>
      </c>
      <c r="H31">
        <v>130.88855000000001</v>
      </c>
      <c r="I31">
        <v>131.78414900000001</v>
      </c>
      <c r="J31">
        <v>132.668915</v>
      </c>
      <c r="K31">
        <v>133.52061499999999</v>
      </c>
      <c r="L31">
        <v>134.36087000000001</v>
      </c>
      <c r="M31">
        <v>135.222534</v>
      </c>
      <c r="N31">
        <v>136.087189</v>
      </c>
      <c r="O31">
        <v>136.93421900000001</v>
      </c>
      <c r="P31">
        <v>137.75700399999999</v>
      </c>
      <c r="Q31">
        <v>138.61882</v>
      </c>
      <c r="R31">
        <v>139.46904000000001</v>
      </c>
      <c r="S31">
        <v>140.27574200000001</v>
      </c>
      <c r="T31">
        <v>141.05946399999999</v>
      </c>
      <c r="U31">
        <v>141.826324</v>
      </c>
      <c r="V31">
        <v>142.596024</v>
      </c>
      <c r="W31">
        <v>143.36878999999999</v>
      </c>
      <c r="X31">
        <v>144.14782700000001</v>
      </c>
      <c r="Y31">
        <v>144.931442</v>
      </c>
      <c r="Z31">
        <v>145.705307</v>
      </c>
      <c r="AA31">
        <v>146.46122700000001</v>
      </c>
      <c r="AB31">
        <v>147.20429999999999</v>
      </c>
      <c r="AC31">
        <v>147.93678299999999</v>
      </c>
      <c r="AD31">
        <v>148.66175799999999</v>
      </c>
      <c r="AE31">
        <v>149.37750199999999</v>
      </c>
      <c r="AF31">
        <v>150.08702099999999</v>
      </c>
      <c r="AG31">
        <v>150.781296</v>
      </c>
      <c r="AH31">
        <v>151.46566799999999</v>
      </c>
      <c r="AI31">
        <v>152.13798499999999</v>
      </c>
      <c r="AJ31" s="122">
        <v>6.0000000000000001E-3</v>
      </c>
    </row>
    <row r="32" spans="1:36">
      <c r="A32" t="s">
        <v>402</v>
      </c>
    </row>
    <row r="33" spans="1:36">
      <c r="A33" t="s">
        <v>399</v>
      </c>
      <c r="B33" t="s">
        <v>533</v>
      </c>
      <c r="C33" t="s">
        <v>665</v>
      </c>
      <c r="D33" t="s">
        <v>385</v>
      </c>
      <c r="F33">
        <v>97.282805999999994</v>
      </c>
      <c r="G33">
        <v>97.787353999999993</v>
      </c>
      <c r="H33">
        <v>98.215041999999997</v>
      </c>
      <c r="I33">
        <v>98.632728999999998</v>
      </c>
      <c r="J33">
        <v>99.032143000000005</v>
      </c>
      <c r="K33">
        <v>99.396202000000002</v>
      </c>
      <c r="L33">
        <v>99.739356999999998</v>
      </c>
      <c r="M33">
        <v>100.082947</v>
      </c>
      <c r="N33">
        <v>100.388443</v>
      </c>
      <c r="O33">
        <v>100.639343</v>
      </c>
      <c r="P33">
        <v>100.822762</v>
      </c>
      <c r="Q33">
        <v>100.97788199999999</v>
      </c>
      <c r="R33">
        <v>101.154274</v>
      </c>
      <c r="S33">
        <v>101.35496500000001</v>
      </c>
      <c r="T33">
        <v>101.59815999999999</v>
      </c>
      <c r="U33">
        <v>101.897423</v>
      </c>
      <c r="V33">
        <v>102.27224</v>
      </c>
      <c r="W33">
        <v>102.638313</v>
      </c>
      <c r="X33">
        <v>102.997772</v>
      </c>
      <c r="Y33">
        <v>103.34813699999999</v>
      </c>
      <c r="Z33">
        <v>103.67842899999999</v>
      </c>
      <c r="AA33">
        <v>103.982529</v>
      </c>
      <c r="AB33">
        <v>104.263802</v>
      </c>
      <c r="AC33">
        <v>104.524124</v>
      </c>
      <c r="AD33">
        <v>104.76752500000001</v>
      </c>
      <c r="AE33">
        <v>104.99548299999999</v>
      </c>
      <c r="AF33">
        <v>105.214249</v>
      </c>
      <c r="AG33">
        <v>105.421913</v>
      </c>
      <c r="AH33">
        <v>105.62771600000001</v>
      </c>
      <c r="AI33">
        <v>105.83530399999999</v>
      </c>
      <c r="AJ33" s="122">
        <v>3.0000000000000001E-3</v>
      </c>
    </row>
    <row r="34" spans="1:36">
      <c r="A34" t="s">
        <v>400</v>
      </c>
      <c r="B34" t="s">
        <v>535</v>
      </c>
      <c r="C34" t="s">
        <v>666</v>
      </c>
      <c r="D34" t="s">
        <v>385</v>
      </c>
      <c r="F34">
        <v>48.396942000000003</v>
      </c>
      <c r="G34">
        <v>48.864845000000003</v>
      </c>
      <c r="H34">
        <v>49.317436000000001</v>
      </c>
      <c r="I34">
        <v>49.785069</v>
      </c>
      <c r="J34">
        <v>50.261313999999999</v>
      </c>
      <c r="K34">
        <v>50.742012000000003</v>
      </c>
      <c r="L34">
        <v>51.236865999999999</v>
      </c>
      <c r="M34">
        <v>51.756042000000001</v>
      </c>
      <c r="N34">
        <v>52.320065</v>
      </c>
      <c r="O34">
        <v>52.924976000000001</v>
      </c>
      <c r="P34">
        <v>53.576504</v>
      </c>
      <c r="Q34">
        <v>54.296326000000001</v>
      </c>
      <c r="R34">
        <v>54.979056999999997</v>
      </c>
      <c r="S34">
        <v>55.590328</v>
      </c>
      <c r="T34">
        <v>56.132182999999998</v>
      </c>
      <c r="U34">
        <v>56.597126000000003</v>
      </c>
      <c r="V34">
        <v>56.985869999999998</v>
      </c>
      <c r="W34">
        <v>57.389172000000002</v>
      </c>
      <c r="X34">
        <v>57.807803999999997</v>
      </c>
      <c r="Y34">
        <v>58.242534999999997</v>
      </c>
      <c r="Z34">
        <v>58.690311000000001</v>
      </c>
      <c r="AA34">
        <v>59.148795999999997</v>
      </c>
      <c r="AB34">
        <v>59.618918999999998</v>
      </c>
      <c r="AC34">
        <v>60.099831000000002</v>
      </c>
      <c r="AD34">
        <v>60.589511999999999</v>
      </c>
      <c r="AE34">
        <v>61.083973</v>
      </c>
      <c r="AF34">
        <v>61.579158999999997</v>
      </c>
      <c r="AG34">
        <v>62.068328999999999</v>
      </c>
      <c r="AH34">
        <v>62.547977000000003</v>
      </c>
      <c r="AI34">
        <v>63.01305</v>
      </c>
      <c r="AJ34" s="122">
        <v>8.9999999999999993E-3</v>
      </c>
    </row>
    <row r="35" spans="1:36">
      <c r="A35" t="s">
        <v>390</v>
      </c>
      <c r="B35" t="s">
        <v>537</v>
      </c>
      <c r="C35" t="s">
        <v>667</v>
      </c>
      <c r="D35" t="s">
        <v>385</v>
      </c>
      <c r="F35">
        <v>7.2159370000000003</v>
      </c>
      <c r="G35">
        <v>7.1989869999999998</v>
      </c>
      <c r="H35">
        <v>7.1787840000000003</v>
      </c>
      <c r="I35">
        <v>7.1571439999999997</v>
      </c>
      <c r="J35">
        <v>7.1345010000000002</v>
      </c>
      <c r="K35">
        <v>7.1098059999999998</v>
      </c>
      <c r="L35">
        <v>7.0806550000000001</v>
      </c>
      <c r="M35">
        <v>7.0481860000000003</v>
      </c>
      <c r="N35">
        <v>7.0122790000000004</v>
      </c>
      <c r="O35">
        <v>6.9723980000000001</v>
      </c>
      <c r="P35">
        <v>6.929494</v>
      </c>
      <c r="Q35">
        <v>6.8856950000000001</v>
      </c>
      <c r="R35">
        <v>6.8462370000000004</v>
      </c>
      <c r="S35">
        <v>6.8105039999999999</v>
      </c>
      <c r="T35">
        <v>6.778969</v>
      </c>
      <c r="U35">
        <v>6.751493</v>
      </c>
      <c r="V35">
        <v>6.7276939999999996</v>
      </c>
      <c r="W35">
        <v>6.7012729999999996</v>
      </c>
      <c r="X35">
        <v>6.6724949999999996</v>
      </c>
      <c r="Y35">
        <v>6.6414689999999998</v>
      </c>
      <c r="Z35">
        <v>6.6077760000000003</v>
      </c>
      <c r="AA35">
        <v>6.5718139999999998</v>
      </c>
      <c r="AB35">
        <v>6.5343140000000002</v>
      </c>
      <c r="AC35">
        <v>6.4964389999999996</v>
      </c>
      <c r="AD35">
        <v>6.4594129999999996</v>
      </c>
      <c r="AE35">
        <v>6.4239769999999998</v>
      </c>
      <c r="AF35">
        <v>6.3908209999999999</v>
      </c>
      <c r="AG35">
        <v>6.3596640000000004</v>
      </c>
      <c r="AH35">
        <v>6.3301319999999999</v>
      </c>
      <c r="AI35">
        <v>6.301469</v>
      </c>
      <c r="AJ35" s="122">
        <v>-5.0000000000000001E-3</v>
      </c>
    </row>
    <row r="36" spans="1:36">
      <c r="A36" t="s">
        <v>394</v>
      </c>
      <c r="B36" t="s">
        <v>539</v>
      </c>
      <c r="C36" t="s">
        <v>668</v>
      </c>
      <c r="D36" t="s">
        <v>385</v>
      </c>
      <c r="F36">
        <v>152.895691</v>
      </c>
      <c r="G36">
        <v>153.851181</v>
      </c>
      <c r="H36">
        <v>154.71125799999999</v>
      </c>
      <c r="I36">
        <v>155.574951</v>
      </c>
      <c r="J36">
        <v>156.42796300000001</v>
      </c>
      <c r="K36">
        <v>157.24801600000001</v>
      </c>
      <c r="L36">
        <v>158.05688499999999</v>
      </c>
      <c r="M36">
        <v>158.88717700000001</v>
      </c>
      <c r="N36">
        <v>159.72079500000001</v>
      </c>
      <c r="O36">
        <v>160.53671299999999</v>
      </c>
      <c r="P36">
        <v>161.32875100000001</v>
      </c>
      <c r="Q36">
        <v>162.159897</v>
      </c>
      <c r="R36">
        <v>162.979568</v>
      </c>
      <c r="S36">
        <v>163.755798</v>
      </c>
      <c r="T36">
        <v>164.509308</v>
      </c>
      <c r="U36">
        <v>165.246048</v>
      </c>
      <c r="V36">
        <v>165.98580899999999</v>
      </c>
      <c r="W36">
        <v>166.72875999999999</v>
      </c>
      <c r="X36">
        <v>167.47807299999999</v>
      </c>
      <c r="Y36">
        <v>168.23213200000001</v>
      </c>
      <c r="Z36">
        <v>168.976517</v>
      </c>
      <c r="AA36">
        <v>169.703125</v>
      </c>
      <c r="AB36">
        <v>170.41703799999999</v>
      </c>
      <c r="AC36">
        <v>171.120407</v>
      </c>
      <c r="AD36">
        <v>171.816452</v>
      </c>
      <c r="AE36">
        <v>172.503433</v>
      </c>
      <c r="AF36">
        <v>173.184235</v>
      </c>
      <c r="AG36">
        <v>173.84989899999999</v>
      </c>
      <c r="AH36">
        <v>174.50582900000001</v>
      </c>
      <c r="AI36">
        <v>175.14982599999999</v>
      </c>
      <c r="AJ36" s="122">
        <v>5.0000000000000001E-3</v>
      </c>
    </row>
    <row r="37" spans="1:36">
      <c r="A37" t="s">
        <v>403</v>
      </c>
    </row>
    <row r="38" spans="1:36">
      <c r="A38" t="s">
        <v>399</v>
      </c>
      <c r="B38" t="s">
        <v>541</v>
      </c>
      <c r="C38" t="s">
        <v>669</v>
      </c>
      <c r="D38" t="s">
        <v>385</v>
      </c>
      <c r="F38">
        <v>84.746170000000006</v>
      </c>
      <c r="G38">
        <v>86.235473999999996</v>
      </c>
      <c r="H38">
        <v>87.634345999999994</v>
      </c>
      <c r="I38">
        <v>89.025756999999999</v>
      </c>
      <c r="J38">
        <v>90.409912000000006</v>
      </c>
      <c r="K38">
        <v>91.740775999999997</v>
      </c>
      <c r="L38">
        <v>93.044623999999999</v>
      </c>
      <c r="M38">
        <v>94.368133999999998</v>
      </c>
      <c r="N38">
        <v>95.694359000000006</v>
      </c>
      <c r="O38">
        <v>97.005806000000007</v>
      </c>
      <c r="P38">
        <v>98.296959000000001</v>
      </c>
      <c r="Q38">
        <v>99.628151000000003</v>
      </c>
      <c r="R38">
        <v>100.95462000000001</v>
      </c>
      <c r="S38">
        <v>102.286011</v>
      </c>
      <c r="T38">
        <v>103.60919199999999</v>
      </c>
      <c r="U38">
        <v>104.931602</v>
      </c>
      <c r="V38">
        <v>106.24234</v>
      </c>
      <c r="W38">
        <v>107.54413599999999</v>
      </c>
      <c r="X38">
        <v>108.84335299999999</v>
      </c>
      <c r="Y38">
        <v>110.137047</v>
      </c>
      <c r="Z38">
        <v>111.41454299999999</v>
      </c>
      <c r="AA38">
        <v>112.66831999999999</v>
      </c>
      <c r="AB38">
        <v>113.905731</v>
      </c>
      <c r="AC38">
        <v>115.130562</v>
      </c>
      <c r="AD38">
        <v>116.34580200000001</v>
      </c>
      <c r="AE38">
        <v>117.55255099999999</v>
      </c>
      <c r="AF38">
        <v>118.752441</v>
      </c>
      <c r="AG38">
        <v>119.93815600000001</v>
      </c>
      <c r="AH38">
        <v>121.113731</v>
      </c>
      <c r="AI38">
        <v>122.27639000000001</v>
      </c>
      <c r="AJ38" s="122">
        <v>1.2999999999999999E-2</v>
      </c>
    </row>
    <row r="39" spans="1:36">
      <c r="A39" t="s">
        <v>400</v>
      </c>
      <c r="B39" t="s">
        <v>543</v>
      </c>
      <c r="C39" t="s">
        <v>670</v>
      </c>
      <c r="D39" t="s">
        <v>385</v>
      </c>
      <c r="F39">
        <v>19.709596999999999</v>
      </c>
      <c r="G39">
        <v>20.023541999999999</v>
      </c>
      <c r="H39">
        <v>20.338560000000001</v>
      </c>
      <c r="I39">
        <v>20.669288999999999</v>
      </c>
      <c r="J39">
        <v>21.015242000000001</v>
      </c>
      <c r="K39">
        <v>21.379358</v>
      </c>
      <c r="L39">
        <v>21.76585</v>
      </c>
      <c r="M39">
        <v>22.150590999999999</v>
      </c>
      <c r="N39">
        <v>22.533481999999999</v>
      </c>
      <c r="O39">
        <v>22.910875000000001</v>
      </c>
      <c r="P39">
        <v>23.281893</v>
      </c>
      <c r="Q39">
        <v>23.653245999999999</v>
      </c>
      <c r="R39">
        <v>24.015889999999999</v>
      </c>
      <c r="S39">
        <v>24.363271999999998</v>
      </c>
      <c r="T39">
        <v>24.692194000000001</v>
      </c>
      <c r="U39">
        <v>25.002323000000001</v>
      </c>
      <c r="V39">
        <v>25.322683000000001</v>
      </c>
      <c r="W39">
        <v>25.652546000000001</v>
      </c>
      <c r="X39">
        <v>25.990679</v>
      </c>
      <c r="Y39">
        <v>26.336732999999999</v>
      </c>
      <c r="Z39">
        <v>26.687059000000001</v>
      </c>
      <c r="AA39">
        <v>27.039303</v>
      </c>
      <c r="AB39">
        <v>27.391558</v>
      </c>
      <c r="AC39">
        <v>27.742498000000001</v>
      </c>
      <c r="AD39">
        <v>28.091401999999999</v>
      </c>
      <c r="AE39">
        <v>28.436264000000001</v>
      </c>
      <c r="AF39">
        <v>28.777365</v>
      </c>
      <c r="AG39">
        <v>29.113682000000001</v>
      </c>
      <c r="AH39">
        <v>29.446186000000001</v>
      </c>
      <c r="AI39">
        <v>29.77441</v>
      </c>
      <c r="AJ39" s="122">
        <v>1.4E-2</v>
      </c>
    </row>
    <row r="40" spans="1:36">
      <c r="A40" t="s">
        <v>394</v>
      </c>
      <c r="B40" t="s">
        <v>545</v>
      </c>
      <c r="C40" t="s">
        <v>671</v>
      </c>
      <c r="D40" t="s">
        <v>385</v>
      </c>
      <c r="F40">
        <v>104.455765</v>
      </c>
      <c r="G40">
        <v>106.259018</v>
      </c>
      <c r="H40">
        <v>107.972908</v>
      </c>
      <c r="I40">
        <v>109.69504499999999</v>
      </c>
      <c r="J40">
        <v>111.425156</v>
      </c>
      <c r="K40">
        <v>113.120132</v>
      </c>
      <c r="L40">
        <v>114.81047100000001</v>
      </c>
      <c r="M40">
        <v>116.51872299999999</v>
      </c>
      <c r="N40">
        <v>118.227844</v>
      </c>
      <c r="O40">
        <v>119.916679</v>
      </c>
      <c r="P40">
        <v>121.57885</v>
      </c>
      <c r="Q40">
        <v>123.281395</v>
      </c>
      <c r="R40">
        <v>124.970512</v>
      </c>
      <c r="S40">
        <v>126.64928399999999</v>
      </c>
      <c r="T40">
        <v>128.30139199999999</v>
      </c>
      <c r="U40">
        <v>129.93392900000001</v>
      </c>
      <c r="V40">
        <v>131.56501800000001</v>
      </c>
      <c r="W40">
        <v>133.196686</v>
      </c>
      <c r="X40">
        <v>134.83403000000001</v>
      </c>
      <c r="Y40">
        <v>136.47378499999999</v>
      </c>
      <c r="Z40">
        <v>138.101608</v>
      </c>
      <c r="AA40">
        <v>139.707626</v>
      </c>
      <c r="AB40">
        <v>141.29728700000001</v>
      </c>
      <c r="AC40">
        <v>142.873062</v>
      </c>
      <c r="AD40">
        <v>144.43720999999999</v>
      </c>
      <c r="AE40">
        <v>145.98881499999999</v>
      </c>
      <c r="AF40">
        <v>147.52979999999999</v>
      </c>
      <c r="AG40">
        <v>149.05183400000001</v>
      </c>
      <c r="AH40">
        <v>150.559921</v>
      </c>
      <c r="AI40">
        <v>152.05079699999999</v>
      </c>
      <c r="AJ40" s="122">
        <v>1.2999999999999999E-2</v>
      </c>
    </row>
    <row r="41" spans="1:36">
      <c r="A41" t="s">
        <v>404</v>
      </c>
    </row>
    <row r="42" spans="1:36">
      <c r="A42" t="s">
        <v>405</v>
      </c>
      <c r="B42" t="s">
        <v>547</v>
      </c>
      <c r="C42" t="s">
        <v>672</v>
      </c>
      <c r="D42" t="s">
        <v>385</v>
      </c>
      <c r="F42">
        <v>170.63339199999999</v>
      </c>
      <c r="G42">
        <v>172.104568</v>
      </c>
      <c r="H42">
        <v>173.44502299999999</v>
      </c>
      <c r="I42">
        <v>174.80096399999999</v>
      </c>
      <c r="J42">
        <v>176.14250200000001</v>
      </c>
      <c r="K42">
        <v>177.43580600000001</v>
      </c>
      <c r="L42">
        <v>178.70770300000001</v>
      </c>
      <c r="M42">
        <v>180.007553</v>
      </c>
      <c r="N42">
        <v>181.311249</v>
      </c>
      <c r="O42">
        <v>182.588593</v>
      </c>
      <c r="P42">
        <v>183.830322</v>
      </c>
      <c r="Q42">
        <v>185.13275100000001</v>
      </c>
      <c r="R42">
        <v>186.41868600000001</v>
      </c>
      <c r="S42">
        <v>187.64331100000001</v>
      </c>
      <c r="T42">
        <v>188.83479299999999</v>
      </c>
      <c r="U42">
        <v>190.00289900000001</v>
      </c>
      <c r="V42">
        <v>191.17137099999999</v>
      </c>
      <c r="W42">
        <v>192.343155</v>
      </c>
      <c r="X42">
        <v>193.52160599999999</v>
      </c>
      <c r="Y42">
        <v>194.70668000000001</v>
      </c>
      <c r="Z42">
        <v>195.87918099999999</v>
      </c>
      <c r="AA42">
        <v>197.02565000000001</v>
      </c>
      <c r="AB42">
        <v>198.153244</v>
      </c>
      <c r="AC42">
        <v>199.26563999999999</v>
      </c>
      <c r="AD42">
        <v>200.365509</v>
      </c>
      <c r="AE42">
        <v>201.45138499999999</v>
      </c>
      <c r="AF42">
        <v>202.52565000000001</v>
      </c>
      <c r="AG42">
        <v>203.577179</v>
      </c>
      <c r="AH42">
        <v>204.612549</v>
      </c>
      <c r="AI42">
        <v>205.62712099999999</v>
      </c>
      <c r="AJ42" s="122">
        <v>6.0000000000000001E-3</v>
      </c>
    </row>
    <row r="43" spans="1:36">
      <c r="A43" t="s">
        <v>406</v>
      </c>
      <c r="B43" t="s">
        <v>549</v>
      </c>
      <c r="C43" t="s">
        <v>673</v>
      </c>
      <c r="D43" t="s">
        <v>385</v>
      </c>
      <c r="F43">
        <v>44.947986999999998</v>
      </c>
      <c r="G43">
        <v>45.289402000000003</v>
      </c>
      <c r="H43">
        <v>45.602820999999999</v>
      </c>
      <c r="I43">
        <v>45.922535000000003</v>
      </c>
      <c r="J43">
        <v>46.241211</v>
      </c>
      <c r="K43">
        <v>46.551991000000001</v>
      </c>
      <c r="L43">
        <v>46.854709999999997</v>
      </c>
      <c r="M43">
        <v>47.162128000000003</v>
      </c>
      <c r="N43">
        <v>47.470244999999998</v>
      </c>
      <c r="O43">
        <v>47.771068999999997</v>
      </c>
      <c r="P43">
        <v>48.063628999999999</v>
      </c>
      <c r="Q43">
        <v>48.372039999999998</v>
      </c>
      <c r="R43">
        <v>48.677734000000001</v>
      </c>
      <c r="S43">
        <v>48.970444000000001</v>
      </c>
      <c r="T43">
        <v>49.256191000000001</v>
      </c>
      <c r="U43">
        <v>49.536830999999999</v>
      </c>
      <c r="V43">
        <v>49.814934000000001</v>
      </c>
      <c r="W43">
        <v>50.091827000000002</v>
      </c>
      <c r="X43">
        <v>50.368972999999997</v>
      </c>
      <c r="Y43">
        <v>50.647869</v>
      </c>
      <c r="Z43">
        <v>50.923865999999997</v>
      </c>
      <c r="AA43">
        <v>51.193691000000001</v>
      </c>
      <c r="AB43">
        <v>51.459049</v>
      </c>
      <c r="AC43">
        <v>51.721454999999999</v>
      </c>
      <c r="AD43">
        <v>51.981228000000002</v>
      </c>
      <c r="AE43">
        <v>52.237853999999999</v>
      </c>
      <c r="AF43">
        <v>52.491165000000002</v>
      </c>
      <c r="AG43">
        <v>52.738608999999997</v>
      </c>
      <c r="AH43">
        <v>52.981316</v>
      </c>
      <c r="AI43">
        <v>53.217987000000001</v>
      </c>
      <c r="AJ43" s="122">
        <v>6.0000000000000001E-3</v>
      </c>
    </row>
    <row r="44" spans="1:36">
      <c r="A44" t="s">
        <v>175</v>
      </c>
    </row>
    <row r="45" spans="1:36">
      <c r="A45" t="s">
        <v>383</v>
      </c>
    </row>
    <row r="46" spans="1:36">
      <c r="A46" t="s">
        <v>407</v>
      </c>
      <c r="B46" t="s">
        <v>551</v>
      </c>
      <c r="C46" t="s">
        <v>674</v>
      </c>
      <c r="D46" t="s">
        <v>408</v>
      </c>
      <c r="F46">
        <v>8.1520740000000007</v>
      </c>
      <c r="G46">
        <v>8.1961180000000002</v>
      </c>
      <c r="H46">
        <v>8.2870659999999994</v>
      </c>
      <c r="I46">
        <v>8.3699680000000001</v>
      </c>
      <c r="J46">
        <v>8.4489809999999999</v>
      </c>
      <c r="K46">
        <v>8.5237669999999994</v>
      </c>
      <c r="L46">
        <v>8.5948499999999992</v>
      </c>
      <c r="M46">
        <v>8.6621629999999996</v>
      </c>
      <c r="N46">
        <v>8.7258829999999996</v>
      </c>
      <c r="O46">
        <v>8.7855760000000007</v>
      </c>
      <c r="P46">
        <v>8.8411969999999993</v>
      </c>
      <c r="Q46">
        <v>8.8925889999999992</v>
      </c>
      <c r="R46">
        <v>8.9390719999999995</v>
      </c>
      <c r="S46">
        <v>8.9801970000000004</v>
      </c>
      <c r="T46">
        <v>9.0152149999999995</v>
      </c>
      <c r="U46">
        <v>9.0429250000000003</v>
      </c>
      <c r="V46">
        <v>9.0621709999999993</v>
      </c>
      <c r="W46">
        <v>9.0798550000000002</v>
      </c>
      <c r="X46">
        <v>9.0956109999999999</v>
      </c>
      <c r="Y46">
        <v>9.1092370000000003</v>
      </c>
      <c r="Z46">
        <v>9.1206569999999996</v>
      </c>
      <c r="AA46">
        <v>9.1299399999999995</v>
      </c>
      <c r="AB46">
        <v>9.1372339999999994</v>
      </c>
      <c r="AC46">
        <v>9.1427680000000002</v>
      </c>
      <c r="AD46">
        <v>9.1468240000000005</v>
      </c>
      <c r="AE46">
        <v>9.1496840000000006</v>
      </c>
      <c r="AF46">
        <v>9.1516330000000004</v>
      </c>
      <c r="AG46">
        <v>9.152927</v>
      </c>
      <c r="AH46">
        <v>9.1537509999999997</v>
      </c>
      <c r="AI46">
        <v>9.1542680000000001</v>
      </c>
      <c r="AJ46" s="122">
        <v>4.0000000000000001E-3</v>
      </c>
    </row>
    <row r="47" spans="1:36">
      <c r="A47" t="s">
        <v>409</v>
      </c>
      <c r="B47" t="s">
        <v>553</v>
      </c>
      <c r="C47" t="s">
        <v>675</v>
      </c>
      <c r="D47" t="s">
        <v>410</v>
      </c>
      <c r="F47">
        <v>1.3</v>
      </c>
      <c r="G47">
        <v>1.3</v>
      </c>
      <c r="H47">
        <v>1.3</v>
      </c>
      <c r="I47">
        <v>1.3</v>
      </c>
      <c r="J47">
        <v>1.3</v>
      </c>
      <c r="K47">
        <v>1.3</v>
      </c>
      <c r="L47">
        <v>1.3</v>
      </c>
      <c r="M47">
        <v>1.3</v>
      </c>
      <c r="N47">
        <v>1.3</v>
      </c>
      <c r="O47">
        <v>1.3</v>
      </c>
      <c r="P47">
        <v>1.3</v>
      </c>
      <c r="Q47">
        <v>1.3</v>
      </c>
      <c r="R47">
        <v>1.3</v>
      </c>
      <c r="S47">
        <v>1.3</v>
      </c>
      <c r="T47">
        <v>1.3</v>
      </c>
      <c r="U47">
        <v>1.3</v>
      </c>
      <c r="V47">
        <v>1.3</v>
      </c>
      <c r="W47">
        <v>1.3</v>
      </c>
      <c r="X47">
        <v>1.3</v>
      </c>
      <c r="Y47">
        <v>1.3</v>
      </c>
      <c r="Z47">
        <v>1.3</v>
      </c>
      <c r="AA47">
        <v>1.3</v>
      </c>
      <c r="AB47">
        <v>1.3</v>
      </c>
      <c r="AC47">
        <v>1.3</v>
      </c>
      <c r="AD47">
        <v>1.3</v>
      </c>
      <c r="AE47">
        <v>1.3</v>
      </c>
      <c r="AF47">
        <v>1.3</v>
      </c>
      <c r="AG47">
        <v>1.3</v>
      </c>
      <c r="AH47">
        <v>1.3</v>
      </c>
      <c r="AI47">
        <v>1.3</v>
      </c>
      <c r="AJ47" s="122">
        <v>0</v>
      </c>
    </row>
    <row r="48" spans="1:36">
      <c r="A48" t="s">
        <v>411</v>
      </c>
      <c r="B48" t="s">
        <v>555</v>
      </c>
      <c r="C48" t="s">
        <v>676</v>
      </c>
      <c r="D48" t="s">
        <v>412</v>
      </c>
      <c r="F48">
        <v>3.4527899999999998</v>
      </c>
      <c r="G48">
        <v>3.5014449999999999</v>
      </c>
      <c r="H48">
        <v>3.5417770000000002</v>
      </c>
      <c r="I48">
        <v>3.559523</v>
      </c>
      <c r="J48">
        <v>3.574398</v>
      </c>
      <c r="K48">
        <v>3.588524</v>
      </c>
      <c r="L48">
        <v>3.6006369999999999</v>
      </c>
      <c r="M48">
        <v>3.610833</v>
      </c>
      <c r="N48">
        <v>3.619402</v>
      </c>
      <c r="O48">
        <v>3.6265800000000001</v>
      </c>
      <c r="P48">
        <v>3.6327660000000002</v>
      </c>
      <c r="Q48">
        <v>3.6379190000000001</v>
      </c>
      <c r="R48">
        <v>3.6424289999999999</v>
      </c>
      <c r="S48">
        <v>3.6466059999999998</v>
      </c>
      <c r="T48">
        <v>3.650417</v>
      </c>
      <c r="U48">
        <v>3.6537760000000001</v>
      </c>
      <c r="V48">
        <v>3.6568100000000001</v>
      </c>
      <c r="W48">
        <v>3.6594259999999998</v>
      </c>
      <c r="X48">
        <v>3.6617630000000001</v>
      </c>
      <c r="Y48">
        <v>3.663834</v>
      </c>
      <c r="Z48">
        <v>3.6656879999999998</v>
      </c>
      <c r="AA48">
        <v>3.6673309999999999</v>
      </c>
      <c r="AB48">
        <v>3.6686209999999999</v>
      </c>
      <c r="AC48">
        <v>3.6696140000000002</v>
      </c>
      <c r="AD48">
        <v>3.670264</v>
      </c>
      <c r="AE48">
        <v>3.6704819999999998</v>
      </c>
      <c r="AF48">
        <v>3.6708370000000001</v>
      </c>
      <c r="AG48">
        <v>3.6712639999999999</v>
      </c>
      <c r="AH48">
        <v>3.6717240000000002</v>
      </c>
      <c r="AI48">
        <v>3.6721590000000002</v>
      </c>
      <c r="AJ48" s="122">
        <v>2E-3</v>
      </c>
    </row>
    <row r="49" spans="1:36">
      <c r="A49" t="s">
        <v>413</v>
      </c>
      <c r="B49" t="s">
        <v>557</v>
      </c>
      <c r="C49" t="s">
        <v>677</v>
      </c>
      <c r="D49" t="s">
        <v>414</v>
      </c>
      <c r="F49">
        <v>0.82572800000000002</v>
      </c>
      <c r="G49">
        <v>0.82994400000000002</v>
      </c>
      <c r="H49">
        <v>0.83406100000000005</v>
      </c>
      <c r="I49">
        <v>0.83813300000000002</v>
      </c>
      <c r="J49">
        <v>0.84218000000000004</v>
      </c>
      <c r="K49">
        <v>0.84625600000000001</v>
      </c>
      <c r="L49">
        <v>0.85001599999999999</v>
      </c>
      <c r="M49">
        <v>0.85349299999999995</v>
      </c>
      <c r="N49">
        <v>0.85665999999999998</v>
      </c>
      <c r="O49">
        <v>0.85949900000000001</v>
      </c>
      <c r="P49">
        <v>0.86205100000000001</v>
      </c>
      <c r="Q49">
        <v>0.86429599999999995</v>
      </c>
      <c r="R49">
        <v>0.86625200000000002</v>
      </c>
      <c r="S49">
        <v>0.86791200000000002</v>
      </c>
      <c r="T49">
        <v>0.86928099999999997</v>
      </c>
      <c r="U49">
        <v>0.87035099999999999</v>
      </c>
      <c r="V49">
        <v>0.87114800000000003</v>
      </c>
      <c r="W49">
        <v>0.87166299999999997</v>
      </c>
      <c r="X49">
        <v>0.87190100000000004</v>
      </c>
      <c r="Y49">
        <v>0.87185800000000002</v>
      </c>
      <c r="Z49">
        <v>0.87155400000000005</v>
      </c>
      <c r="AA49">
        <v>0.87127399999999999</v>
      </c>
      <c r="AB49">
        <v>0.87101399999999995</v>
      </c>
      <c r="AC49">
        <v>0.87077800000000005</v>
      </c>
      <c r="AD49">
        <v>0.87056500000000003</v>
      </c>
      <c r="AE49">
        <v>0.87037799999999999</v>
      </c>
      <c r="AF49">
        <v>0.87021599999999999</v>
      </c>
      <c r="AG49">
        <v>0.87007999999999996</v>
      </c>
      <c r="AH49">
        <v>0.86996700000000005</v>
      </c>
      <c r="AI49">
        <v>0.86987400000000004</v>
      </c>
      <c r="AJ49" s="122">
        <v>2E-3</v>
      </c>
    </row>
    <row r="50" spans="1:36">
      <c r="A50" t="s">
        <v>415</v>
      </c>
      <c r="B50" t="s">
        <v>559</v>
      </c>
      <c r="C50" t="s">
        <v>678</v>
      </c>
      <c r="D50" t="s">
        <v>414</v>
      </c>
      <c r="F50">
        <v>0.83468600000000004</v>
      </c>
      <c r="G50">
        <v>0.83559700000000003</v>
      </c>
      <c r="H50">
        <v>0.83641100000000002</v>
      </c>
      <c r="I50">
        <v>0.837252</v>
      </c>
      <c r="J50">
        <v>0.83810700000000005</v>
      </c>
      <c r="K50">
        <v>0.83897900000000003</v>
      </c>
      <c r="L50">
        <v>0.83982800000000002</v>
      </c>
      <c r="M50">
        <v>0.84061799999999998</v>
      </c>
      <c r="N50">
        <v>0.84134500000000001</v>
      </c>
      <c r="O50">
        <v>0.84199500000000005</v>
      </c>
      <c r="P50">
        <v>0.842588</v>
      </c>
      <c r="Q50">
        <v>0.843113</v>
      </c>
      <c r="R50">
        <v>0.84357899999999997</v>
      </c>
      <c r="S50">
        <v>0.84398399999999996</v>
      </c>
      <c r="T50">
        <v>0.844329</v>
      </c>
      <c r="U50">
        <v>0.84461600000000003</v>
      </c>
      <c r="V50">
        <v>0.84484700000000001</v>
      </c>
      <c r="W50">
        <v>0.84501999999999999</v>
      </c>
      <c r="X50">
        <v>0.84513099999999997</v>
      </c>
      <c r="Y50">
        <v>0.84518000000000004</v>
      </c>
      <c r="Z50">
        <v>0.84517399999999998</v>
      </c>
      <c r="AA50">
        <v>0.84516500000000006</v>
      </c>
      <c r="AB50">
        <v>0.84515499999999999</v>
      </c>
      <c r="AC50">
        <v>0.84514100000000003</v>
      </c>
      <c r="AD50">
        <v>0.84511999999999998</v>
      </c>
      <c r="AE50">
        <v>0.84509400000000001</v>
      </c>
      <c r="AF50">
        <v>0.84505699999999995</v>
      </c>
      <c r="AG50">
        <v>0.84501000000000004</v>
      </c>
      <c r="AH50">
        <v>0.84495299999999995</v>
      </c>
      <c r="AI50">
        <v>0.844885</v>
      </c>
      <c r="AJ50" s="122">
        <v>0</v>
      </c>
    </row>
    <row r="51" spans="1:36">
      <c r="A51" t="s">
        <v>416</v>
      </c>
    </row>
    <row r="52" spans="1:36">
      <c r="A52" t="s">
        <v>417</v>
      </c>
      <c r="B52" t="s">
        <v>561</v>
      </c>
      <c r="C52" t="s">
        <v>679</v>
      </c>
      <c r="D52" t="s">
        <v>418</v>
      </c>
      <c r="F52">
        <v>13.942868000000001</v>
      </c>
      <c r="G52">
        <v>14.079188</v>
      </c>
      <c r="H52">
        <v>14.315822000000001</v>
      </c>
      <c r="I52">
        <v>14.532185999999999</v>
      </c>
      <c r="J52">
        <v>14.73676</v>
      </c>
      <c r="K52">
        <v>14.928680999999999</v>
      </c>
      <c r="L52">
        <v>15.109222000000001</v>
      </c>
      <c r="M52">
        <v>15.278121000000001</v>
      </c>
      <c r="N52">
        <v>15.435934</v>
      </c>
      <c r="O52">
        <v>15.581635</v>
      </c>
      <c r="P52">
        <v>15.715282</v>
      </c>
      <c r="Q52">
        <v>15.836614000000001</v>
      </c>
      <c r="R52">
        <v>15.944226</v>
      </c>
      <c r="S52">
        <v>16.037289000000001</v>
      </c>
      <c r="T52">
        <v>16.114222999999999</v>
      </c>
      <c r="U52">
        <v>16.172186</v>
      </c>
      <c r="V52">
        <v>16.208539999999999</v>
      </c>
      <c r="W52">
        <v>16.241852000000002</v>
      </c>
      <c r="X52">
        <v>16.271374000000002</v>
      </c>
      <c r="Y52">
        <v>16.296741000000001</v>
      </c>
      <c r="Z52">
        <v>16.317813999999998</v>
      </c>
      <c r="AA52">
        <v>16.33474</v>
      </c>
      <c r="AB52">
        <v>16.347798999999998</v>
      </c>
      <c r="AC52">
        <v>16.357451999999999</v>
      </c>
      <c r="AD52">
        <v>16.364263999999999</v>
      </c>
      <c r="AE52">
        <v>16.368787999999999</v>
      </c>
      <c r="AF52">
        <v>16.371586000000001</v>
      </c>
      <c r="AG52">
        <v>16.373158</v>
      </c>
      <c r="AH52">
        <v>16.373884</v>
      </c>
      <c r="AI52">
        <v>16.374081</v>
      </c>
      <c r="AJ52" s="122">
        <v>6.0000000000000001E-3</v>
      </c>
    </row>
    <row r="53" spans="1:36">
      <c r="A53" t="s">
        <v>409</v>
      </c>
      <c r="B53" t="s">
        <v>563</v>
      </c>
      <c r="C53" t="s">
        <v>680</v>
      </c>
      <c r="D53" t="s">
        <v>410</v>
      </c>
      <c r="F53">
        <v>0.61139299999999996</v>
      </c>
      <c r="G53">
        <v>0.61732100000000001</v>
      </c>
      <c r="H53">
        <v>0.62387899999999996</v>
      </c>
      <c r="I53">
        <v>0.630243</v>
      </c>
      <c r="J53">
        <v>0.636405</v>
      </c>
      <c r="K53">
        <v>0.64234400000000003</v>
      </c>
      <c r="L53">
        <v>0.64812800000000004</v>
      </c>
      <c r="M53">
        <v>0.65382300000000004</v>
      </c>
      <c r="N53">
        <v>0.65959100000000004</v>
      </c>
      <c r="O53">
        <v>0.665547</v>
      </c>
      <c r="P53">
        <v>0.67179199999999994</v>
      </c>
      <c r="Q53">
        <v>0.67826600000000004</v>
      </c>
      <c r="R53">
        <v>0.68466000000000005</v>
      </c>
      <c r="S53">
        <v>0.69046200000000002</v>
      </c>
      <c r="T53">
        <v>0.69508000000000003</v>
      </c>
      <c r="U53">
        <v>0.69806299999999999</v>
      </c>
      <c r="V53">
        <v>0.69928999999999997</v>
      </c>
      <c r="W53">
        <v>0.69981300000000002</v>
      </c>
      <c r="X53">
        <v>0.69996800000000003</v>
      </c>
      <c r="Y53">
        <v>0.69999699999999998</v>
      </c>
      <c r="Z53">
        <v>0.7</v>
      </c>
      <c r="AA53">
        <v>0.7</v>
      </c>
      <c r="AB53">
        <v>0.7</v>
      </c>
      <c r="AC53">
        <v>0.7</v>
      </c>
      <c r="AD53">
        <v>0.7</v>
      </c>
      <c r="AE53">
        <v>0.7</v>
      </c>
      <c r="AF53">
        <v>0.7</v>
      </c>
      <c r="AG53">
        <v>0.7</v>
      </c>
      <c r="AH53">
        <v>0.7</v>
      </c>
      <c r="AI53">
        <v>0.7</v>
      </c>
      <c r="AJ53" s="122">
        <v>5.0000000000000001E-3</v>
      </c>
    </row>
    <row r="54" spans="1:36">
      <c r="A54" t="s">
        <v>419</v>
      </c>
      <c r="B54" t="s">
        <v>565</v>
      </c>
      <c r="C54" t="s">
        <v>681</v>
      </c>
      <c r="D54" t="s">
        <v>420</v>
      </c>
      <c r="F54">
        <v>15.699868</v>
      </c>
      <c r="G54">
        <v>16.037779</v>
      </c>
      <c r="H54">
        <v>16.317791</v>
      </c>
      <c r="I54">
        <v>16.439041</v>
      </c>
      <c r="J54">
        <v>16.536536999999999</v>
      </c>
      <c r="K54">
        <v>16.630521999999999</v>
      </c>
      <c r="L54">
        <v>16.71191</v>
      </c>
      <c r="M54">
        <v>16.780961999999999</v>
      </c>
      <c r="N54">
        <v>16.839209</v>
      </c>
      <c r="O54">
        <v>16.888083000000002</v>
      </c>
      <c r="P54">
        <v>16.930128</v>
      </c>
      <c r="Q54">
        <v>16.965260000000001</v>
      </c>
      <c r="R54">
        <v>16.995778999999999</v>
      </c>
      <c r="S54">
        <v>17.023705</v>
      </c>
      <c r="T54">
        <v>17.048967000000001</v>
      </c>
      <c r="U54">
        <v>17.071047</v>
      </c>
      <c r="V54">
        <v>17.090841000000001</v>
      </c>
      <c r="W54">
        <v>17.107814999999999</v>
      </c>
      <c r="X54">
        <v>17.122906</v>
      </c>
      <c r="Y54">
        <v>17.136196000000002</v>
      </c>
      <c r="Z54">
        <v>17.148056</v>
      </c>
      <c r="AA54">
        <v>17.158498999999999</v>
      </c>
      <c r="AB54">
        <v>17.166633999999998</v>
      </c>
      <c r="AC54">
        <v>17.172841999999999</v>
      </c>
      <c r="AD54">
        <v>17.176811000000001</v>
      </c>
      <c r="AE54">
        <v>17.177924999999998</v>
      </c>
      <c r="AF54">
        <v>17.179966</v>
      </c>
      <c r="AG54">
        <v>17.182469999999999</v>
      </c>
      <c r="AH54">
        <v>17.185184</v>
      </c>
      <c r="AI54">
        <v>17.187729000000001</v>
      </c>
      <c r="AJ54" s="122">
        <v>3.0000000000000001E-3</v>
      </c>
    </row>
    <row r="55" spans="1:36">
      <c r="A55" t="s">
        <v>421</v>
      </c>
      <c r="B55" t="s">
        <v>567</v>
      </c>
      <c r="C55" t="s">
        <v>682</v>
      </c>
      <c r="D55" t="s">
        <v>418</v>
      </c>
      <c r="F55">
        <v>13.350917000000001</v>
      </c>
      <c r="G55">
        <v>13.482215</v>
      </c>
      <c r="H55">
        <v>13.698518999999999</v>
      </c>
      <c r="I55">
        <v>13.900107999999999</v>
      </c>
      <c r="J55">
        <v>14.087223</v>
      </c>
      <c r="K55">
        <v>14.259071</v>
      </c>
      <c r="L55">
        <v>14.416427000000001</v>
      </c>
      <c r="M55">
        <v>14.559613000000001</v>
      </c>
      <c r="N55">
        <v>14.690548</v>
      </c>
      <c r="O55">
        <v>14.808434</v>
      </c>
      <c r="P55">
        <v>14.913205</v>
      </c>
      <c r="Q55">
        <v>15.006129</v>
      </c>
      <c r="R55">
        <v>15.08869</v>
      </c>
      <c r="S55">
        <v>15.160207</v>
      </c>
      <c r="T55">
        <v>15.221270000000001</v>
      </c>
      <c r="U55">
        <v>15.270899</v>
      </c>
      <c r="V55">
        <v>15.307233999999999</v>
      </c>
      <c r="W55">
        <v>15.343105</v>
      </c>
      <c r="X55">
        <v>15.377698000000001</v>
      </c>
      <c r="Y55">
        <v>15.410213000000001</v>
      </c>
      <c r="Z55">
        <v>15.439958000000001</v>
      </c>
      <c r="AA55">
        <v>15.466483</v>
      </c>
      <c r="AB55">
        <v>15.489461</v>
      </c>
      <c r="AC55">
        <v>15.508827</v>
      </c>
      <c r="AD55">
        <v>15.524755000000001</v>
      </c>
      <c r="AE55">
        <v>15.537507</v>
      </c>
      <c r="AF55">
        <v>15.547526</v>
      </c>
      <c r="AG55">
        <v>15.555306</v>
      </c>
      <c r="AH55">
        <v>15.561322000000001</v>
      </c>
      <c r="AI55">
        <v>15.565972</v>
      </c>
      <c r="AJ55" s="122">
        <v>5.0000000000000001E-3</v>
      </c>
    </row>
    <row r="56" spans="1:36">
      <c r="A56" t="s">
        <v>422</v>
      </c>
      <c r="B56" t="s">
        <v>569</v>
      </c>
      <c r="C56" t="s">
        <v>683</v>
      </c>
      <c r="D56" t="s">
        <v>420</v>
      </c>
      <c r="F56">
        <v>11.214135000000001</v>
      </c>
      <c r="G56">
        <v>11.293177</v>
      </c>
      <c r="H56">
        <v>11.378102999999999</v>
      </c>
      <c r="I56">
        <v>11.469821</v>
      </c>
      <c r="J56">
        <v>11.554790000000001</v>
      </c>
      <c r="K56">
        <v>11.630031000000001</v>
      </c>
      <c r="L56">
        <v>11.695104000000001</v>
      </c>
      <c r="M56">
        <v>11.751246</v>
      </c>
      <c r="N56">
        <v>11.797316</v>
      </c>
      <c r="O56">
        <v>11.850436</v>
      </c>
      <c r="P56">
        <v>11.887784999999999</v>
      </c>
      <c r="Q56">
        <v>11.909636000000001</v>
      </c>
      <c r="R56">
        <v>11.931602</v>
      </c>
      <c r="S56">
        <v>11.953343</v>
      </c>
      <c r="T56">
        <v>11.974455000000001</v>
      </c>
      <c r="U56">
        <v>11.99447</v>
      </c>
      <c r="V56">
        <v>12.012794</v>
      </c>
      <c r="W56">
        <v>12.028731000000001</v>
      </c>
      <c r="X56">
        <v>12.041741999999999</v>
      </c>
      <c r="Y56">
        <v>12.06344</v>
      </c>
      <c r="Z56">
        <v>12.081763</v>
      </c>
      <c r="AA56">
        <v>12.097495</v>
      </c>
      <c r="AB56">
        <v>12.1113</v>
      </c>
      <c r="AC56">
        <v>12.123844</v>
      </c>
      <c r="AD56">
        <v>12.135592000000001</v>
      </c>
      <c r="AE56">
        <v>12.146557</v>
      </c>
      <c r="AF56">
        <v>12.156594999999999</v>
      </c>
      <c r="AG56">
        <v>12.165376999999999</v>
      </c>
      <c r="AH56">
        <v>12.172610000000001</v>
      </c>
      <c r="AI56">
        <v>12.178070999999999</v>
      </c>
      <c r="AJ56" s="122">
        <v>3.0000000000000001E-3</v>
      </c>
    </row>
    <row r="57" spans="1:36">
      <c r="A57" t="s">
        <v>423</v>
      </c>
    </row>
    <row r="58" spans="1:36">
      <c r="A58" t="s">
        <v>424</v>
      </c>
      <c r="B58" t="s">
        <v>571</v>
      </c>
      <c r="C58" t="s">
        <v>684</v>
      </c>
      <c r="D58" t="s">
        <v>425</v>
      </c>
      <c r="F58">
        <v>0.92347100000000004</v>
      </c>
      <c r="G58">
        <v>0.92952699999999999</v>
      </c>
      <c r="H58">
        <v>0.93479699999999999</v>
      </c>
      <c r="I58">
        <v>0.94042199999999998</v>
      </c>
      <c r="J58">
        <v>0.94617300000000004</v>
      </c>
      <c r="K58">
        <v>0.95200399999999996</v>
      </c>
      <c r="L58">
        <v>0.95734799999999998</v>
      </c>
      <c r="M58">
        <v>0.96221199999999996</v>
      </c>
      <c r="N58">
        <v>0.966561</v>
      </c>
      <c r="O58">
        <v>0.97040899999999997</v>
      </c>
      <c r="P58">
        <v>0.97375500000000004</v>
      </c>
      <c r="Q58">
        <v>0.97660000000000002</v>
      </c>
      <c r="R58">
        <v>0.97895699999999997</v>
      </c>
      <c r="S58">
        <v>0.980819</v>
      </c>
      <c r="T58">
        <v>0.98218899999999998</v>
      </c>
      <c r="U58">
        <v>0.98308499999999999</v>
      </c>
      <c r="V58">
        <v>0.983491</v>
      </c>
      <c r="W58">
        <v>0.98342799999999997</v>
      </c>
      <c r="X58">
        <v>0.98337600000000003</v>
      </c>
      <c r="Y58">
        <v>0.98333499999999996</v>
      </c>
      <c r="Z58">
        <v>0.98330300000000004</v>
      </c>
      <c r="AA58">
        <v>0.98327900000000001</v>
      </c>
      <c r="AB58">
        <v>0.98326000000000002</v>
      </c>
      <c r="AC58">
        <v>0.98324699999999998</v>
      </c>
      <c r="AD58">
        <v>0.98323700000000003</v>
      </c>
      <c r="AE58">
        <v>0.98322900000000002</v>
      </c>
      <c r="AF58">
        <v>0.98322399999999999</v>
      </c>
      <c r="AG58">
        <v>0.98321999999999998</v>
      </c>
      <c r="AH58">
        <v>0.98321700000000001</v>
      </c>
      <c r="AI58">
        <v>0.98321400000000003</v>
      </c>
      <c r="AJ58" s="122">
        <v>2E-3</v>
      </c>
    </row>
    <row r="59" spans="1:36">
      <c r="A59" t="s">
        <v>426</v>
      </c>
      <c r="B59" t="s">
        <v>573</v>
      </c>
      <c r="C59" t="s">
        <v>685</v>
      </c>
      <c r="D59" t="s">
        <v>425</v>
      </c>
      <c r="F59">
        <v>0.61574399999999996</v>
      </c>
      <c r="G59">
        <v>0.61889499999999997</v>
      </c>
      <c r="H59">
        <v>0.62148499999999995</v>
      </c>
      <c r="I59">
        <v>0.62356599999999995</v>
      </c>
      <c r="J59">
        <v>0.62514800000000004</v>
      </c>
      <c r="K59">
        <v>0.62624000000000002</v>
      </c>
      <c r="L59">
        <v>0.62686500000000001</v>
      </c>
      <c r="M59">
        <v>0.62699899999999997</v>
      </c>
      <c r="N59">
        <v>0.62668100000000004</v>
      </c>
      <c r="O59">
        <v>0.62597199999999997</v>
      </c>
      <c r="P59">
        <v>0.62526400000000004</v>
      </c>
      <c r="Q59">
        <v>0.62457399999999996</v>
      </c>
      <c r="R59">
        <v>0.62391799999999997</v>
      </c>
      <c r="S59">
        <v>0.623309</v>
      </c>
      <c r="T59">
        <v>0.62275599999999998</v>
      </c>
      <c r="U59">
        <v>0.62226599999999999</v>
      </c>
      <c r="V59">
        <v>0.62184200000000001</v>
      </c>
      <c r="W59">
        <v>0.62148499999999995</v>
      </c>
      <c r="X59">
        <v>0.62119199999999997</v>
      </c>
      <c r="Y59">
        <v>0.62095800000000001</v>
      </c>
      <c r="Z59">
        <v>0.62077700000000002</v>
      </c>
      <c r="AA59">
        <v>0.62064200000000003</v>
      </c>
      <c r="AB59">
        <v>0.62054299999999996</v>
      </c>
      <c r="AC59">
        <v>0.62047200000000002</v>
      </c>
      <c r="AD59">
        <v>0.620425</v>
      </c>
      <c r="AE59">
        <v>0.620394</v>
      </c>
      <c r="AF59">
        <v>0.62037500000000001</v>
      </c>
      <c r="AG59">
        <v>0.62036400000000003</v>
      </c>
      <c r="AH59">
        <v>0.62035899999999999</v>
      </c>
      <c r="AI59">
        <v>0.62035700000000005</v>
      </c>
      <c r="AJ59" s="122">
        <v>0</v>
      </c>
    </row>
    <row r="60" spans="1:36">
      <c r="A60" t="s">
        <v>427</v>
      </c>
      <c r="B60" t="s">
        <v>575</v>
      </c>
      <c r="C60" t="s">
        <v>686</v>
      </c>
      <c r="D60" t="s">
        <v>425</v>
      </c>
      <c r="F60">
        <v>0.59797800000000001</v>
      </c>
      <c r="G60">
        <v>0.61212500000000003</v>
      </c>
      <c r="H60">
        <v>0.62499000000000005</v>
      </c>
      <c r="I60">
        <v>0.63619599999999998</v>
      </c>
      <c r="J60">
        <v>0.64564900000000003</v>
      </c>
      <c r="K60">
        <v>0.65342100000000003</v>
      </c>
      <c r="L60">
        <v>0.65937999999999997</v>
      </c>
      <c r="M60">
        <v>0.66344899999999996</v>
      </c>
      <c r="N60">
        <v>0.66552500000000003</v>
      </c>
      <c r="O60">
        <v>0.66555600000000004</v>
      </c>
      <c r="P60">
        <v>0.66559000000000001</v>
      </c>
      <c r="Q60">
        <v>0.66562600000000005</v>
      </c>
      <c r="R60">
        <v>0.66566400000000003</v>
      </c>
      <c r="S60">
        <v>0.66570200000000002</v>
      </c>
      <c r="T60">
        <v>0.66574</v>
      </c>
      <c r="U60">
        <v>0.66577600000000003</v>
      </c>
      <c r="V60">
        <v>0.66581100000000004</v>
      </c>
      <c r="W60">
        <v>0.66584500000000002</v>
      </c>
      <c r="X60">
        <v>0.66587600000000002</v>
      </c>
      <c r="Y60">
        <v>0.665906</v>
      </c>
      <c r="Z60">
        <v>0.66593500000000005</v>
      </c>
      <c r="AA60">
        <v>0.66596100000000003</v>
      </c>
      <c r="AB60">
        <v>0.66598599999999997</v>
      </c>
      <c r="AC60">
        <v>0.66601200000000005</v>
      </c>
      <c r="AD60">
        <v>0.66603500000000004</v>
      </c>
      <c r="AE60">
        <v>0.66605700000000001</v>
      </c>
      <c r="AF60">
        <v>0.66607700000000003</v>
      </c>
      <c r="AG60">
        <v>0.66609499999999999</v>
      </c>
      <c r="AH60">
        <v>0.66611200000000004</v>
      </c>
      <c r="AI60">
        <v>0.666126</v>
      </c>
      <c r="AJ60" s="122">
        <v>4.0000000000000001E-3</v>
      </c>
    </row>
    <row r="61" spans="1:36">
      <c r="A61" t="s">
        <v>428</v>
      </c>
      <c r="B61" t="s">
        <v>577</v>
      </c>
      <c r="C61" t="s">
        <v>687</v>
      </c>
      <c r="D61" t="s">
        <v>425</v>
      </c>
      <c r="F61">
        <v>0.60339100000000001</v>
      </c>
      <c r="G61">
        <v>0.60644299999999995</v>
      </c>
      <c r="H61">
        <v>0.60917699999999997</v>
      </c>
      <c r="I61">
        <v>0.61153100000000005</v>
      </c>
      <c r="J61">
        <v>0.61349900000000002</v>
      </c>
      <c r="K61">
        <v>0.61508200000000002</v>
      </c>
      <c r="L61">
        <v>0.61626400000000003</v>
      </c>
      <c r="M61">
        <v>0.61701700000000004</v>
      </c>
      <c r="N61">
        <v>0.61733000000000005</v>
      </c>
      <c r="O61">
        <v>0.61719000000000002</v>
      </c>
      <c r="P61">
        <v>0.61705100000000002</v>
      </c>
      <c r="Q61">
        <v>0.61692100000000005</v>
      </c>
      <c r="R61">
        <v>0.61679899999999999</v>
      </c>
      <c r="S61">
        <v>0.61668999999999996</v>
      </c>
      <c r="T61">
        <v>0.61659200000000003</v>
      </c>
      <c r="U61">
        <v>0.61650899999999997</v>
      </c>
      <c r="V61">
        <v>0.61644100000000002</v>
      </c>
      <c r="W61">
        <v>0.61638999999999999</v>
      </c>
      <c r="X61">
        <v>0.61635499999999999</v>
      </c>
      <c r="Y61">
        <v>0.61633599999999999</v>
      </c>
      <c r="Z61">
        <v>0.61633199999999999</v>
      </c>
      <c r="AA61">
        <v>0.61634100000000003</v>
      </c>
      <c r="AB61">
        <v>0.61636000000000002</v>
      </c>
      <c r="AC61">
        <v>0.61638899999999996</v>
      </c>
      <c r="AD61">
        <v>0.61642200000000003</v>
      </c>
      <c r="AE61">
        <v>0.616456</v>
      </c>
      <c r="AF61">
        <v>0.61648899999999995</v>
      </c>
      <c r="AG61">
        <v>0.61651900000000004</v>
      </c>
      <c r="AH61">
        <v>0.61654799999999998</v>
      </c>
      <c r="AI61">
        <v>0.61657300000000004</v>
      </c>
      <c r="AJ61" s="122">
        <v>1E-3</v>
      </c>
    </row>
    <row r="62" spans="1:36">
      <c r="A62" t="s">
        <v>429</v>
      </c>
    </row>
    <row r="63" spans="1:36">
      <c r="A63" t="s">
        <v>405</v>
      </c>
      <c r="B63" t="s">
        <v>579</v>
      </c>
      <c r="C63" t="s">
        <v>688</v>
      </c>
      <c r="D63" t="s">
        <v>430</v>
      </c>
      <c r="F63">
        <v>611.68988000000002</v>
      </c>
      <c r="G63">
        <v>602.07061799999997</v>
      </c>
      <c r="H63">
        <v>592.40869099999998</v>
      </c>
      <c r="I63">
        <v>583.24224900000002</v>
      </c>
      <c r="J63">
        <v>574.59338400000001</v>
      </c>
      <c r="K63">
        <v>566.45446800000002</v>
      </c>
      <c r="L63">
        <v>558.79931599999998</v>
      </c>
      <c r="M63">
        <v>551.60076900000001</v>
      </c>
      <c r="N63">
        <v>544.85504200000003</v>
      </c>
      <c r="O63">
        <v>538.59954800000003</v>
      </c>
      <c r="P63">
        <v>532.915527</v>
      </c>
      <c r="Q63">
        <v>527.75848399999995</v>
      </c>
      <c r="R63">
        <v>523.14086899999995</v>
      </c>
      <c r="S63">
        <v>519.06561299999998</v>
      </c>
      <c r="T63">
        <v>515.50518799999998</v>
      </c>
      <c r="U63">
        <v>512.45703100000003</v>
      </c>
      <c r="V63">
        <v>509.89144900000002</v>
      </c>
      <c r="W63">
        <v>507.83685300000002</v>
      </c>
      <c r="X63">
        <v>506.26800500000002</v>
      </c>
      <c r="Y63">
        <v>505.20886200000001</v>
      </c>
      <c r="Z63">
        <v>504.68804899999998</v>
      </c>
      <c r="AA63">
        <v>504.69116200000002</v>
      </c>
      <c r="AB63">
        <v>504.69424400000003</v>
      </c>
      <c r="AC63">
        <v>504.69714399999998</v>
      </c>
      <c r="AD63">
        <v>504.69869999999997</v>
      </c>
      <c r="AE63">
        <v>504.70248400000003</v>
      </c>
      <c r="AF63">
        <v>504.70706200000001</v>
      </c>
      <c r="AG63">
        <v>504.71304300000003</v>
      </c>
      <c r="AH63">
        <v>504.72058099999998</v>
      </c>
      <c r="AI63">
        <v>504.731201</v>
      </c>
      <c r="AJ63" s="122">
        <v>-7.0000000000000001E-3</v>
      </c>
    </row>
    <row r="64" spans="1:36">
      <c r="A64" t="s">
        <v>406</v>
      </c>
      <c r="B64" t="s">
        <v>581</v>
      </c>
      <c r="C64" t="s">
        <v>689</v>
      </c>
      <c r="D64" t="s">
        <v>430</v>
      </c>
      <c r="F64">
        <v>453.33017000000001</v>
      </c>
      <c r="G64">
        <v>448.66418499999997</v>
      </c>
      <c r="H64">
        <v>443.98052999999999</v>
      </c>
      <c r="I64">
        <v>439.19278000000003</v>
      </c>
      <c r="J64">
        <v>434.32385299999999</v>
      </c>
      <c r="K64">
        <v>429.37356599999998</v>
      </c>
      <c r="L64">
        <v>424.38076799999999</v>
      </c>
      <c r="M64">
        <v>419.61007699999999</v>
      </c>
      <c r="N64">
        <v>415.06066900000002</v>
      </c>
      <c r="O64">
        <v>410.752411</v>
      </c>
      <c r="P64">
        <v>406.66867100000002</v>
      </c>
      <c r="Q64">
        <v>402.77825899999999</v>
      </c>
      <c r="R64">
        <v>399.11785900000001</v>
      </c>
      <c r="S64">
        <v>395.70455900000002</v>
      </c>
      <c r="T64">
        <v>392.51959199999999</v>
      </c>
      <c r="U64">
        <v>389.60082999999997</v>
      </c>
      <c r="V64">
        <v>386.92303500000003</v>
      </c>
      <c r="W64">
        <v>384.497772</v>
      </c>
      <c r="X64">
        <v>382.31036399999999</v>
      </c>
      <c r="Y64">
        <v>380.34643599999998</v>
      </c>
      <c r="Z64">
        <v>378.653595</v>
      </c>
      <c r="AA64">
        <v>377.20849600000003</v>
      </c>
      <c r="AB64">
        <v>376.04827899999998</v>
      </c>
      <c r="AC64">
        <v>375.19198599999999</v>
      </c>
      <c r="AD64">
        <v>374.641144</v>
      </c>
      <c r="AE64">
        <v>374.39031999999997</v>
      </c>
      <c r="AF64">
        <v>374.39163200000002</v>
      </c>
      <c r="AG64">
        <v>374.39300500000002</v>
      </c>
      <c r="AH64">
        <v>374.39413500000001</v>
      </c>
      <c r="AI64">
        <v>374.395691</v>
      </c>
      <c r="AJ64" s="122">
        <v>-7.0000000000000001E-3</v>
      </c>
    </row>
    <row r="65" spans="1:36">
      <c r="A65" t="s">
        <v>431</v>
      </c>
    </row>
    <row r="66" spans="1:36">
      <c r="A66" t="s">
        <v>432</v>
      </c>
    </row>
    <row r="67" spans="1:36">
      <c r="A67" t="s">
        <v>433</v>
      </c>
      <c r="B67" t="s">
        <v>583</v>
      </c>
      <c r="C67" t="s">
        <v>690</v>
      </c>
      <c r="D67" t="s">
        <v>434</v>
      </c>
      <c r="F67">
        <v>0.96007399999999998</v>
      </c>
      <c r="G67">
        <v>0.95209699999999997</v>
      </c>
      <c r="H67">
        <v>0.94533299999999998</v>
      </c>
      <c r="I67">
        <v>0.93950999999999996</v>
      </c>
      <c r="J67">
        <v>0.93379400000000001</v>
      </c>
      <c r="K67">
        <v>0.92766899999999997</v>
      </c>
      <c r="L67">
        <v>0.92127300000000001</v>
      </c>
      <c r="M67">
        <v>0.91446700000000003</v>
      </c>
      <c r="N67">
        <v>0.90737900000000005</v>
      </c>
      <c r="O67">
        <v>0.900281</v>
      </c>
      <c r="P67">
        <v>0.89324000000000003</v>
      </c>
      <c r="Q67">
        <v>0.88593100000000002</v>
      </c>
      <c r="R67">
        <v>0.87865899999999997</v>
      </c>
      <c r="S67">
        <v>0.87160800000000005</v>
      </c>
      <c r="T67">
        <v>0.864869</v>
      </c>
      <c r="U67">
        <v>0.85831400000000002</v>
      </c>
      <c r="V67">
        <v>0.85174000000000005</v>
      </c>
      <c r="W67">
        <v>0.84510300000000005</v>
      </c>
      <c r="X67">
        <v>0.83843999999999996</v>
      </c>
      <c r="Y67">
        <v>0.83173799999999998</v>
      </c>
      <c r="Z67">
        <v>0.82498700000000003</v>
      </c>
      <c r="AA67">
        <v>0.81828999999999996</v>
      </c>
      <c r="AB67">
        <v>0.81171599999999999</v>
      </c>
      <c r="AC67">
        <v>0.80518000000000001</v>
      </c>
      <c r="AD67">
        <v>0.79864599999999997</v>
      </c>
      <c r="AE67">
        <v>0.79214499999999999</v>
      </c>
      <c r="AF67">
        <v>0.78560300000000005</v>
      </c>
      <c r="AG67">
        <v>0.77905999999999997</v>
      </c>
      <c r="AH67">
        <v>0.77248099999999997</v>
      </c>
      <c r="AI67">
        <v>0.765934</v>
      </c>
      <c r="AJ67" s="122">
        <v>-8.0000000000000002E-3</v>
      </c>
    </row>
    <row r="68" spans="1:36">
      <c r="A68" t="s">
        <v>435</v>
      </c>
      <c r="B68" t="s">
        <v>585</v>
      </c>
      <c r="C68" t="s">
        <v>691</v>
      </c>
      <c r="D68" t="s">
        <v>434</v>
      </c>
      <c r="F68">
        <v>0.84737600000000002</v>
      </c>
      <c r="G68">
        <v>0.88883999999999996</v>
      </c>
      <c r="H68">
        <v>0.874386</v>
      </c>
      <c r="I68">
        <v>0.87059200000000003</v>
      </c>
      <c r="J68">
        <v>0.86882499999999996</v>
      </c>
      <c r="K68">
        <v>0.86727600000000005</v>
      </c>
      <c r="L68">
        <v>0.87018399999999996</v>
      </c>
      <c r="M68">
        <v>0.87128000000000005</v>
      </c>
      <c r="N68">
        <v>0.87057600000000002</v>
      </c>
      <c r="O68">
        <v>0.87045799999999995</v>
      </c>
      <c r="P68">
        <v>0.86966200000000005</v>
      </c>
      <c r="Q68">
        <v>0.86566100000000001</v>
      </c>
      <c r="R68">
        <v>0.863842</v>
      </c>
      <c r="S68">
        <v>0.861375</v>
      </c>
      <c r="T68">
        <v>0.86007299999999998</v>
      </c>
      <c r="U68">
        <v>0.85832699999999995</v>
      </c>
      <c r="V68">
        <v>0.86018099999999997</v>
      </c>
      <c r="W68">
        <v>0.86018399999999995</v>
      </c>
      <c r="X68">
        <v>0.86069399999999996</v>
      </c>
      <c r="Y68">
        <v>0.859456</v>
      </c>
      <c r="Z68">
        <v>0.85729</v>
      </c>
      <c r="AA68">
        <v>0.85628899999999997</v>
      </c>
      <c r="AB68">
        <v>0.855514</v>
      </c>
      <c r="AC68">
        <v>0.85429200000000005</v>
      </c>
      <c r="AD68">
        <v>0.85416700000000001</v>
      </c>
      <c r="AE68">
        <v>0.853711</v>
      </c>
      <c r="AF68">
        <v>0.85448199999999996</v>
      </c>
      <c r="AG68">
        <v>0.85420300000000005</v>
      </c>
      <c r="AH68">
        <v>0.854742</v>
      </c>
      <c r="AI68">
        <v>0.85639799999999999</v>
      </c>
      <c r="AJ68" s="122">
        <v>0</v>
      </c>
    </row>
    <row r="69" spans="1:36">
      <c r="A69" t="s">
        <v>436</v>
      </c>
      <c r="B69" t="s">
        <v>587</v>
      </c>
      <c r="C69" t="s">
        <v>692</v>
      </c>
      <c r="D69" t="s">
        <v>434</v>
      </c>
      <c r="F69">
        <v>0.953071</v>
      </c>
      <c r="G69">
        <v>0.94503999999999999</v>
      </c>
      <c r="H69">
        <v>0.93817700000000004</v>
      </c>
      <c r="I69">
        <v>0.93225599999999997</v>
      </c>
      <c r="J69">
        <v>0.92652800000000002</v>
      </c>
      <c r="K69">
        <v>0.920543</v>
      </c>
      <c r="L69">
        <v>0.91445399999999999</v>
      </c>
      <c r="M69">
        <v>0.90811900000000001</v>
      </c>
      <c r="N69">
        <v>0.901644</v>
      </c>
      <c r="O69">
        <v>0.89527800000000002</v>
      </c>
      <c r="P69">
        <v>0.88906499999999999</v>
      </c>
      <c r="Q69">
        <v>0.88269399999999998</v>
      </c>
      <c r="R69">
        <v>0.87644699999999998</v>
      </c>
      <c r="S69">
        <v>0.87047099999999999</v>
      </c>
      <c r="T69">
        <v>0.86483900000000002</v>
      </c>
      <c r="U69">
        <v>0.85943199999999997</v>
      </c>
      <c r="V69">
        <v>0.85410699999999995</v>
      </c>
      <c r="W69">
        <v>0.84881499999999999</v>
      </c>
      <c r="X69">
        <v>0.84358900000000003</v>
      </c>
      <c r="Y69">
        <v>0.83840499999999996</v>
      </c>
      <c r="Z69">
        <v>0.83324200000000004</v>
      </c>
      <c r="AA69">
        <v>0.82818999999999998</v>
      </c>
      <c r="AB69">
        <v>0.82329799999999997</v>
      </c>
      <c r="AC69">
        <v>0.818496</v>
      </c>
      <c r="AD69">
        <v>0.81376099999999996</v>
      </c>
      <c r="AE69">
        <v>0.80911299999999997</v>
      </c>
      <c r="AF69">
        <v>0.80450299999999997</v>
      </c>
      <c r="AG69">
        <v>0.79994799999999999</v>
      </c>
      <c r="AH69">
        <v>0.79542800000000002</v>
      </c>
      <c r="AI69">
        <v>0.79100000000000004</v>
      </c>
      <c r="AJ69" s="122">
        <v>-6.0000000000000001E-3</v>
      </c>
    </row>
    <row r="70" spans="1:36">
      <c r="A70" t="s">
        <v>416</v>
      </c>
    </row>
    <row r="71" spans="1:36">
      <c r="A71" t="s">
        <v>433</v>
      </c>
      <c r="B71" t="s">
        <v>589</v>
      </c>
      <c r="C71" t="s">
        <v>693</v>
      </c>
      <c r="D71" t="s">
        <v>434</v>
      </c>
      <c r="F71">
        <v>0.986008</v>
      </c>
      <c r="G71">
        <v>0.98319299999999998</v>
      </c>
      <c r="H71">
        <v>0.98083600000000004</v>
      </c>
      <c r="I71">
        <v>0.97877499999999995</v>
      </c>
      <c r="J71">
        <v>0.97672899999999996</v>
      </c>
      <c r="K71">
        <v>0.97452700000000003</v>
      </c>
      <c r="L71">
        <v>0.97223000000000004</v>
      </c>
      <c r="M71">
        <v>0.96978399999999998</v>
      </c>
      <c r="N71">
        <v>0.96724500000000002</v>
      </c>
      <c r="O71">
        <v>0.96471399999999996</v>
      </c>
      <c r="P71">
        <v>0.96219100000000002</v>
      </c>
      <c r="Q71">
        <v>0.95955900000000005</v>
      </c>
      <c r="R71">
        <v>0.95692999999999995</v>
      </c>
      <c r="S71">
        <v>0.95438000000000001</v>
      </c>
      <c r="T71">
        <v>0.95194999999999996</v>
      </c>
      <c r="U71">
        <v>0.94957899999999995</v>
      </c>
      <c r="V71">
        <v>0.94717899999999999</v>
      </c>
      <c r="W71">
        <v>0.94475399999999998</v>
      </c>
      <c r="X71">
        <v>0.94232199999999999</v>
      </c>
      <c r="Y71">
        <v>0.93987100000000001</v>
      </c>
      <c r="Z71">
        <v>0.93738999999999995</v>
      </c>
      <c r="AA71">
        <v>0.93493099999999996</v>
      </c>
      <c r="AB71">
        <v>0.93251399999999995</v>
      </c>
      <c r="AC71">
        <v>0.93010899999999996</v>
      </c>
      <c r="AD71">
        <v>0.92770300000000006</v>
      </c>
      <c r="AE71">
        <v>0.92529499999999998</v>
      </c>
      <c r="AF71">
        <v>0.92288199999999998</v>
      </c>
      <c r="AG71">
        <v>0.92046600000000001</v>
      </c>
      <c r="AH71">
        <v>0.91803100000000004</v>
      </c>
      <c r="AI71">
        <v>0.91561000000000003</v>
      </c>
      <c r="AJ71" s="122">
        <v>-3.0000000000000001E-3</v>
      </c>
    </row>
    <row r="72" spans="1:36">
      <c r="A72" t="s">
        <v>435</v>
      </c>
      <c r="B72" t="s">
        <v>591</v>
      </c>
      <c r="C72" t="s">
        <v>694</v>
      </c>
      <c r="D72" t="s">
        <v>434</v>
      </c>
      <c r="F72">
        <v>0.97500299999999995</v>
      </c>
      <c r="G72">
        <v>0.99866200000000005</v>
      </c>
      <c r="H72">
        <v>0.99372400000000005</v>
      </c>
      <c r="I72">
        <v>0.99062600000000001</v>
      </c>
      <c r="J72">
        <v>0.990066</v>
      </c>
      <c r="K72">
        <v>0.99032900000000001</v>
      </c>
      <c r="L72">
        <v>0.99183699999999997</v>
      </c>
      <c r="M72">
        <v>0.99227100000000001</v>
      </c>
      <c r="N72">
        <v>0.99197199999999996</v>
      </c>
      <c r="O72">
        <v>0.99193200000000004</v>
      </c>
      <c r="P72">
        <v>0.99177599999999999</v>
      </c>
      <c r="Q72">
        <v>0.989402</v>
      </c>
      <c r="R72">
        <v>0.98886799999999997</v>
      </c>
      <c r="S72">
        <v>0.98811499999999997</v>
      </c>
      <c r="T72">
        <v>0.98792800000000003</v>
      </c>
      <c r="U72">
        <v>0.98720699999999995</v>
      </c>
      <c r="V72">
        <v>0.98816899999999996</v>
      </c>
      <c r="W72">
        <v>0.98797400000000002</v>
      </c>
      <c r="X72">
        <v>0.98843400000000003</v>
      </c>
      <c r="Y72">
        <v>0.98804599999999998</v>
      </c>
      <c r="Z72">
        <v>0.98692000000000002</v>
      </c>
      <c r="AA72">
        <v>0.98668400000000001</v>
      </c>
      <c r="AB72">
        <v>0.98651100000000003</v>
      </c>
      <c r="AC72">
        <v>0.986236</v>
      </c>
      <c r="AD72">
        <v>0.98674600000000001</v>
      </c>
      <c r="AE72">
        <v>0.986846</v>
      </c>
      <c r="AF72">
        <v>0.98780900000000005</v>
      </c>
      <c r="AG72">
        <v>0.98794800000000005</v>
      </c>
      <c r="AH72">
        <v>0.98856299999999997</v>
      </c>
      <c r="AI72">
        <v>0.990008</v>
      </c>
      <c r="AJ72" s="122">
        <v>1E-3</v>
      </c>
    </row>
    <row r="73" spans="1:36">
      <c r="A73" t="s">
        <v>436</v>
      </c>
      <c r="B73" t="s">
        <v>593</v>
      </c>
      <c r="C73" t="s">
        <v>695</v>
      </c>
      <c r="D73" t="s">
        <v>434</v>
      </c>
      <c r="F73">
        <v>0.986182</v>
      </c>
      <c r="G73">
        <v>0.983653</v>
      </c>
      <c r="H73">
        <v>0.98153599999999996</v>
      </c>
      <c r="I73">
        <v>0.97969700000000004</v>
      </c>
      <c r="J73">
        <v>0.97789199999999998</v>
      </c>
      <c r="K73">
        <v>0.97596799999999995</v>
      </c>
      <c r="L73">
        <v>0.97399500000000006</v>
      </c>
      <c r="M73">
        <v>0.97191899999999998</v>
      </c>
      <c r="N73">
        <v>0.96978399999999998</v>
      </c>
      <c r="O73">
        <v>0.96767899999999996</v>
      </c>
      <c r="P73">
        <v>0.96560199999999996</v>
      </c>
      <c r="Q73">
        <v>0.96344200000000002</v>
      </c>
      <c r="R73">
        <v>0.96130499999999997</v>
      </c>
      <c r="S73">
        <v>0.95924699999999996</v>
      </c>
      <c r="T73">
        <v>0.95730700000000002</v>
      </c>
      <c r="U73">
        <v>0.95542899999999997</v>
      </c>
      <c r="V73">
        <v>0.95355100000000004</v>
      </c>
      <c r="W73">
        <v>0.95166899999999999</v>
      </c>
      <c r="X73">
        <v>0.94980299999999995</v>
      </c>
      <c r="Y73">
        <v>0.94793700000000003</v>
      </c>
      <c r="Z73">
        <v>0.94605300000000003</v>
      </c>
      <c r="AA73">
        <v>0.94419900000000001</v>
      </c>
      <c r="AB73">
        <v>0.94239099999999998</v>
      </c>
      <c r="AC73">
        <v>0.94060200000000005</v>
      </c>
      <c r="AD73">
        <v>0.93882900000000002</v>
      </c>
      <c r="AE73">
        <v>0.93706599999999995</v>
      </c>
      <c r="AF73">
        <v>0.93531500000000001</v>
      </c>
      <c r="AG73">
        <v>0.93357000000000001</v>
      </c>
      <c r="AH73">
        <v>0.93182299999999996</v>
      </c>
      <c r="AI73">
        <v>0.93010300000000001</v>
      </c>
      <c r="AJ73" s="122">
        <v>-2E-3</v>
      </c>
    </row>
    <row r="74" spans="1:36">
      <c r="A74" t="s">
        <v>437</v>
      </c>
    </row>
    <row r="75" spans="1:36">
      <c r="A75" t="s">
        <v>438</v>
      </c>
    </row>
    <row r="76" spans="1:36">
      <c r="A76" t="s">
        <v>439</v>
      </c>
    </row>
    <row r="77" spans="1:36">
      <c r="A77" t="s">
        <v>440</v>
      </c>
      <c r="B77" t="s">
        <v>595</v>
      </c>
      <c r="C77" t="s">
        <v>696</v>
      </c>
      <c r="D77" t="s">
        <v>441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1.9999999999999999E-6</v>
      </c>
      <c r="T77">
        <v>5.0000000000000004E-6</v>
      </c>
      <c r="U77">
        <v>1.0000000000000001E-5</v>
      </c>
      <c r="V77">
        <v>2.0999999999999999E-5</v>
      </c>
      <c r="W77">
        <v>4.1E-5</v>
      </c>
      <c r="X77">
        <v>7.7999999999999999E-5</v>
      </c>
      <c r="Y77">
        <v>1.46E-4</v>
      </c>
      <c r="Z77">
        <v>2.7099999999999997E-4</v>
      </c>
      <c r="AA77">
        <v>3.9500000000000001E-4</v>
      </c>
      <c r="AB77">
        <v>5.1999999999999995E-4</v>
      </c>
      <c r="AC77">
        <v>6.4499999999999996E-4</v>
      </c>
      <c r="AD77">
        <v>7.6999999999999996E-4</v>
      </c>
      <c r="AE77">
        <v>8.9599999999999999E-4</v>
      </c>
      <c r="AF77">
        <v>1.0219999999999999E-3</v>
      </c>
      <c r="AG77">
        <v>1.147E-3</v>
      </c>
      <c r="AH77">
        <v>1.273E-3</v>
      </c>
      <c r="AI77">
        <v>1.3990000000000001E-3</v>
      </c>
      <c r="AJ77" t="s">
        <v>176</v>
      </c>
    </row>
    <row r="78" spans="1:36">
      <c r="A78" t="s">
        <v>442</v>
      </c>
      <c r="B78" t="s">
        <v>597</v>
      </c>
      <c r="C78" t="s">
        <v>697</v>
      </c>
      <c r="D78" t="s">
        <v>441</v>
      </c>
      <c r="F78">
        <v>21.272516</v>
      </c>
      <c r="G78">
        <v>23.219529999999999</v>
      </c>
      <c r="H78">
        <v>25.164964999999999</v>
      </c>
      <c r="I78">
        <v>26.557243</v>
      </c>
      <c r="J78">
        <v>27.860468000000001</v>
      </c>
      <c r="K78">
        <v>29.152688999999999</v>
      </c>
      <c r="L78">
        <v>30.454778999999998</v>
      </c>
      <c r="M78">
        <v>31.826214</v>
      </c>
      <c r="N78">
        <v>33.259166999999998</v>
      </c>
      <c r="O78">
        <v>34.706843999999997</v>
      </c>
      <c r="P78">
        <v>36.238861</v>
      </c>
      <c r="Q78">
        <v>37.829205000000002</v>
      </c>
      <c r="R78">
        <v>39.584491999999997</v>
      </c>
      <c r="S78">
        <v>41.482211999999997</v>
      </c>
      <c r="T78">
        <v>43.369297000000003</v>
      </c>
      <c r="U78">
        <v>45.266972000000003</v>
      </c>
      <c r="V78">
        <v>47.348140999999998</v>
      </c>
      <c r="W78">
        <v>49.414561999999997</v>
      </c>
      <c r="X78">
        <v>51.598205999999998</v>
      </c>
      <c r="Y78">
        <v>53.988399999999999</v>
      </c>
      <c r="Z78">
        <v>56.450305999999998</v>
      </c>
      <c r="AA78">
        <v>59.155887999999997</v>
      </c>
      <c r="AB78">
        <v>62.009608999999998</v>
      </c>
      <c r="AC78">
        <v>64.908005000000003</v>
      </c>
      <c r="AD78">
        <v>68.013458</v>
      </c>
      <c r="AE78">
        <v>71.232567000000003</v>
      </c>
      <c r="AF78">
        <v>74.634651000000005</v>
      </c>
      <c r="AG78">
        <v>78.220139000000003</v>
      </c>
      <c r="AH78">
        <v>81.992232999999999</v>
      </c>
      <c r="AI78">
        <v>85.854904000000005</v>
      </c>
      <c r="AJ78" s="122">
        <v>4.9000000000000002E-2</v>
      </c>
    </row>
    <row r="79" spans="1:36">
      <c r="A79" t="s">
        <v>443</v>
      </c>
      <c r="B79" t="s">
        <v>599</v>
      </c>
      <c r="C79" t="s">
        <v>698</v>
      </c>
      <c r="D79" t="s">
        <v>441</v>
      </c>
      <c r="F79">
        <v>1.4232E-2</v>
      </c>
      <c r="G79">
        <v>1.4232E-2</v>
      </c>
      <c r="H79">
        <v>1.4232E-2</v>
      </c>
      <c r="I79">
        <v>1.4232E-2</v>
      </c>
      <c r="J79">
        <v>1.4232E-2</v>
      </c>
      <c r="K79">
        <v>1.4232E-2</v>
      </c>
      <c r="L79">
        <v>1.4232E-2</v>
      </c>
      <c r="M79">
        <v>1.4232E-2</v>
      </c>
      <c r="N79">
        <v>1.4232E-2</v>
      </c>
      <c r="O79">
        <v>1.4232E-2</v>
      </c>
      <c r="P79">
        <v>1.4232E-2</v>
      </c>
      <c r="Q79">
        <v>1.4233000000000001E-2</v>
      </c>
      <c r="R79">
        <v>1.4233000000000001E-2</v>
      </c>
      <c r="S79">
        <v>1.4236E-2</v>
      </c>
      <c r="T79">
        <v>1.4241999999999999E-2</v>
      </c>
      <c r="U79">
        <v>1.4253E-2</v>
      </c>
      <c r="V79">
        <v>1.4274E-2</v>
      </c>
      <c r="W79">
        <v>1.4314E-2</v>
      </c>
      <c r="X79">
        <v>1.4388E-2</v>
      </c>
      <c r="Y79">
        <v>1.4525E-2</v>
      </c>
      <c r="Z79">
        <v>1.4773E-2</v>
      </c>
      <c r="AA79">
        <v>1.5022000000000001E-2</v>
      </c>
      <c r="AB79">
        <v>1.5272000000000001E-2</v>
      </c>
      <c r="AC79">
        <v>1.5521999999999999E-2</v>
      </c>
      <c r="AD79">
        <v>1.5772999999999999E-2</v>
      </c>
      <c r="AE79">
        <v>1.6024E-2</v>
      </c>
      <c r="AF79">
        <v>1.6275000000000001E-2</v>
      </c>
      <c r="AG79">
        <v>1.6527E-2</v>
      </c>
      <c r="AH79">
        <v>1.6778999999999999E-2</v>
      </c>
      <c r="AI79">
        <v>1.7031000000000001E-2</v>
      </c>
      <c r="AJ79" s="122">
        <v>6.0000000000000001E-3</v>
      </c>
    </row>
    <row r="80" spans="1:36">
      <c r="A80" t="s">
        <v>394</v>
      </c>
      <c r="B80" t="s">
        <v>601</v>
      </c>
      <c r="C80" t="s">
        <v>699</v>
      </c>
      <c r="D80" t="s">
        <v>441</v>
      </c>
      <c r="F80">
        <v>21.286749</v>
      </c>
      <c r="G80">
        <v>23.233763</v>
      </c>
      <c r="H80">
        <v>25.179196999999998</v>
      </c>
      <c r="I80">
        <v>26.571476000000001</v>
      </c>
      <c r="J80">
        <v>27.874701000000002</v>
      </c>
      <c r="K80">
        <v>29.166922</v>
      </c>
      <c r="L80">
        <v>30.469010999999998</v>
      </c>
      <c r="M80">
        <v>31.840446</v>
      </c>
      <c r="N80">
        <v>33.273398999999998</v>
      </c>
      <c r="O80">
        <v>34.721077000000001</v>
      </c>
      <c r="P80">
        <v>36.253093999999997</v>
      </c>
      <c r="Q80">
        <v>37.843437000000002</v>
      </c>
      <c r="R80">
        <v>39.598723999999997</v>
      </c>
      <c r="S80">
        <v>41.496448999999998</v>
      </c>
      <c r="T80">
        <v>43.383541000000001</v>
      </c>
      <c r="U80">
        <v>45.281235000000002</v>
      </c>
      <c r="V80">
        <v>47.362434</v>
      </c>
      <c r="W80">
        <v>49.428916999999998</v>
      </c>
      <c r="X80">
        <v>51.612670999999999</v>
      </c>
      <c r="Y80">
        <v>54.003070999999998</v>
      </c>
      <c r="Z80">
        <v>56.465350999999998</v>
      </c>
      <c r="AA80">
        <v>59.171306999999999</v>
      </c>
      <c r="AB80">
        <v>62.025398000000003</v>
      </c>
      <c r="AC80">
        <v>64.924178999999995</v>
      </c>
      <c r="AD80">
        <v>68.029999000000004</v>
      </c>
      <c r="AE80">
        <v>71.249481000000003</v>
      </c>
      <c r="AF80">
        <v>74.651947000000007</v>
      </c>
      <c r="AG80">
        <v>78.237808000000001</v>
      </c>
      <c r="AH80">
        <v>82.010283999999999</v>
      </c>
      <c r="AI80">
        <v>85.873328999999998</v>
      </c>
      <c r="AJ80" s="122">
        <v>4.9000000000000002E-2</v>
      </c>
    </row>
    <row r="81" spans="1:36">
      <c r="A81" t="s">
        <v>444</v>
      </c>
    </row>
    <row r="82" spans="1:36">
      <c r="A82" t="s">
        <v>440</v>
      </c>
      <c r="B82" t="s">
        <v>603</v>
      </c>
      <c r="C82" t="s">
        <v>700</v>
      </c>
      <c r="D82" t="s">
        <v>445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9.9999999999999995E-7</v>
      </c>
      <c r="S82">
        <v>5.0000000000000004E-6</v>
      </c>
      <c r="T82">
        <v>1.2999999999999999E-5</v>
      </c>
      <c r="U82">
        <v>2.9E-5</v>
      </c>
      <c r="V82">
        <v>5.8E-5</v>
      </c>
      <c r="W82">
        <v>1.15E-4</v>
      </c>
      <c r="X82">
        <v>2.1699999999999999E-4</v>
      </c>
      <c r="Y82">
        <v>4.08E-4</v>
      </c>
      <c r="Z82">
        <v>7.5500000000000003E-4</v>
      </c>
      <c r="AA82">
        <v>1.1019999999999999E-3</v>
      </c>
      <c r="AB82">
        <v>1.451E-3</v>
      </c>
      <c r="AC82">
        <v>1.8E-3</v>
      </c>
      <c r="AD82">
        <v>2.1489999999999999E-3</v>
      </c>
      <c r="AE82">
        <v>2.4989999999999999E-3</v>
      </c>
      <c r="AF82">
        <v>2.8500000000000001E-3</v>
      </c>
      <c r="AG82">
        <v>3.2009999999999999E-3</v>
      </c>
      <c r="AH82">
        <v>3.5530000000000002E-3</v>
      </c>
      <c r="AI82">
        <v>3.9039999999999999E-3</v>
      </c>
      <c r="AJ82" t="s">
        <v>176</v>
      </c>
    </row>
    <row r="83" spans="1:36">
      <c r="A83" t="s">
        <v>442</v>
      </c>
      <c r="B83" t="s">
        <v>605</v>
      </c>
      <c r="C83" t="s">
        <v>701</v>
      </c>
      <c r="D83" t="s">
        <v>445</v>
      </c>
      <c r="F83">
        <v>33.568367000000002</v>
      </c>
      <c r="G83">
        <v>37.323689000000002</v>
      </c>
      <c r="H83">
        <v>41.078842000000002</v>
      </c>
      <c r="I83">
        <v>43.929070000000003</v>
      </c>
      <c r="J83">
        <v>46.637698999999998</v>
      </c>
      <c r="K83">
        <v>49.32835</v>
      </c>
      <c r="L83">
        <v>52.035904000000002</v>
      </c>
      <c r="M83">
        <v>54.856461000000003</v>
      </c>
      <c r="N83">
        <v>57.778942000000001</v>
      </c>
      <c r="O83">
        <v>60.727286999999997</v>
      </c>
      <c r="P83">
        <v>63.814194000000001</v>
      </c>
      <c r="Q83">
        <v>66.997107999999997</v>
      </c>
      <c r="R83">
        <v>70.448288000000005</v>
      </c>
      <c r="S83">
        <v>74.131057999999996</v>
      </c>
      <c r="T83">
        <v>77.799164000000005</v>
      </c>
      <c r="U83">
        <v>81.486953999999997</v>
      </c>
      <c r="V83">
        <v>85.473922999999999</v>
      </c>
      <c r="W83">
        <v>89.439261999999999</v>
      </c>
      <c r="X83">
        <v>93.596976999999995</v>
      </c>
      <c r="Y83">
        <v>98.090248000000003</v>
      </c>
      <c r="Z83">
        <v>102.701447</v>
      </c>
      <c r="AA83">
        <v>107.708275</v>
      </c>
      <c r="AB83">
        <v>112.956856</v>
      </c>
      <c r="AC83">
        <v>118.279808</v>
      </c>
      <c r="AD83">
        <v>123.941261</v>
      </c>
      <c r="AE83">
        <v>129.78887900000001</v>
      </c>
      <c r="AF83">
        <v>135.93684400000001</v>
      </c>
      <c r="AG83">
        <v>142.38464400000001</v>
      </c>
      <c r="AH83">
        <v>149.13726800000001</v>
      </c>
      <c r="AI83">
        <v>156.04032900000001</v>
      </c>
      <c r="AJ83" s="122">
        <v>5.3999999999999999E-2</v>
      </c>
    </row>
    <row r="84" spans="1:36">
      <c r="A84" t="s">
        <v>443</v>
      </c>
      <c r="B84" t="s">
        <v>607</v>
      </c>
      <c r="C84" t="s">
        <v>702</v>
      </c>
      <c r="D84" t="s">
        <v>445</v>
      </c>
      <c r="F84">
        <v>1.8546E-2</v>
      </c>
      <c r="G84">
        <v>1.8546E-2</v>
      </c>
      <c r="H84">
        <v>1.8546E-2</v>
      </c>
      <c r="I84">
        <v>1.8546E-2</v>
      </c>
      <c r="J84">
        <v>1.8546E-2</v>
      </c>
      <c r="K84">
        <v>1.8546E-2</v>
      </c>
      <c r="L84">
        <v>1.8546E-2</v>
      </c>
      <c r="M84">
        <v>1.8546E-2</v>
      </c>
      <c r="N84">
        <v>1.8546E-2</v>
      </c>
      <c r="O84">
        <v>1.8546E-2</v>
      </c>
      <c r="P84">
        <v>1.8546E-2</v>
      </c>
      <c r="Q84">
        <v>1.8546E-2</v>
      </c>
      <c r="R84">
        <v>1.8547000000000001E-2</v>
      </c>
      <c r="S84">
        <v>1.8549E-2</v>
      </c>
      <c r="T84">
        <v>1.8554999999999999E-2</v>
      </c>
      <c r="U84">
        <v>1.8567E-2</v>
      </c>
      <c r="V84">
        <v>1.8588E-2</v>
      </c>
      <c r="W84">
        <v>1.8630000000000001E-2</v>
      </c>
      <c r="X84">
        <v>1.8704999999999999E-2</v>
      </c>
      <c r="Y84">
        <v>1.8846000000000002E-2</v>
      </c>
      <c r="Z84">
        <v>1.9101E-2</v>
      </c>
      <c r="AA84">
        <v>1.9356000000000002E-2</v>
      </c>
      <c r="AB84">
        <v>1.9612000000000001E-2</v>
      </c>
      <c r="AC84">
        <v>1.9868E-2</v>
      </c>
      <c r="AD84">
        <v>2.0125000000000001E-2</v>
      </c>
      <c r="AE84">
        <v>2.0381E-2</v>
      </c>
      <c r="AF84">
        <v>2.0638E-2</v>
      </c>
      <c r="AG84">
        <v>2.0896000000000001E-2</v>
      </c>
      <c r="AH84">
        <v>2.1153000000000002E-2</v>
      </c>
      <c r="AI84">
        <v>2.1409999999999998E-2</v>
      </c>
      <c r="AJ84" s="122">
        <v>5.0000000000000001E-3</v>
      </c>
    </row>
    <row r="85" spans="1:36">
      <c r="A85" t="s">
        <v>394</v>
      </c>
      <c r="B85" t="s">
        <v>609</v>
      </c>
      <c r="C85" t="s">
        <v>703</v>
      </c>
      <c r="D85" t="s">
        <v>445</v>
      </c>
      <c r="F85">
        <v>33.586914</v>
      </c>
      <c r="G85">
        <v>37.342236</v>
      </c>
      <c r="H85">
        <v>41.097389</v>
      </c>
      <c r="I85">
        <v>43.947617000000001</v>
      </c>
      <c r="J85">
        <v>46.656246000000003</v>
      </c>
      <c r="K85">
        <v>49.346896999999998</v>
      </c>
      <c r="L85">
        <v>52.054451</v>
      </c>
      <c r="M85">
        <v>54.875008000000001</v>
      </c>
      <c r="N85">
        <v>57.797488999999999</v>
      </c>
      <c r="O85">
        <v>60.745834000000002</v>
      </c>
      <c r="P85">
        <v>63.832740999999999</v>
      </c>
      <c r="Q85">
        <v>67.015656000000007</v>
      </c>
      <c r="R85">
        <v>70.466835000000003</v>
      </c>
      <c r="S85">
        <v>74.149612000000005</v>
      </c>
      <c r="T85">
        <v>77.817734000000002</v>
      </c>
      <c r="U85">
        <v>81.505554000000004</v>
      </c>
      <c r="V85">
        <v>85.492569000000003</v>
      </c>
      <c r="W85">
        <v>89.458008000000007</v>
      </c>
      <c r="X85">
        <v>93.615898000000001</v>
      </c>
      <c r="Y85">
        <v>98.109497000000005</v>
      </c>
      <c r="Z85">
        <v>102.721306</v>
      </c>
      <c r="AA85">
        <v>107.728729</v>
      </c>
      <c r="AB85">
        <v>112.97792099999999</v>
      </c>
      <c r="AC85">
        <v>118.30147599999999</v>
      </c>
      <c r="AD85">
        <v>123.963539</v>
      </c>
      <c r="AE85">
        <v>129.811768</v>
      </c>
      <c r="AF85">
        <v>135.960342</v>
      </c>
      <c r="AG85">
        <v>142.408737</v>
      </c>
      <c r="AH85">
        <v>149.16197199999999</v>
      </c>
      <c r="AI85">
        <v>156.06564299999999</v>
      </c>
      <c r="AJ85" s="122">
        <v>5.3999999999999999E-2</v>
      </c>
    </row>
    <row r="86" spans="1:36">
      <c r="A86" t="s">
        <v>446</v>
      </c>
    </row>
    <row r="87" spans="1:36">
      <c r="A87" t="s">
        <v>447</v>
      </c>
      <c r="B87" t="s">
        <v>611</v>
      </c>
      <c r="C87" t="s">
        <v>704</v>
      </c>
      <c r="D87" t="s">
        <v>445</v>
      </c>
      <c r="F87">
        <v>5.2240640000000003</v>
      </c>
      <c r="G87">
        <v>5.9678550000000001</v>
      </c>
      <c r="H87">
        <v>6.6997229999999997</v>
      </c>
      <c r="I87">
        <v>7.2546109999999997</v>
      </c>
      <c r="J87">
        <v>7.7704009999999997</v>
      </c>
      <c r="K87">
        <v>8.2967110000000002</v>
      </c>
      <c r="L87">
        <v>8.8406330000000004</v>
      </c>
      <c r="M87">
        <v>9.4038310000000003</v>
      </c>
      <c r="N87">
        <v>9.9985579999999992</v>
      </c>
      <c r="O87">
        <v>10.589752000000001</v>
      </c>
      <c r="P87">
        <v>11.223314</v>
      </c>
      <c r="Q87">
        <v>11.871784</v>
      </c>
      <c r="R87">
        <v>12.597094</v>
      </c>
      <c r="S87">
        <v>13.369761</v>
      </c>
      <c r="T87">
        <v>14.142963</v>
      </c>
      <c r="U87">
        <v>14.904646</v>
      </c>
      <c r="V87">
        <v>15.74896</v>
      </c>
      <c r="W87">
        <v>16.568187999999999</v>
      </c>
      <c r="X87">
        <v>17.441165999999999</v>
      </c>
      <c r="Y87">
        <v>18.38599</v>
      </c>
      <c r="Z87">
        <v>19.343506000000001</v>
      </c>
      <c r="AA87">
        <v>20.412244999999999</v>
      </c>
      <c r="AB87">
        <v>21.525922999999999</v>
      </c>
      <c r="AC87">
        <v>22.638148999999999</v>
      </c>
      <c r="AD87">
        <v>23.848206999999999</v>
      </c>
      <c r="AE87">
        <v>25.083582</v>
      </c>
      <c r="AF87">
        <v>26.401921999999999</v>
      </c>
      <c r="AG87">
        <v>27.772264</v>
      </c>
      <c r="AH87">
        <v>29.193532999999999</v>
      </c>
      <c r="AI87">
        <v>30.651522</v>
      </c>
      <c r="AJ87" s="122">
        <v>6.3E-2</v>
      </c>
    </row>
    <row r="88" spans="1:36">
      <c r="A88" t="s">
        <v>448</v>
      </c>
      <c r="B88" t="s">
        <v>613</v>
      </c>
      <c r="C88" t="s">
        <v>705</v>
      </c>
      <c r="D88" t="s">
        <v>445</v>
      </c>
      <c r="F88">
        <v>28.362848</v>
      </c>
      <c r="G88">
        <v>31.374378</v>
      </c>
      <c r="H88">
        <v>34.397666999999998</v>
      </c>
      <c r="I88">
        <v>36.693004999999999</v>
      </c>
      <c r="J88">
        <v>38.885845000000003</v>
      </c>
      <c r="K88">
        <v>41.050185999999997</v>
      </c>
      <c r="L88">
        <v>43.213813999999999</v>
      </c>
      <c r="M88">
        <v>45.471176</v>
      </c>
      <c r="N88">
        <v>47.798931000000003</v>
      </c>
      <c r="O88">
        <v>50.156081999999998</v>
      </c>
      <c r="P88">
        <v>52.609425000000002</v>
      </c>
      <c r="Q88">
        <v>55.143870999999997</v>
      </c>
      <c r="R88">
        <v>57.86974</v>
      </c>
      <c r="S88">
        <v>60.779845999999999</v>
      </c>
      <c r="T88">
        <v>63.674770000000002</v>
      </c>
      <c r="U88">
        <v>66.600898999999998</v>
      </c>
      <c r="V88">
        <v>69.743606999999997</v>
      </c>
      <c r="W88">
        <v>72.889824000000004</v>
      </c>
      <c r="X88">
        <v>76.174735999999996</v>
      </c>
      <c r="Y88">
        <v>79.723517999999999</v>
      </c>
      <c r="Z88">
        <v>83.377791999999999</v>
      </c>
      <c r="AA88">
        <v>87.316490000000002</v>
      </c>
      <c r="AB88">
        <v>91.452003000000005</v>
      </c>
      <c r="AC88">
        <v>95.663321999999994</v>
      </c>
      <c r="AD88">
        <v>100.115326</v>
      </c>
      <c r="AE88">
        <v>104.72817999999999</v>
      </c>
      <c r="AF88">
        <v>109.558403</v>
      </c>
      <c r="AG88">
        <v>114.636475</v>
      </c>
      <c r="AH88">
        <v>119.96843</v>
      </c>
      <c r="AI88">
        <v>125.414124</v>
      </c>
      <c r="AJ88" s="122">
        <v>5.2999999999999999E-2</v>
      </c>
    </row>
    <row r="89" spans="1:36">
      <c r="A89" t="s">
        <v>449</v>
      </c>
    </row>
    <row r="90" spans="1:36">
      <c r="A90" t="s">
        <v>440</v>
      </c>
      <c r="B90" t="s">
        <v>615</v>
      </c>
      <c r="C90" t="s">
        <v>706</v>
      </c>
      <c r="D90" t="s">
        <v>450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3.0000000000000001E-6</v>
      </c>
      <c r="R90">
        <v>9.0000000000000002E-6</v>
      </c>
      <c r="S90">
        <v>3.8999999999999999E-5</v>
      </c>
      <c r="T90">
        <v>1E-4</v>
      </c>
      <c r="U90">
        <v>2.2000000000000001E-4</v>
      </c>
      <c r="V90">
        <v>4.46E-4</v>
      </c>
      <c r="W90">
        <v>8.7500000000000002E-4</v>
      </c>
      <c r="X90">
        <v>1.655E-3</v>
      </c>
      <c r="Y90">
        <v>3.101E-3</v>
      </c>
      <c r="Z90">
        <v>5.7250000000000001E-3</v>
      </c>
      <c r="AA90">
        <v>8.3470000000000003E-3</v>
      </c>
      <c r="AB90">
        <v>1.0971E-2</v>
      </c>
      <c r="AC90">
        <v>1.3594E-2</v>
      </c>
      <c r="AD90">
        <v>1.6216000000000001E-2</v>
      </c>
      <c r="AE90">
        <v>1.8834E-2</v>
      </c>
      <c r="AF90">
        <v>2.1454999999999998E-2</v>
      </c>
      <c r="AG90">
        <v>2.4070999999999999E-2</v>
      </c>
      <c r="AH90">
        <v>2.6682999999999998E-2</v>
      </c>
      <c r="AI90">
        <v>2.9288000000000002E-2</v>
      </c>
      <c r="AJ90" t="s">
        <v>176</v>
      </c>
    </row>
    <row r="91" spans="1:36">
      <c r="A91" t="s">
        <v>442</v>
      </c>
      <c r="B91" t="s">
        <v>617</v>
      </c>
      <c r="C91" t="s">
        <v>707</v>
      </c>
      <c r="D91" t="s">
        <v>450</v>
      </c>
      <c r="F91">
        <v>277.55529799999999</v>
      </c>
      <c r="G91">
        <v>308.05718999999999</v>
      </c>
      <c r="H91">
        <v>336.70550500000002</v>
      </c>
      <c r="I91">
        <v>357.55841099999998</v>
      </c>
      <c r="J91">
        <v>378.32330300000001</v>
      </c>
      <c r="K91">
        <v>394.63433800000001</v>
      </c>
      <c r="L91">
        <v>415.04357900000002</v>
      </c>
      <c r="M91">
        <v>436.20336900000001</v>
      </c>
      <c r="N91">
        <v>458.1474</v>
      </c>
      <c r="O91">
        <v>479.54760700000003</v>
      </c>
      <c r="P91">
        <v>502.21404999999999</v>
      </c>
      <c r="Q91">
        <v>528.19928000000004</v>
      </c>
      <c r="R91">
        <v>554.21283000000005</v>
      </c>
      <c r="S91">
        <v>580.63433799999996</v>
      </c>
      <c r="T91">
        <v>606.95343000000003</v>
      </c>
      <c r="U91">
        <v>634.33252000000005</v>
      </c>
      <c r="V91">
        <v>664.00469999999996</v>
      </c>
      <c r="W91">
        <v>696.082764</v>
      </c>
      <c r="X91">
        <v>729.50317399999994</v>
      </c>
      <c r="Y91">
        <v>764.87933299999997</v>
      </c>
      <c r="Z91">
        <v>800.34558100000004</v>
      </c>
      <c r="AA91">
        <v>838.40930200000003</v>
      </c>
      <c r="AB91">
        <v>880.90863000000002</v>
      </c>
      <c r="AC91">
        <v>920.922729</v>
      </c>
      <c r="AD91">
        <v>965.40332000000001</v>
      </c>
      <c r="AE91">
        <v>1012.125916</v>
      </c>
      <c r="AF91">
        <v>1058.2139890000001</v>
      </c>
      <c r="AG91">
        <v>1113.6363530000001</v>
      </c>
      <c r="AH91">
        <v>1164.774414</v>
      </c>
      <c r="AI91">
        <v>1219.8955080000001</v>
      </c>
      <c r="AJ91" s="122">
        <v>5.1999999999999998E-2</v>
      </c>
    </row>
    <row r="92" spans="1:36">
      <c r="A92" t="s">
        <v>443</v>
      </c>
      <c r="B92" t="s">
        <v>619</v>
      </c>
      <c r="C92" t="s">
        <v>708</v>
      </c>
      <c r="D92" t="s">
        <v>450</v>
      </c>
      <c r="F92">
        <v>0.17224800000000001</v>
      </c>
      <c r="G92">
        <v>0.172009</v>
      </c>
      <c r="H92">
        <v>0.16995199999999999</v>
      </c>
      <c r="I92">
        <v>0.16835700000000001</v>
      </c>
      <c r="J92">
        <v>0.167438</v>
      </c>
      <c r="K92">
        <v>0.165436</v>
      </c>
      <c r="L92">
        <v>0.16420100000000001</v>
      </c>
      <c r="M92">
        <v>0.16352900000000001</v>
      </c>
      <c r="N92">
        <v>0.16248499999999999</v>
      </c>
      <c r="O92">
        <v>0.16231499999999999</v>
      </c>
      <c r="P92">
        <v>0.16200400000000001</v>
      </c>
      <c r="Q92">
        <v>0.16172900000000001</v>
      </c>
      <c r="R92">
        <v>0.161494</v>
      </c>
      <c r="S92">
        <v>0.16103300000000001</v>
      </c>
      <c r="T92">
        <v>0.16048599999999999</v>
      </c>
      <c r="U92">
        <v>0.16020799999999999</v>
      </c>
      <c r="V92">
        <v>0.15972800000000001</v>
      </c>
      <c r="W92">
        <v>0.15992799999999999</v>
      </c>
      <c r="X92">
        <v>0.16044</v>
      </c>
      <c r="Y92">
        <v>0.16158600000000001</v>
      </c>
      <c r="Z92">
        <v>0.16331799999999999</v>
      </c>
      <c r="AA92">
        <v>0.16531899999999999</v>
      </c>
      <c r="AB92">
        <v>0.16711400000000001</v>
      </c>
      <c r="AC92">
        <v>0.16911499999999999</v>
      </c>
      <c r="AD92">
        <v>0.17075599999999999</v>
      </c>
      <c r="AE92">
        <v>0.17246600000000001</v>
      </c>
      <c r="AF92">
        <v>0.17432</v>
      </c>
      <c r="AG92">
        <v>0.17643</v>
      </c>
      <c r="AH92">
        <v>0.17836099999999999</v>
      </c>
      <c r="AI92">
        <v>0.180448</v>
      </c>
      <c r="AJ92" s="122">
        <v>2E-3</v>
      </c>
    </row>
    <row r="93" spans="1:36">
      <c r="A93" t="s">
        <v>394</v>
      </c>
      <c r="B93" t="s">
        <v>621</v>
      </c>
      <c r="C93" t="s">
        <v>709</v>
      </c>
      <c r="D93" t="s">
        <v>450</v>
      </c>
      <c r="F93">
        <v>277.72753899999998</v>
      </c>
      <c r="G93">
        <v>308.22918700000002</v>
      </c>
      <c r="H93">
        <v>336.87545799999998</v>
      </c>
      <c r="I93">
        <v>357.72677599999997</v>
      </c>
      <c r="J93">
        <v>378.49075299999998</v>
      </c>
      <c r="K93">
        <v>394.79977400000001</v>
      </c>
      <c r="L93">
        <v>415.20779399999998</v>
      </c>
      <c r="M93">
        <v>436.36691300000001</v>
      </c>
      <c r="N93">
        <v>458.30987499999998</v>
      </c>
      <c r="O93">
        <v>479.70992999999999</v>
      </c>
      <c r="P93">
        <v>502.37606799999998</v>
      </c>
      <c r="Q93">
        <v>528.36102300000005</v>
      </c>
      <c r="R93">
        <v>554.37432899999999</v>
      </c>
      <c r="S93">
        <v>580.79540999999995</v>
      </c>
      <c r="T93">
        <v>607.114014</v>
      </c>
      <c r="U93">
        <v>634.49298099999999</v>
      </c>
      <c r="V93">
        <v>664.16485599999999</v>
      </c>
      <c r="W93">
        <v>696.24352999999996</v>
      </c>
      <c r="X93">
        <v>729.66528300000004</v>
      </c>
      <c r="Y93">
        <v>765.04400599999997</v>
      </c>
      <c r="Z93">
        <v>800.51464799999997</v>
      </c>
      <c r="AA93">
        <v>838.58300799999995</v>
      </c>
      <c r="AB93">
        <v>881.08673099999999</v>
      </c>
      <c r="AC93">
        <v>921.10546899999997</v>
      </c>
      <c r="AD93">
        <v>965.59033199999999</v>
      </c>
      <c r="AE93">
        <v>1012.317261</v>
      </c>
      <c r="AF93">
        <v>1058.4097899999999</v>
      </c>
      <c r="AG93">
        <v>1113.8367920000001</v>
      </c>
      <c r="AH93">
        <v>1164.9794919999999</v>
      </c>
      <c r="AI93">
        <v>1220.105225</v>
      </c>
      <c r="AJ93" s="122">
        <v>5.1999999999999998E-2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4"/>
  <sheetViews>
    <sheetView workbookViewId="0"/>
  </sheetViews>
  <sheetFormatPr defaultRowHeight="15"/>
  <cols>
    <col min="2" max="2" width="23.7109375" customWidth="1"/>
    <col min="3" max="3" width="20.85546875" bestFit="1" customWidth="1"/>
    <col min="4" max="4" width="22.7109375" bestFit="1" customWidth="1"/>
    <col min="5" max="5" width="14.5703125" bestFit="1" customWidth="1"/>
  </cols>
  <sheetData>
    <row r="1" spans="1:5">
      <c r="A1" s="1" t="s">
        <v>229</v>
      </c>
    </row>
    <row r="2" spans="1:5">
      <c r="A2" s="1" t="s">
        <v>224</v>
      </c>
      <c r="B2" t="s">
        <v>230</v>
      </c>
    </row>
    <row r="4" spans="1:5" s="1" customFormat="1">
      <c r="A4" s="1" t="s">
        <v>231</v>
      </c>
      <c r="B4" s="1" t="s">
        <v>225</v>
      </c>
      <c r="C4" s="1" t="s">
        <v>232</v>
      </c>
      <c r="D4" s="1" t="s">
        <v>233</v>
      </c>
      <c r="E4" s="1" t="s">
        <v>234</v>
      </c>
    </row>
    <row r="5" spans="1:5">
      <c r="A5">
        <v>2015</v>
      </c>
      <c r="B5" t="s">
        <v>226</v>
      </c>
      <c r="C5" t="s">
        <v>235</v>
      </c>
      <c r="D5" s="88">
        <v>96</v>
      </c>
      <c r="E5">
        <v>3.3</v>
      </c>
    </row>
    <row r="6" spans="1:5">
      <c r="A6">
        <v>2015</v>
      </c>
      <c r="B6" t="s">
        <v>226</v>
      </c>
      <c r="C6" t="s">
        <v>236</v>
      </c>
      <c r="D6" s="88">
        <v>96</v>
      </c>
      <c r="E6">
        <v>3.3</v>
      </c>
    </row>
    <row r="7" spans="1:5">
      <c r="A7">
        <v>2015</v>
      </c>
      <c r="B7" t="s">
        <v>226</v>
      </c>
      <c r="C7" t="s">
        <v>237</v>
      </c>
      <c r="D7" s="88">
        <v>96</v>
      </c>
      <c r="E7">
        <v>3.3</v>
      </c>
    </row>
    <row r="8" spans="1:5">
      <c r="A8">
        <v>2015</v>
      </c>
      <c r="B8" t="s">
        <v>227</v>
      </c>
      <c r="C8" t="s">
        <v>235</v>
      </c>
      <c r="D8" s="88">
        <v>96</v>
      </c>
      <c r="E8">
        <v>1.5</v>
      </c>
    </row>
    <row r="9" spans="1:5">
      <c r="A9">
        <v>2015</v>
      </c>
      <c r="B9" t="s">
        <v>227</v>
      </c>
      <c r="C9" t="s">
        <v>236</v>
      </c>
      <c r="D9" s="88">
        <v>96</v>
      </c>
      <c r="E9">
        <v>1.5</v>
      </c>
    </row>
    <row r="10" spans="1:5">
      <c r="A10">
        <v>2015</v>
      </c>
      <c r="B10" t="s">
        <v>227</v>
      </c>
      <c r="C10" t="s">
        <v>237</v>
      </c>
      <c r="D10" s="88">
        <v>96</v>
      </c>
      <c r="E10">
        <v>1.5</v>
      </c>
    </row>
    <row r="11" spans="1:5">
      <c r="A11">
        <v>2020</v>
      </c>
      <c r="B11" t="s">
        <v>226</v>
      </c>
      <c r="C11" t="s">
        <v>235</v>
      </c>
      <c r="D11" s="88">
        <v>85</v>
      </c>
      <c r="E11">
        <v>3.75</v>
      </c>
    </row>
    <row r="12" spans="1:5">
      <c r="A12">
        <v>2020</v>
      </c>
      <c r="B12" t="s">
        <v>226</v>
      </c>
      <c r="C12" t="s">
        <v>236</v>
      </c>
      <c r="D12" s="88">
        <v>80</v>
      </c>
      <c r="E12">
        <v>4</v>
      </c>
    </row>
    <row r="13" spans="1:5">
      <c r="A13">
        <v>2020</v>
      </c>
      <c r="B13" t="s">
        <v>226</v>
      </c>
      <c r="C13" t="s">
        <v>237</v>
      </c>
      <c r="D13" s="88">
        <v>92.873542513425079</v>
      </c>
      <c r="E13">
        <v>3.4</v>
      </c>
    </row>
    <row r="14" spans="1:5">
      <c r="A14">
        <v>2020</v>
      </c>
      <c r="B14" t="s">
        <v>227</v>
      </c>
      <c r="C14" t="s">
        <v>235</v>
      </c>
      <c r="D14" s="88">
        <v>85</v>
      </c>
      <c r="E14">
        <v>2</v>
      </c>
    </row>
    <row r="15" spans="1:5">
      <c r="A15">
        <v>2020</v>
      </c>
      <c r="B15" t="s">
        <v>227</v>
      </c>
      <c r="C15" t="s">
        <v>236</v>
      </c>
      <c r="D15" s="88">
        <v>80</v>
      </c>
      <c r="E15">
        <v>2.5</v>
      </c>
    </row>
    <row r="16" spans="1:5">
      <c r="A16">
        <v>2020</v>
      </c>
      <c r="B16" t="s">
        <v>227</v>
      </c>
      <c r="C16" t="s">
        <v>237</v>
      </c>
      <c r="D16" s="88">
        <v>92.873542513425079</v>
      </c>
      <c r="E16">
        <v>1.75</v>
      </c>
    </row>
    <row r="17" spans="1:5">
      <c r="A17">
        <v>2030</v>
      </c>
      <c r="B17" t="s">
        <v>226</v>
      </c>
      <c r="C17" t="s">
        <v>235</v>
      </c>
      <c r="D17" s="88">
        <v>73</v>
      </c>
      <c r="E17">
        <v>4</v>
      </c>
    </row>
    <row r="18" spans="1:5">
      <c r="A18">
        <v>2030</v>
      </c>
      <c r="B18" t="s">
        <v>226</v>
      </c>
      <c r="C18" t="s">
        <v>236</v>
      </c>
      <c r="D18" s="88">
        <v>65</v>
      </c>
      <c r="E18">
        <v>4.5</v>
      </c>
    </row>
    <row r="19" spans="1:5">
      <c r="A19">
        <v>2030</v>
      </c>
      <c r="B19" t="s">
        <v>226</v>
      </c>
      <c r="C19" t="s">
        <v>237</v>
      </c>
      <c r="D19" s="88">
        <v>86.922772048714748</v>
      </c>
      <c r="E19">
        <v>3.5</v>
      </c>
    </row>
    <row r="20" spans="1:5">
      <c r="A20">
        <v>2030</v>
      </c>
      <c r="B20" t="s">
        <v>227</v>
      </c>
      <c r="C20" t="s">
        <v>235</v>
      </c>
      <c r="D20" s="88">
        <v>73</v>
      </c>
      <c r="E20">
        <v>2.5</v>
      </c>
    </row>
    <row r="21" spans="1:5">
      <c r="A21">
        <v>2030</v>
      </c>
      <c r="B21" t="s">
        <v>227</v>
      </c>
      <c r="C21" t="s">
        <v>236</v>
      </c>
      <c r="D21" s="88">
        <v>65</v>
      </c>
      <c r="E21">
        <v>3</v>
      </c>
    </row>
    <row r="22" spans="1:5">
      <c r="A22">
        <v>2030</v>
      </c>
      <c r="B22" t="s">
        <v>227</v>
      </c>
      <c r="C22" t="s">
        <v>237</v>
      </c>
      <c r="D22" s="88">
        <v>86.922772048714748</v>
      </c>
      <c r="E22">
        <v>2.1</v>
      </c>
    </row>
    <row r="23" spans="1:5">
      <c r="A23">
        <v>2040</v>
      </c>
      <c r="B23" t="s">
        <v>226</v>
      </c>
      <c r="C23" t="s">
        <v>235</v>
      </c>
      <c r="D23" s="88">
        <v>65</v>
      </c>
      <c r="E23">
        <v>4.1500000000000004</v>
      </c>
    </row>
    <row r="24" spans="1:5">
      <c r="A24">
        <v>2040</v>
      </c>
      <c r="B24" t="s">
        <v>226</v>
      </c>
      <c r="C24" t="s">
        <v>236</v>
      </c>
      <c r="D24" s="88">
        <v>60</v>
      </c>
      <c r="E24">
        <v>4.75</v>
      </c>
    </row>
    <row r="25" spans="1:5">
      <c r="A25">
        <v>2040</v>
      </c>
      <c r="B25" t="s">
        <v>226</v>
      </c>
      <c r="C25" t="s">
        <v>237</v>
      </c>
      <c r="D25" s="88">
        <v>81.353290680611792</v>
      </c>
      <c r="E25">
        <v>3.6</v>
      </c>
    </row>
    <row r="26" spans="1:5">
      <c r="A26">
        <v>2040</v>
      </c>
      <c r="B26" t="s">
        <v>227</v>
      </c>
      <c r="C26" t="s">
        <v>235</v>
      </c>
      <c r="D26" s="88">
        <v>65</v>
      </c>
      <c r="E26">
        <v>3</v>
      </c>
    </row>
    <row r="27" spans="1:5">
      <c r="A27">
        <v>2040</v>
      </c>
      <c r="B27" t="s">
        <v>227</v>
      </c>
      <c r="C27" t="s">
        <v>236</v>
      </c>
      <c r="D27" s="88">
        <v>60</v>
      </c>
      <c r="E27">
        <v>3</v>
      </c>
    </row>
    <row r="28" spans="1:5">
      <c r="A28">
        <v>2040</v>
      </c>
      <c r="B28" t="s">
        <v>227</v>
      </c>
      <c r="C28" t="s">
        <v>237</v>
      </c>
      <c r="D28" s="88">
        <v>81.353290680611792</v>
      </c>
      <c r="E28">
        <v>2.5</v>
      </c>
    </row>
    <row r="29" spans="1:5">
      <c r="A29">
        <v>2050</v>
      </c>
      <c r="B29" t="s">
        <v>226</v>
      </c>
      <c r="C29" t="s">
        <v>235</v>
      </c>
      <c r="D29" s="88">
        <v>60.296369222717402</v>
      </c>
      <c r="E29">
        <v>4.25</v>
      </c>
    </row>
    <row r="30" spans="1:5">
      <c r="A30">
        <v>2050</v>
      </c>
      <c r="B30" t="s">
        <v>226</v>
      </c>
      <c r="C30" t="s">
        <v>236</v>
      </c>
      <c r="D30" s="88">
        <v>57.599999999999994</v>
      </c>
      <c r="E30">
        <v>5</v>
      </c>
    </row>
    <row r="31" spans="1:5">
      <c r="A31">
        <v>2050</v>
      </c>
      <c r="B31" t="s">
        <v>226</v>
      </c>
      <c r="C31" t="s">
        <v>237</v>
      </c>
      <c r="D31" s="88">
        <v>76.140667728071804</v>
      </c>
      <c r="E31">
        <v>3.7</v>
      </c>
    </row>
    <row r="32" spans="1:5">
      <c r="A32">
        <v>2050</v>
      </c>
      <c r="B32" t="s">
        <v>227</v>
      </c>
      <c r="C32" t="s">
        <v>235</v>
      </c>
      <c r="D32" s="88">
        <v>60.296369222717402</v>
      </c>
      <c r="E32">
        <v>3</v>
      </c>
    </row>
    <row r="33" spans="1:5">
      <c r="A33">
        <v>2050</v>
      </c>
      <c r="B33" t="s">
        <v>227</v>
      </c>
      <c r="C33" t="s">
        <v>236</v>
      </c>
      <c r="D33" s="88">
        <v>57.599999999999994</v>
      </c>
      <c r="E33">
        <v>3</v>
      </c>
    </row>
    <row r="34" spans="1:5">
      <c r="A34">
        <v>2050</v>
      </c>
      <c r="B34" t="s">
        <v>227</v>
      </c>
      <c r="C34" t="s">
        <v>237</v>
      </c>
      <c r="D34" s="88">
        <v>76.140667728071804</v>
      </c>
      <c r="E34">
        <v>2.75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"/>
  <sheetViews>
    <sheetView workbookViewId="0"/>
  </sheetViews>
  <sheetFormatPr defaultRowHeight="15"/>
  <cols>
    <col min="2" max="2" width="17.28515625" customWidth="1"/>
    <col min="3" max="3" width="22.85546875" bestFit="1" customWidth="1"/>
    <col min="4" max="4" width="23.85546875" bestFit="1" customWidth="1"/>
    <col min="5" max="5" width="17.28515625" customWidth="1"/>
  </cols>
  <sheetData>
    <row r="1" spans="1:5">
      <c r="A1" s="1" t="s">
        <v>238</v>
      </c>
    </row>
    <row r="2" spans="1:5">
      <c r="A2" s="1" t="s">
        <v>224</v>
      </c>
      <c r="B2" t="s">
        <v>239</v>
      </c>
    </row>
    <row r="4" spans="1:5">
      <c r="A4" s="1" t="s">
        <v>231</v>
      </c>
      <c r="B4" s="1" t="s">
        <v>225</v>
      </c>
      <c r="C4" s="1" t="s">
        <v>232</v>
      </c>
      <c r="D4" s="1" t="s">
        <v>233</v>
      </c>
      <c r="E4" s="1" t="s">
        <v>234</v>
      </c>
    </row>
    <row r="5" spans="1:5">
      <c r="A5">
        <v>2015</v>
      </c>
      <c r="B5" t="s">
        <v>228</v>
      </c>
      <c r="C5" t="s">
        <v>235</v>
      </c>
      <c r="D5" s="88">
        <v>310</v>
      </c>
      <c r="E5">
        <v>2.4500000000000002</v>
      </c>
    </row>
    <row r="6" spans="1:5">
      <c r="A6">
        <v>2015</v>
      </c>
      <c r="B6" t="s">
        <v>228</v>
      </c>
      <c r="C6" t="s">
        <v>236</v>
      </c>
      <c r="D6" s="88">
        <v>310</v>
      </c>
      <c r="E6">
        <v>2.4500000000000002</v>
      </c>
    </row>
    <row r="7" spans="1:5">
      <c r="A7">
        <v>2015</v>
      </c>
      <c r="B7" t="s">
        <v>228</v>
      </c>
      <c r="C7" t="s">
        <v>237</v>
      </c>
      <c r="D7" s="88">
        <v>310</v>
      </c>
      <c r="E7">
        <v>2.4500000000000002</v>
      </c>
    </row>
    <row r="8" spans="1:5">
      <c r="A8">
        <v>2020</v>
      </c>
      <c r="B8" t="s">
        <v>228</v>
      </c>
      <c r="C8" t="s">
        <v>235</v>
      </c>
      <c r="D8" s="88">
        <v>287.51781145613165</v>
      </c>
      <c r="E8">
        <v>3</v>
      </c>
    </row>
    <row r="9" spans="1:5">
      <c r="A9">
        <v>2020</v>
      </c>
      <c r="B9" t="s">
        <v>228</v>
      </c>
      <c r="C9" t="s">
        <v>236</v>
      </c>
      <c r="D9" s="88">
        <v>281.0389027686914</v>
      </c>
      <c r="E9">
        <v>3</v>
      </c>
    </row>
    <row r="10" spans="1:5">
      <c r="A10">
        <v>2020</v>
      </c>
      <c r="B10" t="s">
        <v>228</v>
      </c>
      <c r="C10" t="s">
        <v>237</v>
      </c>
      <c r="D10" s="88">
        <v>302.85282908362865</v>
      </c>
      <c r="E10">
        <v>3</v>
      </c>
    </row>
    <row r="11" spans="1:5">
      <c r="A11">
        <v>2030</v>
      </c>
      <c r="B11" t="s">
        <v>228</v>
      </c>
      <c r="C11" t="s">
        <v>235</v>
      </c>
      <c r="D11" s="88">
        <v>247.326626775699</v>
      </c>
      <c r="E11">
        <v>3.25</v>
      </c>
    </row>
    <row r="12" spans="1:5">
      <c r="A12">
        <v>2030</v>
      </c>
      <c r="B12" t="s">
        <v>228</v>
      </c>
      <c r="C12" t="s">
        <v>236</v>
      </c>
      <c r="D12" s="88">
        <v>219.56945138434571</v>
      </c>
      <c r="E12">
        <v>3.6</v>
      </c>
    </row>
    <row r="13" spans="1:5">
      <c r="A13">
        <v>2030</v>
      </c>
      <c r="B13" t="s">
        <v>228</v>
      </c>
      <c r="C13" t="s">
        <v>237</v>
      </c>
      <c r="D13" s="88">
        <v>289.04903060471639</v>
      </c>
      <c r="E13">
        <v>3</v>
      </c>
    </row>
    <row r="14" spans="1:5">
      <c r="A14">
        <v>2040</v>
      </c>
      <c r="B14" t="s">
        <v>228</v>
      </c>
      <c r="C14" t="s">
        <v>235</v>
      </c>
      <c r="D14" s="88">
        <v>212.75363777446901</v>
      </c>
      <c r="E14">
        <v>3.35</v>
      </c>
    </row>
    <row r="15" spans="1:5">
      <c r="A15">
        <v>2040</v>
      </c>
      <c r="B15" t="s">
        <v>228</v>
      </c>
      <c r="C15" t="s">
        <v>236</v>
      </c>
      <c r="D15" s="88">
        <v>180</v>
      </c>
      <c r="E15">
        <v>3.85</v>
      </c>
    </row>
    <row r="16" spans="1:5">
      <c r="A16">
        <v>2040</v>
      </c>
      <c r="B16" t="s">
        <v>228</v>
      </c>
      <c r="C16" t="s">
        <v>237</v>
      </c>
      <c r="D16" s="88">
        <v>275.87439861905744</v>
      </c>
      <c r="E16">
        <v>3</v>
      </c>
    </row>
    <row r="17" spans="1:5">
      <c r="A17">
        <v>2050</v>
      </c>
      <c r="B17" t="s">
        <v>228</v>
      </c>
      <c r="C17" t="s">
        <v>235</v>
      </c>
      <c r="D17" s="88">
        <v>184.45</v>
      </c>
      <c r="E17">
        <v>3.43</v>
      </c>
    </row>
    <row r="18" spans="1:5">
      <c r="A18">
        <v>2050</v>
      </c>
      <c r="B18" t="s">
        <v>228</v>
      </c>
      <c r="C18" t="s">
        <v>236</v>
      </c>
      <c r="D18" s="88">
        <v>158.1</v>
      </c>
      <c r="E18">
        <v>3.9200000000000004</v>
      </c>
    </row>
    <row r="19" spans="1:5">
      <c r="A19">
        <v>2050</v>
      </c>
      <c r="B19" t="s">
        <v>228</v>
      </c>
      <c r="C19" t="s">
        <v>237</v>
      </c>
      <c r="D19" s="88">
        <v>263.5</v>
      </c>
      <c r="E19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79"/>
  <sheetViews>
    <sheetView topLeftCell="A59" workbookViewId="0">
      <selection activeCell="B64" sqref="B64"/>
    </sheetView>
  </sheetViews>
  <sheetFormatPr defaultRowHeight="15"/>
  <cols>
    <col min="1" max="1" width="59.7109375" bestFit="1" customWidth="1"/>
    <col min="2" max="2" width="12" bestFit="1" customWidth="1"/>
  </cols>
  <sheetData>
    <row r="1" spans="1:33">
      <c r="A1" s="5" t="s">
        <v>12</v>
      </c>
      <c r="B1" s="5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</row>
    <row r="2" spans="1:33">
      <c r="A2" s="54" t="s">
        <v>212</v>
      </c>
      <c r="B2" s="54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</row>
    <row r="3" spans="1:33">
      <c r="A3" s="6" t="s">
        <v>177</v>
      </c>
      <c r="B3">
        <v>2020</v>
      </c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  <c r="W3">
        <v>2041</v>
      </c>
      <c r="X3">
        <v>2042</v>
      </c>
      <c r="Y3">
        <v>2043</v>
      </c>
      <c r="Z3">
        <v>2044</v>
      </c>
      <c r="AA3">
        <v>2045</v>
      </c>
      <c r="AB3">
        <v>2046</v>
      </c>
      <c r="AC3">
        <v>2047</v>
      </c>
      <c r="AD3">
        <v>2048</v>
      </c>
      <c r="AE3">
        <v>2049</v>
      </c>
      <c r="AF3">
        <v>2050</v>
      </c>
    </row>
    <row r="4" spans="1:33">
      <c r="A4" t="s">
        <v>13</v>
      </c>
      <c r="B4" s="38"/>
      <c r="C4" s="38">
        <f>'AEO22 Table 4'!D53/SUM('AEO22 Table 21'!G10:G11)*10^15/10^6</f>
        <v>57682272.667420536</v>
      </c>
      <c r="D4" s="38">
        <f>'AEO23 Table 4'!D53/SUM('AEO23 Table 21'!G10:G11)*10^15/10^6</f>
        <v>59769636.776228294</v>
      </c>
      <c r="E4" s="38">
        <f>'AEO23 Table 4'!E53/SUM('AEO23 Table 21'!H10:H11)*10^15/10^6</f>
        <v>55080595.674637996</v>
      </c>
      <c r="F4" s="38">
        <f>'AEO23 Table 4'!F53/SUM('AEO23 Table 21'!I10:I11)*10^15/10^6</f>
        <v>54695555.808531292</v>
      </c>
      <c r="G4" s="38">
        <f>'AEO23 Table 4'!G53/SUM('AEO23 Table 21'!J10:J11)*10^15/10^6</f>
        <v>54254691.877687454</v>
      </c>
      <c r="H4" s="38">
        <f>'AEO23 Table 4'!H53/SUM('AEO23 Table 21'!K10:K11)*10^15/10^6</f>
        <v>53710914.151932083</v>
      </c>
      <c r="I4" s="38">
        <f>'AEO23 Table 4'!I53/SUM('AEO23 Table 21'!L10:L11)*10^15/10^6</f>
        <v>53088450.541176513</v>
      </c>
      <c r="J4" s="38">
        <f>'AEO23 Table 4'!J53/SUM('AEO23 Table 21'!M10:M11)*10^15/10^6</f>
        <v>52331040.82719814</v>
      </c>
      <c r="K4" s="38">
        <f>'AEO23 Table 4'!K53/SUM('AEO23 Table 21'!N10:N11)*10^15/10^6</f>
        <v>51519937.696848385</v>
      </c>
      <c r="L4" s="38">
        <f>'AEO23 Table 4'!L53/SUM('AEO23 Table 21'!O10:O11)*10^15/10^6</f>
        <v>50695316.234718792</v>
      </c>
      <c r="M4" s="38">
        <f>'AEO23 Table 4'!M53/SUM('AEO23 Table 21'!P10:P11)*10^15/10^6</f>
        <v>49897018.511229694</v>
      </c>
      <c r="N4" s="38">
        <f>'AEO23 Table 4'!N53/SUM('AEO23 Table 21'!Q10:Q11)*10^15/10^6</f>
        <v>49217527.266024143</v>
      </c>
      <c r="O4" s="38">
        <f>'AEO23 Table 4'!O53/SUM('AEO23 Table 21'!R10:R11)*10^15/10^6</f>
        <v>48515440.95815739</v>
      </c>
      <c r="P4" s="38">
        <f>'AEO23 Table 4'!P53/SUM('AEO23 Table 21'!S10:S11)*10^15/10^6</f>
        <v>47853859.514189042</v>
      </c>
      <c r="Q4" s="38">
        <f>'AEO23 Table 4'!Q53/SUM('AEO23 Table 21'!T10:T11)*10^15/10^6</f>
        <v>47244778.406581841</v>
      </c>
      <c r="R4" s="38">
        <f>'AEO23 Table 4'!R53/SUM('AEO23 Table 21'!U10:U11)*10^15/10^6</f>
        <v>46672835.476383075</v>
      </c>
      <c r="S4" s="38">
        <f>'AEO23 Table 4'!S53/SUM('AEO23 Table 21'!V10:V11)*10^15/10^6</f>
        <v>46100689.658113576</v>
      </c>
      <c r="T4" s="38">
        <f>'AEO23 Table 4'!T53/SUM('AEO23 Table 21'!W10:W11)*10^15/10^6</f>
        <v>45563681.869350806</v>
      </c>
      <c r="U4" s="38">
        <f>'AEO23 Table 4'!U53/SUM('AEO23 Table 21'!X10:X11)*10^15/10^6</f>
        <v>45051569.066207357</v>
      </c>
      <c r="V4" s="38">
        <f>'AEO23 Table 4'!V53/SUM('AEO23 Table 21'!Y10:Y11)*10^15/10^6</f>
        <v>44551987.063095324</v>
      </c>
      <c r="W4" s="38">
        <f>'AEO23 Table 4'!W53/SUM('AEO23 Table 21'!Z10:Z11)*10^15/10^6</f>
        <v>44073337.993961811</v>
      </c>
      <c r="X4" s="38">
        <f>'AEO23 Table 4'!X53/SUM('AEO23 Table 21'!AA10:AA11)*10^15/10^6</f>
        <v>43630785.361803763</v>
      </c>
      <c r="Y4" s="38">
        <f>'AEO23 Table 4'!Y53/SUM('AEO23 Table 21'!AB10:AB11)*10^15/10^6</f>
        <v>43218391.25597208</v>
      </c>
      <c r="Z4" s="38">
        <f>'AEO23 Table 4'!Z53/SUM('AEO23 Table 21'!AC10:AC11)*10^15/10^6</f>
        <v>42800302.544647172</v>
      </c>
      <c r="AA4" s="38">
        <f>'AEO23 Table 4'!AA53/SUM('AEO23 Table 21'!AD10:AD11)*10^15/10^6</f>
        <v>42346973.087954752</v>
      </c>
      <c r="AB4" s="38">
        <f>'AEO23 Table 4'!AB53/SUM('AEO23 Table 21'!AE10:AE11)*10^15/10^6</f>
        <v>41920634.497164607</v>
      </c>
      <c r="AC4" s="38">
        <f>'AEO23 Table 4'!AC53/SUM('AEO23 Table 21'!AF10:AF11)*10^15/10^6</f>
        <v>41525138.227250911</v>
      </c>
      <c r="AD4" s="38">
        <f>'AEO23 Table 4'!AD53/SUM('AEO23 Table 21'!AG10:AG11)*10^15/10^6</f>
        <v>41140530.693218276</v>
      </c>
      <c r="AE4" s="38">
        <f>'AEO23 Table 4'!AE53/SUM('AEO23 Table 21'!AH10:AH11)*10^15/10^6</f>
        <v>40747564.468424931</v>
      </c>
      <c r="AF4" s="38">
        <f>'AEO23 Table 4'!AF53/SUM('AEO23 Table 21'!AI10:AI11)*10^15/10^6</f>
        <v>-71381.334180989317</v>
      </c>
    </row>
    <row r="5" spans="1:33">
      <c r="A5" t="s">
        <v>14</v>
      </c>
      <c r="B5" s="38"/>
      <c r="C5" s="38">
        <f>'AEO22 Table 4'!D62/'AEO22 Table 21'!G12*10^15/10^6</f>
        <v>71366675.316839322</v>
      </c>
      <c r="D5" s="38">
        <f>'AEO23 Table 4'!D62/'AEO23 Table 21'!G12*10^15/10^6</f>
        <v>70338924.768256381</v>
      </c>
      <c r="E5" s="38">
        <f>'AEO23 Table 4'!E62/'AEO23 Table 21'!H12*10^15/10^6</f>
        <v>60610109.815917313</v>
      </c>
      <c r="F5" s="38">
        <f>'AEO23 Table 4'!F62/'AEO23 Table 21'!I12*10^15/10^6</f>
        <v>60371044.070354201</v>
      </c>
      <c r="G5" s="38">
        <f>'AEO23 Table 4'!G62/'AEO23 Table 21'!J12*10^15/10^6</f>
        <v>59957330.424620882</v>
      </c>
      <c r="H5" s="38">
        <f>'AEO23 Table 4'!H62/'AEO23 Table 21'!K12*10^15/10^6</f>
        <v>59457833.227026865</v>
      </c>
      <c r="I5" s="38">
        <f>'AEO23 Table 4'!I62/'AEO23 Table 21'!L12*10^15/10^6</f>
        <v>58878650.452728949</v>
      </c>
      <c r="J5" s="38">
        <f>'AEO23 Table 4'!J62/'AEO23 Table 21'!M12*10^15/10^6</f>
        <v>58220205.265665352</v>
      </c>
      <c r="K5" s="38">
        <f>'AEO23 Table 4'!K62/'AEO23 Table 21'!N12*10^15/10^6</f>
        <v>57541049.746650815</v>
      </c>
      <c r="L5" s="38">
        <f>'AEO23 Table 4'!L62/'AEO23 Table 21'!O12*10^15/10^6</f>
        <v>56836867.008188061</v>
      </c>
      <c r="M5" s="38">
        <f>'AEO23 Table 4'!M62/'AEO23 Table 21'!P12*10^15/10^6</f>
        <v>56134321.738177843</v>
      </c>
      <c r="N5" s="38">
        <f>'AEO23 Table 4'!N62/'AEO23 Table 21'!Q12*10^15/10^6</f>
        <v>55513476.411291927</v>
      </c>
      <c r="O5" s="38">
        <f>'AEO23 Table 4'!O62/'AEO23 Table 21'!R12*10^15/10^6</f>
        <v>54854940.416736245</v>
      </c>
      <c r="P5" s="38">
        <f>'AEO23 Table 4'!P62/'AEO23 Table 21'!S12*10^15/10^6</f>
        <v>54187742.240122549</v>
      </c>
      <c r="Q5" s="38">
        <f>'AEO23 Table 4'!Q62/'AEO23 Table 21'!T12*10^15/10^6</f>
        <v>53543988.009685606</v>
      </c>
      <c r="R5" s="38">
        <f>'AEO23 Table 4'!R62/'AEO23 Table 21'!U12*10^15/10^6</f>
        <v>52919074.65270979</v>
      </c>
      <c r="S5" s="38">
        <f>'AEO23 Table 4'!S62/'AEO23 Table 21'!V12*10^15/10^6</f>
        <v>52304145.468770437</v>
      </c>
      <c r="T5" s="38">
        <f>'AEO23 Table 4'!T62/'AEO23 Table 21'!W12*10^15/10^6</f>
        <v>51695485.79747922</v>
      </c>
      <c r="U5" s="38">
        <f>'AEO23 Table 4'!U62/'AEO23 Table 21'!X12*10^15/10^6</f>
        <v>51109864.01683034</v>
      </c>
      <c r="V5" s="38">
        <f>'AEO23 Table 4'!V62/'AEO23 Table 21'!Y12*10^15/10^6</f>
        <v>50517320.743482985</v>
      </c>
      <c r="W5" s="38">
        <f>'AEO23 Table 4'!W62/'AEO23 Table 21'!Z12*10^15/10^6</f>
        <v>49930754.757295057</v>
      </c>
      <c r="X5" s="38">
        <f>'AEO23 Table 4'!X62/'AEO23 Table 21'!AA12*10^15/10^6</f>
        <v>49342996.521133304</v>
      </c>
      <c r="Y5" s="38">
        <f>'AEO23 Table 4'!Y62/'AEO23 Table 21'!AB12*10^15/10^6</f>
        <v>48794690.644401625</v>
      </c>
      <c r="Z5" s="38">
        <f>'AEO23 Table 4'!Z62/'AEO23 Table 21'!AC12*10^15/10^6</f>
        <v>48253203.798100084</v>
      </c>
      <c r="AA5" s="38">
        <f>'AEO23 Table 4'!AA62/'AEO23 Table 21'!AD12*10^15/10^6</f>
        <v>47698728.41607894</v>
      </c>
      <c r="AB5" s="38">
        <f>'AEO23 Table 4'!AB62/'AEO23 Table 21'!AE12*10^15/10^6</f>
        <v>47148044.08838065</v>
      </c>
      <c r="AC5" s="38">
        <f>'AEO23 Table 4'!AC62/'AEO23 Table 21'!AF12*10^15/10^6</f>
        <v>46623090.223345801</v>
      </c>
      <c r="AD5" s="38">
        <f>'AEO23 Table 4'!AD62/'AEO23 Table 21'!AG12*10^15/10^6</f>
        <v>46105330.96501334</v>
      </c>
      <c r="AE5" s="38">
        <f>'AEO23 Table 4'!AE62/'AEO23 Table 21'!AH12*10^15/10^6</f>
        <v>45608507.162744492</v>
      </c>
      <c r="AF5" s="38">
        <f>'AEO23 Table 4'!AF62/'AEO23 Table 21'!AI12*10^15/10^6</f>
        <v>-5026146.7677351031</v>
      </c>
    </row>
    <row r="6" spans="1:33">
      <c r="A6" t="s">
        <v>206</v>
      </c>
      <c r="B6" s="38"/>
      <c r="C6" s="38">
        <f>'AEO22 Table 4'!D74/'AEO22 Table 21'!G15*10^15/10^6</f>
        <v>146664636.18846071</v>
      </c>
      <c r="D6" s="38">
        <f>'AEO23 Table 4'!D74/'AEO23 Table 21'!G15*10^15/10^6</f>
        <v>174252039.78119373</v>
      </c>
      <c r="E6" s="38">
        <f>'AEO23 Table 4'!E74/'AEO23 Table 21'!H15*10^15/10^6</f>
        <v>156905703.60740486</v>
      </c>
      <c r="F6" s="38">
        <f>'AEO23 Table 4'!F74/'AEO23 Table 21'!I15*10^15/10^6</f>
        <v>150983452.55091098</v>
      </c>
      <c r="G6" s="38">
        <f>'AEO23 Table 4'!G74/'AEO23 Table 21'!J15*10^15/10^6</f>
        <v>146637241.74256337</v>
      </c>
      <c r="H6" s="38">
        <f>'AEO23 Table 4'!H74/'AEO23 Table 21'!K15*10^15/10^6</f>
        <v>143180423.79077712</v>
      </c>
      <c r="I6" s="38">
        <f>'AEO23 Table 4'!I74/'AEO23 Table 21'!L15*10^15/10^6</f>
        <v>140314472.08886078</v>
      </c>
      <c r="J6" s="38">
        <f>'AEO23 Table 4'!J74/'AEO23 Table 21'!M15*10^15/10^6</f>
        <v>138176322.89165655</v>
      </c>
      <c r="K6" s="38">
        <f>'AEO23 Table 4'!K74/'AEO23 Table 21'!N15*10^15/10^6</f>
        <v>136325832.61839792</v>
      </c>
      <c r="L6" s="38">
        <f>'AEO23 Table 4'!L74/'AEO23 Table 21'!O15*10^15/10^6</f>
        <v>134780398.79174343</v>
      </c>
      <c r="M6" s="38">
        <f>'AEO23 Table 4'!M74/'AEO23 Table 21'!P15*10^15/10^6</f>
        <v>133235883.73413163</v>
      </c>
      <c r="N6" s="38">
        <f>'AEO23 Table 4'!N74/'AEO23 Table 21'!Q15*10^15/10^6</f>
        <v>132011981.80433959</v>
      </c>
      <c r="O6" s="38">
        <f>'AEO23 Table 4'!O74/'AEO23 Table 21'!R15*10^15/10^6</f>
        <v>130667688.97147888</v>
      </c>
      <c r="P6" s="38">
        <f>'AEO23 Table 4'!P74/'AEO23 Table 21'!S15*10^15/10^6</f>
        <v>129351045.05192548</v>
      </c>
      <c r="Q6" s="38">
        <f>'AEO23 Table 4'!Q74/'AEO23 Table 21'!T15*10^15/10^6</f>
        <v>128021443.89090034</v>
      </c>
      <c r="R6" s="38">
        <f>'AEO23 Table 4'!R74/'AEO23 Table 21'!U15*10^15/10^6</f>
        <v>126865217.12649979</v>
      </c>
      <c r="S6" s="38">
        <f>'AEO23 Table 4'!S74/'AEO23 Table 21'!V15*10^15/10^6</f>
        <v>125750899.2929318</v>
      </c>
      <c r="T6" s="38">
        <f>'AEO23 Table 4'!T74/'AEO23 Table 21'!W15*10^15/10^6</f>
        <v>124673688.31283204</v>
      </c>
      <c r="U6" s="38">
        <f>'AEO23 Table 4'!U74/'AEO23 Table 21'!X15*10^15/10^6</f>
        <v>123604969.0988452</v>
      </c>
      <c r="V6" s="38">
        <f>'AEO23 Table 4'!V74/'AEO23 Table 21'!Y15*10^15/10^6</f>
        <v>122759888.59079787</v>
      </c>
      <c r="W6" s="38">
        <f>'AEO23 Table 4'!W74/'AEO23 Table 21'!Z15*10^15/10^6</f>
        <v>121879012.79962832</v>
      </c>
      <c r="X6" s="38">
        <f>'AEO23 Table 4'!X74/'AEO23 Table 21'!AA15*10^15/10^6</f>
        <v>121108486.11697493</v>
      </c>
      <c r="Y6" s="38">
        <f>'AEO23 Table 4'!Y74/'AEO23 Table 21'!AB15*10^15/10^6</f>
        <v>120254409.33317153</v>
      </c>
      <c r="Z6" s="38">
        <f>'AEO23 Table 4'!Z74/'AEO23 Table 21'!AC15*10^15/10^6</f>
        <v>119532741.41991343</v>
      </c>
      <c r="AA6" s="38">
        <f>'AEO23 Table 4'!AA74/'AEO23 Table 21'!AD15*10^15/10^6</f>
        <v>119031202.91080157</v>
      </c>
      <c r="AB6" s="38">
        <f>'AEO23 Table 4'!AB74/'AEO23 Table 21'!AE15*10^15/10^6</f>
        <v>118420882.250982</v>
      </c>
      <c r="AC6" s="38">
        <f>'AEO23 Table 4'!AC74/'AEO23 Table 21'!AF15*10^15/10^6</f>
        <v>117731213.37765139</v>
      </c>
      <c r="AD6" s="38">
        <f>'AEO23 Table 4'!AD74/'AEO23 Table 21'!AG15*10^15/10^6</f>
        <v>117043936.61774822</v>
      </c>
      <c r="AE6" s="38">
        <f>'AEO23 Table 4'!AE74/'AEO23 Table 21'!AH15*10^15/10^6</f>
        <v>116313906.77411522</v>
      </c>
      <c r="AF6" s="38">
        <f>'AEO23 Table 4'!AF74/'AEO23 Table 21'!AI15*10^15/10^6</f>
        <v>-7522508.3901390908</v>
      </c>
    </row>
    <row r="8" spans="1:33">
      <c r="A8" s="6" t="s">
        <v>178</v>
      </c>
      <c r="B8">
        <v>2017</v>
      </c>
      <c r="C8">
        <v>2020</v>
      </c>
      <c r="D8">
        <v>2030</v>
      </c>
      <c r="E8">
        <v>2040</v>
      </c>
      <c r="F8">
        <v>2050</v>
      </c>
    </row>
    <row r="9" spans="1:33">
      <c r="A9" t="s">
        <v>259</v>
      </c>
      <c r="B9">
        <f>'EIA Costs'!E48-'EIA Costs'!E10</f>
        <v>3050</v>
      </c>
      <c r="C9">
        <f>'EIA Costs'!H48-'EIA Costs'!H10</f>
        <v>2860</v>
      </c>
      <c r="D9">
        <f>'EIA Costs'!J48-'EIA Costs'!J10</f>
        <v>2910</v>
      </c>
      <c r="E9">
        <f>'EIA Costs'!L48-'EIA Costs'!L10</f>
        <v>2910</v>
      </c>
      <c r="F9">
        <f>'EIA Costs'!N48-'EIA Costs'!N10</f>
        <v>2910</v>
      </c>
    </row>
    <row r="10" spans="1:33">
      <c r="A10" t="s">
        <v>260</v>
      </c>
      <c r="B10">
        <f>'EIA Costs'!E48-AVERAGE('EIA Costs'!E23:E24)</f>
        <v>975</v>
      </c>
      <c r="C10">
        <f>'EIA Costs'!H48-AVERAGE('EIA Costs'!H23:H24)</f>
        <v>975</v>
      </c>
      <c r="D10">
        <f>'EIA Costs'!J48-AVERAGE('EIA Costs'!J23:J24)</f>
        <v>925</v>
      </c>
      <c r="E10">
        <f>'EIA Costs'!L48-AVERAGE('EIA Costs'!L23:L24)</f>
        <v>925</v>
      </c>
      <c r="F10">
        <f>'EIA Costs'!N48-AVERAGE('EIA Costs'!N23:N24)</f>
        <v>925</v>
      </c>
    </row>
    <row r="11" spans="1:33">
      <c r="A11" t="s">
        <v>272</v>
      </c>
      <c r="B11">
        <f>'EIA Costs'!E48-'EIA Costs'!D36</f>
        <v>400</v>
      </c>
      <c r="C11">
        <f>'EIA Costs'!H48-'EIA Costs'!F36</f>
        <v>400</v>
      </c>
      <c r="D11">
        <f>'EIA Costs'!J48-'EIA Costs'!H36</f>
        <v>350</v>
      </c>
      <c r="E11">
        <f>'EIA Costs'!L48-'EIA Costs'!J36</f>
        <v>250</v>
      </c>
      <c r="F11">
        <f>'EIA Costs'!N48-'EIA Costs'!L36</f>
        <v>150</v>
      </c>
    </row>
    <row r="13" spans="1:33">
      <c r="A13" s="6" t="s">
        <v>205</v>
      </c>
      <c r="B13">
        <v>2020</v>
      </c>
      <c r="C13">
        <v>2021</v>
      </c>
      <c r="D13">
        <v>2022</v>
      </c>
      <c r="E13">
        <v>2023</v>
      </c>
      <c r="F13">
        <v>2024</v>
      </c>
      <c r="G13">
        <v>2025</v>
      </c>
      <c r="H13">
        <v>2026</v>
      </c>
      <c r="I13">
        <v>2027</v>
      </c>
      <c r="J13">
        <v>2028</v>
      </c>
      <c r="K13">
        <v>2029</v>
      </c>
      <c r="L13">
        <v>2030</v>
      </c>
      <c r="M13">
        <v>2031</v>
      </c>
      <c r="N13">
        <v>2032</v>
      </c>
      <c r="O13">
        <v>2033</v>
      </c>
      <c r="P13">
        <v>2034</v>
      </c>
      <c r="Q13">
        <v>2035</v>
      </c>
      <c r="R13">
        <v>2036</v>
      </c>
      <c r="S13">
        <v>2037</v>
      </c>
      <c r="T13">
        <v>2038</v>
      </c>
      <c r="U13">
        <v>2039</v>
      </c>
      <c r="V13">
        <v>2040</v>
      </c>
      <c r="W13">
        <v>2041</v>
      </c>
      <c r="X13">
        <v>2042</v>
      </c>
      <c r="Y13">
        <v>2043</v>
      </c>
      <c r="Z13">
        <v>2044</v>
      </c>
      <c r="AA13">
        <v>2045</v>
      </c>
      <c r="AB13">
        <v>2046</v>
      </c>
      <c r="AC13">
        <v>2047</v>
      </c>
      <c r="AD13">
        <v>2048</v>
      </c>
      <c r="AE13">
        <v>2049</v>
      </c>
      <c r="AF13">
        <v>2050</v>
      </c>
    </row>
    <row r="14" spans="1:33">
      <c r="A14" t="s">
        <v>263</v>
      </c>
      <c r="B14">
        <f>(TREND($B$9:$C$9,$B$8:$C$8,B$13))*(About!$A$53)</f>
        <v>2678.8464425587467</v>
      </c>
      <c r="C14">
        <f>(TREND($C$9:$D$9,$C$8:$D$8,C$13))*(About!$A$53)</f>
        <v>2683.529740535248</v>
      </c>
      <c r="D14">
        <f>(TREND($C$9:$D$9,$C$8:$D$8,D$13))*(About!$A$53)</f>
        <v>2688.2130385117493</v>
      </c>
      <c r="E14">
        <f>(TREND($C$9:$D$9,$C$8:$D$8,E$13))*(About!$A$53)</f>
        <v>2692.8963364882507</v>
      </c>
      <c r="F14">
        <f>(TREND($C$9:$D$9,$C$8:$D$8,F$13))*(About!$A$53)</f>
        <v>2697.579634464752</v>
      </c>
      <c r="G14">
        <f>(TREND($C$9:$D$9,$C$8:$D$8,G$13))*(About!$A$53)</f>
        <v>2702.2629324412533</v>
      </c>
      <c r="H14">
        <f>(TREND($C$9:$D$9,$C$8:$D$8,H$13))*(About!$A$53)</f>
        <v>2706.9462304177546</v>
      </c>
      <c r="I14">
        <f>(TREND($C$9:$D$9,$C$8:$D$8,I$13))*(About!$A$53)</f>
        <v>2711.6295283942559</v>
      </c>
      <c r="J14">
        <f>(TREND($C$9:$D$9,$C$8:$D$8,J$13))*(About!$A$53)</f>
        <v>2716.3128263707572</v>
      </c>
      <c r="K14">
        <f>(TREND($C$9:$D$9,$C$8:$D$8,K$13))*(About!$A$53)</f>
        <v>2720.9961243472585</v>
      </c>
      <c r="L14">
        <f>(TREND($C$9:$D$9,$C$8:$D$8,L$13))*(About!$A$53)</f>
        <v>2725.6794223237598</v>
      </c>
      <c r="M14">
        <f>(TREND($D$9:$F$9,$D$8:$F$8,M$13))*(About!$A$53)</f>
        <v>2725.6794223237598</v>
      </c>
      <c r="N14">
        <f>(TREND($D$9:$F$9,$D$8:$F$8,N$13))*(About!$A$53)</f>
        <v>2725.6794223237598</v>
      </c>
      <c r="O14">
        <f>(TREND($D$9:$F$9,$D$8:$F$8,O$13))*(About!$A$53)</f>
        <v>2725.6794223237598</v>
      </c>
      <c r="P14">
        <f>(TREND($D$9:$F$9,$D$8:$F$8,P$13))*(About!$A$53)</f>
        <v>2725.6794223237598</v>
      </c>
      <c r="Q14">
        <f>(TREND($D$9:$F$9,$D$8:$F$8,Q$13))*(About!$A$53)</f>
        <v>2725.6794223237598</v>
      </c>
      <c r="R14">
        <f>(TREND($D$9:$F$9,$D$8:$F$8,R$13))*(About!$A$53)</f>
        <v>2725.6794223237598</v>
      </c>
      <c r="S14">
        <f>(TREND($D$9:$F$9,$D$8:$F$8,S$13))*(About!$A$53)</f>
        <v>2725.6794223237598</v>
      </c>
      <c r="T14">
        <f>(TREND($D$9:$F$9,$D$8:$F$8,T$13))*(About!$A$53)</f>
        <v>2725.6794223237598</v>
      </c>
      <c r="U14">
        <f>(TREND($D$9:$F$9,$D$8:$F$8,U$13))*(About!$A$53)</f>
        <v>2725.6794223237598</v>
      </c>
      <c r="V14">
        <f>(TREND($D$9:$F$9,$D$8:$F$8,V$13))*(About!$A$53)</f>
        <v>2725.6794223237598</v>
      </c>
      <c r="W14">
        <f>(TREND($D$9:$F$9,$D$8:$F$8,W$13))*(About!$A$53)</f>
        <v>2725.6794223237598</v>
      </c>
      <c r="X14">
        <f>(TREND($D$9:$F$9,$D$8:$F$8,X$13))*(About!$A$53)</f>
        <v>2725.6794223237598</v>
      </c>
      <c r="Y14">
        <f>(TREND($D$9:$F$9,$D$8:$F$8,Y$13))*(About!$A$53)</f>
        <v>2725.6794223237598</v>
      </c>
      <c r="Z14">
        <f>(TREND($D$9:$F$9,$D$8:$F$8,Z$13))*(About!$A$53)</f>
        <v>2725.6794223237598</v>
      </c>
      <c r="AA14">
        <f>(TREND($D$9:$F$9,$D$8:$F$8,AA$13))*(About!$A$53)</f>
        <v>2725.6794223237598</v>
      </c>
      <c r="AB14">
        <f>(TREND($D$9:$F$9,$D$8:$F$8,AB$13))*(About!$A$53)</f>
        <v>2725.6794223237598</v>
      </c>
      <c r="AC14">
        <f>(TREND($D$9:$F$9,$D$8:$F$8,AC$13))*(About!$A$53)</f>
        <v>2725.6794223237598</v>
      </c>
      <c r="AD14">
        <f>(TREND($D$9:$F$9,$D$8:$F$8,AD$13))*(About!$A$53)</f>
        <v>2725.6794223237598</v>
      </c>
      <c r="AE14">
        <f>(TREND($D$9:$F$9,$D$8:$F$8,AE$13))*(About!$A$53)</f>
        <v>2725.6794223237598</v>
      </c>
      <c r="AF14">
        <f>(TREND($D$9:$F$9,$D$8:$F$8,AF$13))*(About!$A$53)</f>
        <v>2725.6794223237598</v>
      </c>
    </row>
    <row r="15" spans="1:33">
      <c r="A15" t="s">
        <v>264</v>
      </c>
      <c r="B15">
        <f>(TREND($B$10:$C$10,$B$8:$C$8,B$13))*(About!$A$53)</f>
        <v>913.24310541775458</v>
      </c>
      <c r="C15">
        <f>(TREND($C$10:$D$10,$C$8:$D$8,C$13))*(About!$A$53)</f>
        <v>908.55980744125327</v>
      </c>
      <c r="D15">
        <f>(TREND($C$10:$D$10,$C$8:$D$8,D$13))*(About!$A$53)</f>
        <v>903.87650946475196</v>
      </c>
      <c r="E15">
        <f>(TREND($C$10:$D$10,$C$8:$D$8,E$13))*(About!$A$53)</f>
        <v>899.19321148825065</v>
      </c>
      <c r="F15">
        <f>(TREND($C$10:$D$10,$C$8:$D$8,F$13))*(About!$A$53)</f>
        <v>894.50991351174935</v>
      </c>
      <c r="G15">
        <f>(TREND($C$10:$D$10,$C$8:$D$8,G$13))*(About!$A$53)</f>
        <v>889.82661553524804</v>
      </c>
      <c r="H15">
        <f>(TREND($C$10:$D$10,$C$8:$D$8,H$13))*(About!$A$53)</f>
        <v>885.14331755874673</v>
      </c>
      <c r="I15">
        <f>(TREND($C$10:$D$10,$C$8:$D$8,I$13))*(About!$A$53)</f>
        <v>880.46001958224542</v>
      </c>
      <c r="J15">
        <f>(TREND($C$10:$D$10,$C$8:$D$8,J$13))*(About!$A$53)</f>
        <v>875.77672160574411</v>
      </c>
      <c r="K15">
        <f>(TREND($C$10:$D$10,$C$8:$D$8,K$13))*(About!$A$53)</f>
        <v>871.09342362924281</v>
      </c>
      <c r="L15">
        <f>(TREND($C$10:$D$10,$C$8:$D$8,L$13))*(About!$A$53)</f>
        <v>866.4101256527415</v>
      </c>
      <c r="M15">
        <f>(TREND($D$10:$F$10,$D$8:$F$8,M$13))*(About!$A$53)</f>
        <v>866.4101256527415</v>
      </c>
      <c r="N15">
        <f>(TREND($D$10:$F$10,$D$8:$F$8,N$13))*(About!$A$53)</f>
        <v>866.4101256527415</v>
      </c>
      <c r="O15">
        <f>(TREND($D$10:$F$10,$D$8:$F$8,O$13))*(About!$A$53)</f>
        <v>866.4101256527415</v>
      </c>
      <c r="P15">
        <f>(TREND($D$10:$F$10,$D$8:$F$8,P$13))*(About!$A$53)</f>
        <v>866.4101256527415</v>
      </c>
      <c r="Q15">
        <f>(TREND($D$10:$F$10,$D$8:$F$8,Q$13))*(About!$A$53)</f>
        <v>866.4101256527415</v>
      </c>
      <c r="R15">
        <f>(TREND($D$10:$F$10,$D$8:$F$8,R$13))*(About!$A$53)</f>
        <v>866.4101256527415</v>
      </c>
      <c r="S15">
        <f>(TREND($D$10:$F$10,$D$8:$F$8,S$13))*(About!$A$53)</f>
        <v>866.4101256527415</v>
      </c>
      <c r="T15">
        <f>(TREND($D$10:$F$10,$D$8:$F$8,T$13))*(About!$A$53)</f>
        <v>866.4101256527415</v>
      </c>
      <c r="U15">
        <f>(TREND($D$10:$F$10,$D$8:$F$8,U$13))*(About!$A$53)</f>
        <v>866.4101256527415</v>
      </c>
      <c r="V15">
        <f>(TREND($D$10:$F$10,$D$8:$F$8,V$13))*(About!$A$53)</f>
        <v>866.4101256527415</v>
      </c>
      <c r="W15">
        <f>(TREND($D$10:$F$10,$D$8:$F$8,W$13))*(About!$A$53)</f>
        <v>866.4101256527415</v>
      </c>
      <c r="X15">
        <f>(TREND($D$10:$F$10,$D$8:$F$8,X$13))*(About!$A$53)</f>
        <v>866.4101256527415</v>
      </c>
      <c r="Y15">
        <f>(TREND($D$10:$F$10,$D$8:$F$8,Y$13))*(About!$A$53)</f>
        <v>866.4101256527415</v>
      </c>
      <c r="Z15">
        <f>(TREND($D$10:$F$10,$D$8:$F$8,Z$13))*(About!$A$53)</f>
        <v>866.4101256527415</v>
      </c>
      <c r="AA15">
        <f>(TREND($D$10:$F$10,$D$8:$F$8,AA$13))*(About!$A$53)</f>
        <v>866.4101256527415</v>
      </c>
      <c r="AB15">
        <f>(TREND($D$10:$F$10,$D$8:$F$8,AB$13))*(About!$A$53)</f>
        <v>866.4101256527415</v>
      </c>
      <c r="AC15">
        <f>(TREND($D$10:$F$10,$D$8:$F$8,AC$13))*(About!$A$53)</f>
        <v>866.4101256527415</v>
      </c>
      <c r="AD15">
        <f>(TREND($D$10:$F$10,$D$8:$F$8,AD$13))*(About!$A$53)</f>
        <v>866.4101256527415</v>
      </c>
      <c r="AE15">
        <f>(TREND($D$10:$F$10,$D$8:$F$8,AE$13))*(About!$A$53)</f>
        <v>866.4101256527415</v>
      </c>
      <c r="AF15">
        <f>(TREND($D$10:$F$10,$D$8:$F$8,AF$13))*(About!$A$53)</f>
        <v>866.4101256527415</v>
      </c>
    </row>
    <row r="16" spans="1:33">
      <c r="A16" t="s">
        <v>273</v>
      </c>
      <c r="B16">
        <f>(TREND($B$11:$C$11,$B$8:$C$8,B$13))*(About!$A$53)</f>
        <v>374.66383812010446</v>
      </c>
      <c r="C16">
        <f>(TREND($C$11:$D$11,$C$8:$D$8,C$13))*(About!$A$53)</f>
        <v>369.98054014360315</v>
      </c>
      <c r="D16">
        <f>(TREND($C$11:$D$11,$C$8:$D$8,D$13))*(About!$A$53)</f>
        <v>365.29724216710184</v>
      </c>
      <c r="E16">
        <f>(TREND($C$11:$D$11,$C$8:$D$8,E$13))*(About!$A$53)</f>
        <v>360.61394419060053</v>
      </c>
      <c r="F16">
        <f>(TREND($C$11:$D$11,$C$8:$D$8,F$13))*(About!$A$53)</f>
        <v>355.93064621409923</v>
      </c>
      <c r="G16">
        <f>(TREND($C$11:$D$11,$C$8:$D$8,G$13))*(About!$A$53)</f>
        <v>351.24734823759792</v>
      </c>
      <c r="H16">
        <f>(TREND($C$11:$D$11,$C$8:$D$8,H$13))*(About!$A$53)</f>
        <v>346.56405026109661</v>
      </c>
      <c r="I16">
        <f>(TREND($C$11:$D$11,$C$8:$D$8,I$13))*(About!$A$53)</f>
        <v>341.8807522845953</v>
      </c>
      <c r="J16">
        <f>(TREND($C$11:$D$11,$C$8:$D$8,J$13))*(About!$A$53)</f>
        <v>337.197454308094</v>
      </c>
      <c r="K16">
        <f>(TREND($C$11:$D$11,$C$8:$D$8,K$13))*(About!$A$53)</f>
        <v>332.51415633159269</v>
      </c>
      <c r="L16">
        <f>(TREND($C$11:$D$11,$C$8:$D$8,L$13))*(About!$A$53)</f>
        <v>327.83085835509138</v>
      </c>
      <c r="M16">
        <f>(TREND($D$11:$F$11,$D$8:$F$8,M$13))*(About!$A$53)</f>
        <v>318.46426240208876</v>
      </c>
      <c r="N16">
        <f>(TREND($D$11:$F$11,$D$8:$F$8,N$13))*(About!$A$53)</f>
        <v>309.09766644908615</v>
      </c>
      <c r="O16">
        <f>(TREND($D$11:$F$11,$D$8:$F$8,O$13))*(About!$A$53)</f>
        <v>299.73107049608353</v>
      </c>
      <c r="P16">
        <f>(TREND($D$11:$F$11,$D$8:$F$8,P$13))*(About!$A$53)</f>
        <v>290.36447454308092</v>
      </c>
      <c r="Q16">
        <f>(TREND($D$11:$F$11,$D$8:$F$8,Q$13))*(About!$A$53)</f>
        <v>280.99787859007836</v>
      </c>
      <c r="R16">
        <f>(TREND($D$11:$F$11,$D$8:$F$8,R$13))*(About!$A$53)</f>
        <v>271.63128263707574</v>
      </c>
      <c r="S16">
        <f>(TREND($D$11:$F$11,$D$8:$F$8,S$13))*(About!$A$53)</f>
        <v>262.26468668407313</v>
      </c>
      <c r="T16">
        <f>(TREND($D$11:$F$11,$D$8:$F$8,T$13))*(About!$A$53)</f>
        <v>252.89809073107051</v>
      </c>
      <c r="U16">
        <f>(TREND($D$11:$F$11,$D$8:$F$8,U$13))*(About!$A$53)</f>
        <v>243.53149477806789</v>
      </c>
      <c r="V16">
        <f>(TREND($D$11:$F$11,$D$8:$F$8,V$13))*(About!$A$53)</f>
        <v>234.16489882506528</v>
      </c>
      <c r="W16">
        <f>(TREND($D$11:$F$11,$D$8:$F$8,W$13))*(About!$A$53)</f>
        <v>224.79830287206266</v>
      </c>
      <c r="X16">
        <f>(TREND($D$11:$F$11,$D$8:$F$8,X$13))*(About!$A$53)</f>
        <v>215.43170691906005</v>
      </c>
      <c r="Y16">
        <f>(TREND($D$11:$F$11,$D$8:$F$8,Y$13))*(About!$A$53)</f>
        <v>206.06511096605743</v>
      </c>
      <c r="Z16">
        <f>(TREND($D$11:$F$11,$D$8:$F$8,Z$13))*(About!$A$53)</f>
        <v>196.69851501305484</v>
      </c>
      <c r="AA16">
        <f>(TREND($D$11:$F$11,$D$8:$F$8,AA$13))*(About!$A$53)</f>
        <v>187.33191906005223</v>
      </c>
      <c r="AB16">
        <f>(TREND($D$11:$F$11,$D$8:$F$8,AB$13))*(About!$A$53)</f>
        <v>177.96532310704961</v>
      </c>
      <c r="AC16">
        <f>(TREND($D$11:$F$11,$D$8:$F$8,AC$13))*(About!$A$53)</f>
        <v>168.598727154047</v>
      </c>
      <c r="AD16">
        <f>(TREND($D$11:$F$11,$D$8:$F$8,AD$13))*(About!$A$53)</f>
        <v>159.23213120104438</v>
      </c>
      <c r="AE16">
        <f>(TREND($D$11:$F$11,$D$8:$F$8,AE$13))*(About!$A$53)</f>
        <v>149.86553524804177</v>
      </c>
      <c r="AF16">
        <f>(TREND($D$11:$F$11,$D$8:$F$8,AF$13))*(About!$A$53)</f>
        <v>140.49893929503918</v>
      </c>
    </row>
    <row r="18" spans="1:33">
      <c r="A18" s="6" t="s">
        <v>211</v>
      </c>
      <c r="B18">
        <v>2020</v>
      </c>
      <c r="C18">
        <v>2021</v>
      </c>
      <c r="D18">
        <v>2022</v>
      </c>
      <c r="E18">
        <v>2023</v>
      </c>
      <c r="F18">
        <v>2024</v>
      </c>
      <c r="G18">
        <v>2025</v>
      </c>
      <c r="H18">
        <v>2026</v>
      </c>
      <c r="I18">
        <v>2027</v>
      </c>
      <c r="J18">
        <v>2028</v>
      </c>
      <c r="K18">
        <v>2029</v>
      </c>
      <c r="L18">
        <v>2030</v>
      </c>
      <c r="M18">
        <v>2031</v>
      </c>
      <c r="N18">
        <v>2032</v>
      </c>
      <c r="O18">
        <v>2033</v>
      </c>
      <c r="P18">
        <v>2034</v>
      </c>
      <c r="Q18">
        <v>2035</v>
      </c>
      <c r="R18">
        <v>2036</v>
      </c>
      <c r="S18">
        <v>2037</v>
      </c>
      <c r="T18">
        <v>2038</v>
      </c>
      <c r="U18">
        <v>2039</v>
      </c>
      <c r="V18">
        <v>2040</v>
      </c>
      <c r="W18">
        <v>2041</v>
      </c>
      <c r="X18">
        <v>2042</v>
      </c>
      <c r="Y18">
        <v>2043</v>
      </c>
      <c r="Z18">
        <v>2044</v>
      </c>
      <c r="AA18">
        <v>2045</v>
      </c>
      <c r="AB18">
        <v>2046</v>
      </c>
      <c r="AC18">
        <v>2047</v>
      </c>
      <c r="AD18">
        <v>2048</v>
      </c>
      <c r="AE18">
        <v>2049</v>
      </c>
      <c r="AF18">
        <v>2050</v>
      </c>
    </row>
    <row r="19" spans="1:33">
      <c r="A19" t="s">
        <v>13</v>
      </c>
      <c r="C19" s="38">
        <f t="shared" ref="C19:AF19" si="0">C14/C4</f>
        <v>4.6522607665057026E-5</v>
      </c>
      <c r="D19" s="38">
        <f t="shared" si="0"/>
        <v>4.4976231804388528E-5</v>
      </c>
      <c r="E19" s="38">
        <f t="shared" si="0"/>
        <v>4.8890109184643438E-5</v>
      </c>
      <c r="F19" s="38">
        <f t="shared" si="0"/>
        <v>4.9319905330297227E-5</v>
      </c>
      <c r="G19" s="38">
        <f t="shared" si="0"/>
        <v>4.9806990675263128E-5</v>
      </c>
      <c r="H19" s="38">
        <f t="shared" si="0"/>
        <v>5.039843899808919E-5</v>
      </c>
      <c r="I19" s="38">
        <f t="shared" si="0"/>
        <v>5.1077579035595688E-5</v>
      </c>
      <c r="J19" s="38">
        <f t="shared" si="0"/>
        <v>5.190634054729141E-5</v>
      </c>
      <c r="K19" s="38">
        <f t="shared" si="0"/>
        <v>5.2814429636115597E-5</v>
      </c>
      <c r="L19" s="38">
        <f t="shared" si="0"/>
        <v>5.3765902350897512E-5</v>
      </c>
      <c r="M19" s="38">
        <f t="shared" si="0"/>
        <v>5.4626097984398117E-5</v>
      </c>
      <c r="N19" s="38">
        <f t="shared" si="0"/>
        <v>5.5380259304602484E-5</v>
      </c>
      <c r="O19" s="38">
        <f t="shared" si="0"/>
        <v>5.6181689138403342E-5</v>
      </c>
      <c r="P19" s="38">
        <f t="shared" si="0"/>
        <v>5.6958403146470863E-5</v>
      </c>
      <c r="Q19" s="38">
        <f t="shared" si="0"/>
        <v>5.7692712597082168E-5</v>
      </c>
      <c r="R19" s="38">
        <f t="shared" si="0"/>
        <v>5.8399696408052625E-5</v>
      </c>
      <c r="S19" s="38">
        <f t="shared" si="0"/>
        <v>5.9124482573636486E-5</v>
      </c>
      <c r="T19" s="38">
        <f t="shared" si="0"/>
        <v>5.9821316243480203E-5</v>
      </c>
      <c r="U19" s="38">
        <f t="shared" si="0"/>
        <v>6.0501320571501679E-5</v>
      </c>
      <c r="V19" s="38">
        <f t="shared" si="0"/>
        <v>6.1179749815953296E-5</v>
      </c>
      <c r="W19" s="38">
        <f t="shared" si="0"/>
        <v>6.1844179415164487E-5</v>
      </c>
      <c r="X19" s="38">
        <f t="shared" si="0"/>
        <v>6.247147283096891E-5</v>
      </c>
      <c r="Y19" s="38">
        <f t="shared" si="0"/>
        <v>6.3067581719555905E-5</v>
      </c>
      <c r="Z19" s="38">
        <f t="shared" si="0"/>
        <v>6.3683648485439209E-5</v>
      </c>
      <c r="AA19" s="38">
        <f t="shared" si="0"/>
        <v>6.4365389626845772E-5</v>
      </c>
      <c r="AB19" s="38">
        <f t="shared" si="0"/>
        <v>6.5019994449466576E-5</v>
      </c>
      <c r="AC19" s="38">
        <f t="shared" si="0"/>
        <v>6.5639261870897999E-5</v>
      </c>
      <c r="AD19" s="38">
        <f t="shared" si="0"/>
        <v>6.6252898939222202E-5</v>
      </c>
      <c r="AE19" s="38">
        <f t="shared" si="0"/>
        <v>6.6891836552240424E-5</v>
      </c>
      <c r="AF19" s="38">
        <f t="shared" si="0"/>
        <v>-3.8184764316855233E-2</v>
      </c>
    </row>
    <row r="20" spans="1:33">
      <c r="A20" t="s">
        <v>14</v>
      </c>
      <c r="C20" s="38">
        <f t="shared" ref="C20:AF20" si="1">C15/C5</f>
        <v>1.2730869182396592E-5</v>
      </c>
      <c r="D20" s="38">
        <f t="shared" si="1"/>
        <v>1.2850303191905871E-5</v>
      </c>
      <c r="E20" s="38">
        <f t="shared" si="1"/>
        <v>1.4835696787536692E-5</v>
      </c>
      <c r="F20" s="38">
        <f t="shared" si="1"/>
        <v>1.4816870029104023E-5</v>
      </c>
      <c r="G20" s="38">
        <f t="shared" si="1"/>
        <v>1.4840997910238005E-5</v>
      </c>
      <c r="H20" s="38">
        <f t="shared" si="1"/>
        <v>1.4886908410856794E-5</v>
      </c>
      <c r="I20" s="38">
        <f t="shared" si="1"/>
        <v>1.4953807752253555E-5</v>
      </c>
      <c r="J20" s="38">
        <f t="shared" si="1"/>
        <v>1.5042487700094432E-5</v>
      </c>
      <c r="K20" s="38">
        <f t="shared" si="1"/>
        <v>1.5138643237560067E-5</v>
      </c>
      <c r="L20" s="38">
        <f t="shared" si="1"/>
        <v>1.5243805143726946E-5</v>
      </c>
      <c r="M20" s="38">
        <f t="shared" si="1"/>
        <v>1.5434587945924753E-5</v>
      </c>
      <c r="N20" s="38">
        <f t="shared" si="1"/>
        <v>1.5607203541598166E-5</v>
      </c>
      <c r="O20" s="38">
        <f t="shared" si="1"/>
        <v>1.579456871287385E-5</v>
      </c>
      <c r="P20" s="38">
        <f t="shared" si="1"/>
        <v>1.5989042721385436E-5</v>
      </c>
      <c r="Q20" s="38">
        <f t="shared" si="1"/>
        <v>1.6181277447918447E-5</v>
      </c>
      <c r="R20" s="38">
        <f t="shared" si="1"/>
        <v>1.6372359708454878E-5</v>
      </c>
      <c r="S20" s="38">
        <f t="shared" si="1"/>
        <v>1.656484620650297E-5</v>
      </c>
      <c r="T20" s="38">
        <f t="shared" si="1"/>
        <v>1.6759879751337775E-5</v>
      </c>
      <c r="U20" s="38">
        <f t="shared" si="1"/>
        <v>1.695191607959346E-5</v>
      </c>
      <c r="V20" s="38">
        <f t="shared" si="1"/>
        <v>1.7150753699947817E-5</v>
      </c>
      <c r="W20" s="38">
        <f t="shared" si="1"/>
        <v>1.7352233705743372E-5</v>
      </c>
      <c r="X20" s="38">
        <f t="shared" si="1"/>
        <v>1.755892804932638E-5</v>
      </c>
      <c r="Y20" s="38">
        <f t="shared" si="1"/>
        <v>1.7756237701491558E-5</v>
      </c>
      <c r="Z20" s="38">
        <f t="shared" si="1"/>
        <v>1.7955494297911372E-5</v>
      </c>
      <c r="AA20" s="38">
        <f t="shared" si="1"/>
        <v>1.8164218511130794E-5</v>
      </c>
      <c r="AB20" s="38">
        <f t="shared" si="1"/>
        <v>1.8376374723596711E-5</v>
      </c>
      <c r="AC20" s="38">
        <f t="shared" si="1"/>
        <v>1.8583283980153247E-5</v>
      </c>
      <c r="AD20" s="38">
        <f t="shared" si="1"/>
        <v>1.8791972804841371E-5</v>
      </c>
      <c r="AE20" s="38">
        <f t="shared" si="1"/>
        <v>1.8996678022394742E-5</v>
      </c>
      <c r="AF20" s="38">
        <f t="shared" si="1"/>
        <v>-1.7238058610118259E-4</v>
      </c>
    </row>
    <row r="21" spans="1:33">
      <c r="A21" t="s">
        <v>206</v>
      </c>
      <c r="C21" s="38">
        <f t="shared" ref="C21:AF21" si="2">C16/C6</f>
        <v>2.5226295155990202E-6</v>
      </c>
      <c r="D21" s="38">
        <f t="shared" si="2"/>
        <v>2.0963728322824877E-6</v>
      </c>
      <c r="E21" s="38">
        <f t="shared" si="2"/>
        <v>2.2982844848833276E-6</v>
      </c>
      <c r="F21" s="38">
        <f t="shared" si="2"/>
        <v>2.3574149365413464E-6</v>
      </c>
      <c r="G21" s="38">
        <f t="shared" si="2"/>
        <v>2.3953488490614715E-6</v>
      </c>
      <c r="H21" s="38">
        <f t="shared" si="2"/>
        <v>2.4204709071647568E-6</v>
      </c>
      <c r="I21" s="38">
        <f t="shared" si="2"/>
        <v>2.4365323633052131E-6</v>
      </c>
      <c r="J21" s="38">
        <f t="shared" si="2"/>
        <v>2.4403417839718388E-6</v>
      </c>
      <c r="K21" s="38">
        <f t="shared" si="2"/>
        <v>2.4391133356387665E-6</v>
      </c>
      <c r="L21" s="38">
        <f t="shared" si="2"/>
        <v>2.4323333459017345E-6</v>
      </c>
      <c r="M21" s="38">
        <f t="shared" si="2"/>
        <v>2.3902289193921288E-6</v>
      </c>
      <c r="N21" s="38">
        <f t="shared" si="2"/>
        <v>2.3414364531487192E-6</v>
      </c>
      <c r="O21" s="38">
        <f t="shared" si="2"/>
        <v>2.2938422869138404E-6</v>
      </c>
      <c r="P21" s="38">
        <f t="shared" si="2"/>
        <v>2.2447787292829347E-6</v>
      </c>
      <c r="Q21" s="38">
        <f t="shared" si="2"/>
        <v>2.1949282092892521E-6</v>
      </c>
      <c r="R21" s="38">
        <f t="shared" si="2"/>
        <v>2.1411013104263786E-6</v>
      </c>
      <c r="S21" s="38">
        <f t="shared" si="2"/>
        <v>2.0855889552975507E-6</v>
      </c>
      <c r="T21" s="38">
        <f t="shared" si="2"/>
        <v>2.0284800598543051E-6</v>
      </c>
      <c r="U21" s="38">
        <f t="shared" si="2"/>
        <v>1.9702403273392601E-6</v>
      </c>
      <c r="V21" s="38">
        <f t="shared" si="2"/>
        <v>1.9075033507534346E-6</v>
      </c>
      <c r="W21" s="38">
        <f t="shared" si="2"/>
        <v>1.8444381662463564E-6</v>
      </c>
      <c r="X21" s="38">
        <f t="shared" si="2"/>
        <v>1.7788324652244537E-6</v>
      </c>
      <c r="Y21" s="38">
        <f t="shared" si="2"/>
        <v>1.7135763429276226E-6</v>
      </c>
      <c r="Z21" s="38">
        <f t="shared" si="2"/>
        <v>1.6455618157544078E-6</v>
      </c>
      <c r="AA21" s="38">
        <f t="shared" si="2"/>
        <v>1.5738051408287723E-6</v>
      </c>
      <c r="AB21" s="38">
        <f t="shared" si="2"/>
        <v>1.5028204462272855E-6</v>
      </c>
      <c r="AC21" s="38">
        <f t="shared" si="2"/>
        <v>1.4320648052205639E-6</v>
      </c>
      <c r="AD21" s="38">
        <f t="shared" si="2"/>
        <v>1.3604475020442781E-6</v>
      </c>
      <c r="AE21" s="38">
        <f t="shared" si="2"/>
        <v>1.2884575834864246E-6</v>
      </c>
      <c r="AF21" s="38">
        <f t="shared" si="2"/>
        <v>-1.8677139593385202E-5</v>
      </c>
    </row>
    <row r="23" spans="1:33">
      <c r="A23" s="54" t="s">
        <v>222</v>
      </c>
      <c r="B23" s="54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</row>
    <row r="24" spans="1:33">
      <c r="A24" s="6" t="s">
        <v>213</v>
      </c>
      <c r="B24">
        <v>2020</v>
      </c>
      <c r="C24">
        <v>2021</v>
      </c>
      <c r="D24">
        <v>2022</v>
      </c>
      <c r="E24">
        <v>2023</v>
      </c>
      <c r="F24">
        <v>2024</v>
      </c>
      <c r="G24">
        <v>2025</v>
      </c>
      <c r="H24">
        <v>2026</v>
      </c>
      <c r="I24">
        <v>2027</v>
      </c>
      <c r="J24">
        <v>2028</v>
      </c>
      <c r="K24">
        <v>2029</v>
      </c>
      <c r="L24">
        <v>2030</v>
      </c>
      <c r="M24">
        <v>2031</v>
      </c>
      <c r="N24">
        <v>2032</v>
      </c>
      <c r="O24">
        <v>2033</v>
      </c>
      <c r="P24">
        <v>2034</v>
      </c>
      <c r="Q24">
        <v>2035</v>
      </c>
      <c r="R24">
        <v>2036</v>
      </c>
      <c r="S24">
        <v>2037</v>
      </c>
      <c r="T24">
        <v>2038</v>
      </c>
      <c r="U24">
        <v>2039</v>
      </c>
      <c r="V24">
        <v>2040</v>
      </c>
      <c r="W24">
        <v>2041</v>
      </c>
      <c r="X24">
        <v>2042</v>
      </c>
      <c r="Y24">
        <v>2043</v>
      </c>
      <c r="Z24">
        <v>2044</v>
      </c>
      <c r="AA24">
        <v>2045</v>
      </c>
      <c r="AB24">
        <v>2046</v>
      </c>
      <c r="AC24">
        <v>2047</v>
      </c>
      <c r="AD24">
        <v>2048</v>
      </c>
      <c r="AE24">
        <v>2049</v>
      </c>
      <c r="AF24">
        <v>2050</v>
      </c>
    </row>
    <row r="25" spans="1:33">
      <c r="A25" t="s">
        <v>13</v>
      </c>
      <c r="B25" s="38"/>
      <c r="C25" s="38">
        <f>'AEO22 Table 4'!D55/'AEO22 Table 21'!G27*10^15/10^6</f>
        <v>16188987.190411087</v>
      </c>
      <c r="D25" s="38">
        <f>'AEO23 Table 4'!D55/'AEO23 Table 21'!G27*10^15/10^6</f>
        <v>16010152.715233762</v>
      </c>
      <c r="E25" s="38">
        <f>'AEO23 Table 4'!E55/'AEO23 Table 21'!H27*10^15/10^6</f>
        <v>16034614.657220665</v>
      </c>
      <c r="F25" s="38">
        <f>'AEO23 Table 4'!F55/'AEO23 Table 21'!I27*10^15/10^6</f>
        <v>16144093.915448403</v>
      </c>
      <c r="G25" s="38">
        <f>'AEO23 Table 4'!G55/'AEO23 Table 21'!J27*10^15/10^6</f>
        <v>16263206.987789378</v>
      </c>
      <c r="H25" s="38">
        <f>'AEO23 Table 4'!H55/'AEO23 Table 21'!K27*10^15/10^6</f>
        <v>16367755.205529079</v>
      </c>
      <c r="I25" s="38">
        <f>'AEO23 Table 4'!I55/'AEO23 Table 21'!L27*10^15/10^6</f>
        <v>16462192.49981503</v>
      </c>
      <c r="J25" s="38">
        <f>'AEO23 Table 4'!J55/'AEO23 Table 21'!M27*10^15/10^6</f>
        <v>16510997.291138023</v>
      </c>
      <c r="K25" s="38">
        <f>'AEO23 Table 4'!K55/'AEO23 Table 21'!N27*10^15/10^6</f>
        <v>16535016.116239419</v>
      </c>
      <c r="L25" s="38">
        <f>'AEO23 Table 4'!L55/'AEO23 Table 21'!O27*10^15/10^6</f>
        <v>16528588.137029506</v>
      </c>
      <c r="M25" s="38">
        <f>'AEO23 Table 4'!M55/'AEO23 Table 21'!P27*10^15/10^6</f>
        <v>16518076.780072367</v>
      </c>
      <c r="N25" s="38">
        <f>'AEO23 Table 4'!N55/'AEO23 Table 21'!Q27*10^15/10^6</f>
        <v>16504616.008218449</v>
      </c>
      <c r="O25" s="38">
        <f>'AEO23 Table 4'!O55/'AEO23 Table 21'!R27*10^15/10^6</f>
        <v>16488877.49108333</v>
      </c>
      <c r="P25" s="38">
        <f>'AEO23 Table 4'!P55/'AEO23 Table 21'!S27*10^15/10^6</f>
        <v>16481037.170059087</v>
      </c>
      <c r="Q25" s="38">
        <f>'AEO23 Table 4'!Q55/'AEO23 Table 21'!T27*10^15/10^6</f>
        <v>16480929.068487009</v>
      </c>
      <c r="R25" s="38">
        <f>'AEO23 Table 4'!R55/'AEO23 Table 21'!U27*10^15/10^6</f>
        <v>16478655.600662192</v>
      </c>
      <c r="S25" s="38">
        <f>'AEO23 Table 4'!S55/'AEO23 Table 21'!V27*10^15/10^6</f>
        <v>16463693.708167354</v>
      </c>
      <c r="T25" s="38">
        <f>'AEO23 Table 4'!T55/'AEO23 Table 21'!W27*10^15/10^6</f>
        <v>16454875.126837492</v>
      </c>
      <c r="U25" s="38">
        <f>'AEO23 Table 4'!U55/'AEO23 Table 21'!X27*10^15/10^6</f>
        <v>16442238.570339143</v>
      </c>
      <c r="V25" s="38">
        <f>'AEO23 Table 4'!V55/'AEO23 Table 21'!Y27*10^15/10^6</f>
        <v>16423486.669986835</v>
      </c>
      <c r="W25" s="38">
        <f>'AEO23 Table 4'!W55/'AEO23 Table 21'!Z27*10^15/10^6</f>
        <v>16407765.122965187</v>
      </c>
      <c r="X25" s="38">
        <f>'AEO23 Table 4'!X55/'AEO23 Table 21'!AA27*10^15/10^6</f>
        <v>16403264.219909186</v>
      </c>
      <c r="Y25" s="38">
        <f>'AEO23 Table 4'!Y55/'AEO23 Table 21'!AB27*10^15/10^6</f>
        <v>16410766.914672418</v>
      </c>
      <c r="Z25" s="38">
        <f>'AEO23 Table 4'!Z55/'AEO23 Table 21'!AC27*10^15/10^6</f>
        <v>16414283.386762554</v>
      </c>
      <c r="AA25" s="38">
        <f>'AEO23 Table 4'!AA55/'AEO23 Table 21'!AD27*10^15/10^6</f>
        <v>16379822.880744111</v>
      </c>
      <c r="AB25" s="38">
        <f>'AEO23 Table 4'!AB55/'AEO23 Table 21'!AE27*10^15/10^6</f>
        <v>16363271.278962847</v>
      </c>
      <c r="AC25" s="38">
        <f>'AEO23 Table 4'!AC55/'AEO23 Table 21'!AF27*10^15/10^6</f>
        <v>16369092.859179929</v>
      </c>
      <c r="AD25" s="38">
        <f>'AEO23 Table 4'!AD55/'AEO23 Table 21'!AG27*10^15/10^6</f>
        <v>16385459.178402578</v>
      </c>
      <c r="AE25" s="38">
        <f>'AEO23 Table 4'!AE55/'AEO23 Table 21'!AH27*10^15/10^6</f>
        <v>16397507.714707511</v>
      </c>
      <c r="AF25" s="38">
        <f>'AEO23 Table 4'!AF55/'AEO23 Table 21'!AI27*10^15/10^6</f>
        <v>106279.03097731162</v>
      </c>
    </row>
    <row r="26" spans="1:33">
      <c r="A26" t="s">
        <v>14</v>
      </c>
      <c r="B26" s="38"/>
      <c r="C26" s="38">
        <f>'AEO22 Table 4'!D63/'AEO22 Table 21'!G28*10^15/10^6</f>
        <v>17412012.123461373</v>
      </c>
      <c r="D26" s="38">
        <f>'AEO23 Table 4'!D63/'AEO23 Table 21'!G28*10^15/10^6</f>
        <v>15782657.750238217</v>
      </c>
      <c r="E26" s="38">
        <f>'AEO23 Table 4'!E63/'AEO23 Table 21'!H28*10^15/10^6</f>
        <v>15361896.459232811</v>
      </c>
      <c r="F26" s="38">
        <f>'AEO23 Table 4'!F63/'AEO23 Table 21'!I28*10^15/10^6</f>
        <v>15175591.058609473</v>
      </c>
      <c r="G26" s="38">
        <f>'AEO23 Table 4'!G63/'AEO23 Table 21'!J28*10^15/10^6</f>
        <v>14999460.806386687</v>
      </c>
      <c r="H26" s="38">
        <f>'AEO23 Table 4'!H63/'AEO23 Table 21'!K28*10^15/10^6</f>
        <v>14856298.988031637</v>
      </c>
      <c r="I26" s="38">
        <f>'AEO23 Table 4'!I63/'AEO23 Table 21'!L28*10^15/10^6</f>
        <v>14755896.10594403</v>
      </c>
      <c r="J26" s="38">
        <f>'AEO23 Table 4'!J63/'AEO23 Table 21'!M28*10^15/10^6</f>
        <v>14695291.399997165</v>
      </c>
      <c r="K26" s="38">
        <f>'AEO23 Table 4'!K63/'AEO23 Table 21'!N28*10^15/10^6</f>
        <v>14687307.599225031</v>
      </c>
      <c r="L26" s="38">
        <f>'AEO23 Table 4'!L63/'AEO23 Table 21'!O28*10^15/10^6</f>
        <v>14628374.225047857</v>
      </c>
      <c r="M26" s="38">
        <f>'AEO23 Table 4'!M63/'AEO23 Table 21'!P28*10^15/10^6</f>
        <v>14570105.279614555</v>
      </c>
      <c r="N26" s="38">
        <f>'AEO23 Table 4'!N63/'AEO23 Table 21'!Q28*10^15/10^6</f>
        <v>14507778.543053977</v>
      </c>
      <c r="O26" s="38">
        <f>'AEO23 Table 4'!O63/'AEO23 Table 21'!R28*10^15/10^6</f>
        <v>14450097.191531291</v>
      </c>
      <c r="P26" s="38">
        <f>'AEO23 Table 4'!P63/'AEO23 Table 21'!S28*10^15/10^6</f>
        <v>14386537.500640156</v>
      </c>
      <c r="Q26" s="38">
        <f>'AEO23 Table 4'!Q63/'AEO23 Table 21'!T28*10^15/10^6</f>
        <v>14331007.590938775</v>
      </c>
      <c r="R26" s="38">
        <f>'AEO23 Table 4'!R63/'AEO23 Table 21'!U28*10^15/10^6</f>
        <v>14275149.086882869</v>
      </c>
      <c r="S26" s="38">
        <f>'AEO23 Table 4'!S63/'AEO23 Table 21'!V28*10^15/10^6</f>
        <v>14218905.525292726</v>
      </c>
      <c r="T26" s="38">
        <f>'AEO23 Table 4'!T63/'AEO23 Table 21'!W28*10^15/10^6</f>
        <v>14164460.736723686</v>
      </c>
      <c r="U26" s="38">
        <f>'AEO23 Table 4'!U63/'AEO23 Table 21'!X28*10^15/10^6</f>
        <v>14112918.185042415</v>
      </c>
      <c r="V26" s="38">
        <f>'AEO23 Table 4'!V63/'AEO23 Table 21'!Y28*10^15/10^6</f>
        <v>14058532.593653353</v>
      </c>
      <c r="W26" s="38">
        <f>'AEO23 Table 4'!W63/'AEO23 Table 21'!Z28*10^15/10^6</f>
        <v>14011477.887231333</v>
      </c>
      <c r="X26" s="38">
        <f>'AEO23 Table 4'!X63/'AEO23 Table 21'!AA28*10^15/10^6</f>
        <v>13965102.943023574</v>
      </c>
      <c r="Y26" s="38">
        <f>'AEO23 Table 4'!Y63/'AEO23 Table 21'!AB28*10^15/10^6</f>
        <v>13930147.467153478</v>
      </c>
      <c r="Z26" s="38">
        <f>'AEO23 Table 4'!Z63/'AEO23 Table 21'!AC28*10^15/10^6</f>
        <v>13899824.727334563</v>
      </c>
      <c r="AA26" s="38">
        <f>'AEO23 Table 4'!AA63/'AEO23 Table 21'!AD28*10^15/10^6</f>
        <v>13865838.270205531</v>
      </c>
      <c r="AB26" s="38">
        <f>'AEO23 Table 4'!AB63/'AEO23 Table 21'!AE28*10^15/10^6</f>
        <v>13837734.255740685</v>
      </c>
      <c r="AC26" s="38">
        <f>'AEO23 Table 4'!AC63/'AEO23 Table 21'!AF28*10^15/10^6</f>
        <v>13816023.803913618</v>
      </c>
      <c r="AD26" s="38">
        <f>'AEO23 Table 4'!AD63/'AEO23 Table 21'!AG28*10^15/10^6</f>
        <v>13794438.408118149</v>
      </c>
      <c r="AE26" s="38">
        <f>'AEO23 Table 4'!AE63/'AEO23 Table 21'!AH28*10^15/10^6</f>
        <v>13776735.157395074</v>
      </c>
      <c r="AF26" s="38">
        <f>'AEO23 Table 4'!AF63/'AEO23 Table 21'!AI28*10^15/10^6</f>
        <v>-11284987.552027524</v>
      </c>
    </row>
    <row r="28" spans="1:33">
      <c r="A28" s="6" t="s">
        <v>178</v>
      </c>
      <c r="B28">
        <v>2017</v>
      </c>
      <c r="C28">
        <v>2020</v>
      </c>
      <c r="D28">
        <v>2030</v>
      </c>
      <c r="E28">
        <v>2040</v>
      </c>
      <c r="F28">
        <v>2050</v>
      </c>
    </row>
    <row r="29" spans="1:33">
      <c r="A29" t="s">
        <v>259</v>
      </c>
      <c r="B29">
        <f>AVERAGE('EIA Costs'!D88:D89)-AVERAGE('EIA Costs'!E61:E62)</f>
        <v>150</v>
      </c>
      <c r="C29">
        <f>AVERAGE('EIA Costs'!G88:G89)-AVERAGE('EIA Costs'!H61:H62)</f>
        <v>150</v>
      </c>
      <c r="D29">
        <f>AVERAGE('EIA Costs'!I88:I89)-AVERAGE('EIA Costs'!J61:J62)</f>
        <v>150</v>
      </c>
      <c r="E29">
        <f>AVERAGE('EIA Costs'!K88:K89)-AVERAGE('EIA Costs'!L61:L62)</f>
        <v>150</v>
      </c>
      <c r="F29">
        <f>AVERAGE('EIA Costs'!M88:M89)-AVERAGE('EIA Costs'!N61:N62)</f>
        <v>150</v>
      </c>
    </row>
    <row r="30" spans="1:33">
      <c r="A30" t="s">
        <v>260</v>
      </c>
      <c r="B30">
        <f>AVERAGE('EIA Costs'!D88:D89)-AVERAGE('EIA Costs'!E75:E76)</f>
        <v>-475</v>
      </c>
      <c r="C30">
        <f>AVERAGE('EIA Costs'!G88:G89)-AVERAGE('EIA Costs'!G75:G76)</f>
        <v>-475</v>
      </c>
      <c r="D30">
        <f>AVERAGE('EIA Costs'!I88:I89)-AVERAGE('EIA Costs'!I75:I76)</f>
        <v>-475</v>
      </c>
      <c r="E30">
        <f>AVERAGE('EIA Costs'!K88:K89)-AVERAGE('EIA Costs'!K75:K76)</f>
        <v>-475</v>
      </c>
      <c r="F30">
        <f>AVERAGE('EIA Costs'!M88:M89)-AVERAGE('EIA Costs'!M75:M76)</f>
        <v>-475</v>
      </c>
    </row>
    <row r="32" spans="1:33">
      <c r="A32" s="6" t="s">
        <v>205</v>
      </c>
      <c r="B32">
        <v>2020</v>
      </c>
      <c r="C32">
        <v>2021</v>
      </c>
      <c r="D32">
        <v>2022</v>
      </c>
      <c r="E32">
        <v>2023</v>
      </c>
      <c r="F32">
        <v>2024</v>
      </c>
      <c r="G32">
        <v>2025</v>
      </c>
      <c r="H32">
        <v>2026</v>
      </c>
      <c r="I32">
        <v>2027</v>
      </c>
      <c r="J32">
        <v>2028</v>
      </c>
      <c r="K32">
        <v>2029</v>
      </c>
      <c r="L32">
        <v>2030</v>
      </c>
      <c r="M32">
        <v>2031</v>
      </c>
      <c r="N32">
        <v>2032</v>
      </c>
      <c r="O32">
        <v>2033</v>
      </c>
      <c r="P32">
        <v>2034</v>
      </c>
      <c r="Q32">
        <v>2035</v>
      </c>
      <c r="R32">
        <v>2036</v>
      </c>
      <c r="S32">
        <v>2037</v>
      </c>
      <c r="T32">
        <v>2038</v>
      </c>
      <c r="U32">
        <v>2039</v>
      </c>
      <c r="V32">
        <v>2040</v>
      </c>
      <c r="W32">
        <v>2041</v>
      </c>
      <c r="X32">
        <v>2042</v>
      </c>
      <c r="Y32">
        <v>2043</v>
      </c>
      <c r="Z32">
        <v>2044</v>
      </c>
      <c r="AA32">
        <v>2045</v>
      </c>
      <c r="AB32">
        <v>2046</v>
      </c>
      <c r="AC32">
        <v>2047</v>
      </c>
      <c r="AD32">
        <v>2048</v>
      </c>
      <c r="AE32">
        <v>2049</v>
      </c>
      <c r="AF32">
        <v>2050</v>
      </c>
    </row>
    <row r="33" spans="1:33">
      <c r="A33" t="s">
        <v>263</v>
      </c>
      <c r="B33" s="4">
        <f>TREND($B$29:$C$29,$B$28:$C$28,B$32)</f>
        <v>150</v>
      </c>
      <c r="C33" s="4">
        <f t="shared" ref="C33:L33" si="3">TREND($C$29:$D$29,$C$28:$D$28,C$32)</f>
        <v>150</v>
      </c>
      <c r="D33" s="4">
        <f t="shared" si="3"/>
        <v>150</v>
      </c>
      <c r="E33" s="4">
        <f t="shared" si="3"/>
        <v>150</v>
      </c>
      <c r="F33" s="4">
        <f t="shared" si="3"/>
        <v>150</v>
      </c>
      <c r="G33" s="4">
        <f t="shared" si="3"/>
        <v>150</v>
      </c>
      <c r="H33" s="4">
        <f t="shared" si="3"/>
        <v>150</v>
      </c>
      <c r="I33" s="4">
        <f t="shared" si="3"/>
        <v>150</v>
      </c>
      <c r="J33" s="4">
        <f t="shared" si="3"/>
        <v>150</v>
      </c>
      <c r="K33" s="4">
        <f t="shared" si="3"/>
        <v>150</v>
      </c>
      <c r="L33" s="4">
        <f t="shared" si="3"/>
        <v>150</v>
      </c>
      <c r="M33" s="4">
        <f t="shared" ref="M33:AF33" si="4">TREND($D$29:$F$29,$D$28:$F$28,M$32)</f>
        <v>150</v>
      </c>
      <c r="N33" s="4">
        <f t="shared" si="4"/>
        <v>150</v>
      </c>
      <c r="O33" s="4">
        <f t="shared" si="4"/>
        <v>150</v>
      </c>
      <c r="P33" s="4">
        <f t="shared" si="4"/>
        <v>150</v>
      </c>
      <c r="Q33" s="4">
        <f t="shared" si="4"/>
        <v>150</v>
      </c>
      <c r="R33" s="4">
        <f t="shared" si="4"/>
        <v>150</v>
      </c>
      <c r="S33" s="4">
        <f t="shared" si="4"/>
        <v>150</v>
      </c>
      <c r="T33" s="4">
        <f t="shared" si="4"/>
        <v>150</v>
      </c>
      <c r="U33" s="4">
        <f t="shared" si="4"/>
        <v>150</v>
      </c>
      <c r="V33" s="4">
        <f t="shared" si="4"/>
        <v>150</v>
      </c>
      <c r="W33" s="4">
        <f t="shared" si="4"/>
        <v>150</v>
      </c>
      <c r="X33" s="4">
        <f t="shared" si="4"/>
        <v>150</v>
      </c>
      <c r="Y33" s="4">
        <f t="shared" si="4"/>
        <v>150</v>
      </c>
      <c r="Z33" s="4">
        <f t="shared" si="4"/>
        <v>150</v>
      </c>
      <c r="AA33" s="4">
        <f t="shared" si="4"/>
        <v>150</v>
      </c>
      <c r="AB33" s="4">
        <f t="shared" si="4"/>
        <v>150</v>
      </c>
      <c r="AC33" s="4">
        <f t="shared" si="4"/>
        <v>150</v>
      </c>
      <c r="AD33" s="4">
        <f t="shared" si="4"/>
        <v>150</v>
      </c>
      <c r="AE33" s="4">
        <f t="shared" si="4"/>
        <v>150</v>
      </c>
      <c r="AF33" s="4">
        <f t="shared" si="4"/>
        <v>150</v>
      </c>
    </row>
    <row r="34" spans="1:33">
      <c r="A34" t="s">
        <v>264</v>
      </c>
      <c r="B34" s="4">
        <f>TREND($B$30:$C$30,$B$28:$C$28,B$32)</f>
        <v>-475</v>
      </c>
      <c r="C34" s="4">
        <f t="shared" ref="C34:L34" si="5">TREND($C$30:$D$30,$C$28:$D$28,C$32)</f>
        <v>-475</v>
      </c>
      <c r="D34" s="4">
        <f t="shared" si="5"/>
        <v>-475</v>
      </c>
      <c r="E34" s="4">
        <f t="shared" si="5"/>
        <v>-475</v>
      </c>
      <c r="F34" s="4">
        <f t="shared" si="5"/>
        <v>-475</v>
      </c>
      <c r="G34" s="4">
        <f t="shared" si="5"/>
        <v>-475</v>
      </c>
      <c r="H34" s="4">
        <f t="shared" si="5"/>
        <v>-475</v>
      </c>
      <c r="I34" s="4">
        <f t="shared" si="5"/>
        <v>-475</v>
      </c>
      <c r="J34" s="4">
        <f t="shared" si="5"/>
        <v>-475</v>
      </c>
      <c r="K34" s="4">
        <f t="shared" si="5"/>
        <v>-475</v>
      </c>
      <c r="L34" s="4">
        <f t="shared" si="5"/>
        <v>-475</v>
      </c>
      <c r="M34" s="4">
        <f t="shared" ref="M34:AF34" si="6">TREND($D$30:$F$30,$D$28:$F$28,M$32)</f>
        <v>-475</v>
      </c>
      <c r="N34" s="4">
        <f t="shared" si="6"/>
        <v>-475</v>
      </c>
      <c r="O34" s="4">
        <f t="shared" si="6"/>
        <v>-475</v>
      </c>
      <c r="P34" s="4">
        <f t="shared" si="6"/>
        <v>-475</v>
      </c>
      <c r="Q34" s="4">
        <f t="shared" si="6"/>
        <v>-475</v>
      </c>
      <c r="R34" s="4">
        <f t="shared" si="6"/>
        <v>-475</v>
      </c>
      <c r="S34" s="4">
        <f t="shared" si="6"/>
        <v>-475</v>
      </c>
      <c r="T34" s="4">
        <f t="shared" si="6"/>
        <v>-475</v>
      </c>
      <c r="U34" s="4">
        <f t="shared" si="6"/>
        <v>-475</v>
      </c>
      <c r="V34" s="4">
        <f t="shared" si="6"/>
        <v>-475</v>
      </c>
      <c r="W34" s="4">
        <f t="shared" si="6"/>
        <v>-475</v>
      </c>
      <c r="X34" s="4">
        <f t="shared" si="6"/>
        <v>-475</v>
      </c>
      <c r="Y34" s="4">
        <f t="shared" si="6"/>
        <v>-475</v>
      </c>
      <c r="Z34" s="4">
        <f t="shared" si="6"/>
        <v>-475</v>
      </c>
      <c r="AA34" s="4">
        <f t="shared" si="6"/>
        <v>-475</v>
      </c>
      <c r="AB34" s="4">
        <f t="shared" si="6"/>
        <v>-475</v>
      </c>
      <c r="AC34" s="4">
        <f t="shared" si="6"/>
        <v>-475</v>
      </c>
      <c r="AD34" s="4">
        <f t="shared" si="6"/>
        <v>-475</v>
      </c>
      <c r="AE34" s="4">
        <f t="shared" si="6"/>
        <v>-475</v>
      </c>
      <c r="AF34" s="4">
        <f t="shared" si="6"/>
        <v>-475</v>
      </c>
    </row>
    <row r="36" spans="1:33">
      <c r="A36" s="6" t="s">
        <v>211</v>
      </c>
      <c r="B36">
        <v>2020</v>
      </c>
      <c r="C36">
        <v>2021</v>
      </c>
      <c r="D36">
        <v>2022</v>
      </c>
      <c r="E36">
        <v>2023</v>
      </c>
      <c r="F36">
        <v>2024</v>
      </c>
      <c r="G36">
        <v>2025</v>
      </c>
      <c r="H36">
        <v>2026</v>
      </c>
      <c r="I36">
        <v>2027</v>
      </c>
      <c r="J36">
        <v>2028</v>
      </c>
      <c r="K36">
        <v>2029</v>
      </c>
      <c r="L36">
        <v>2030</v>
      </c>
      <c r="M36">
        <v>2031</v>
      </c>
      <c r="N36">
        <v>2032</v>
      </c>
      <c r="O36">
        <v>2033</v>
      </c>
      <c r="P36">
        <v>2034</v>
      </c>
      <c r="Q36">
        <v>2035</v>
      </c>
      <c r="R36">
        <v>2036</v>
      </c>
      <c r="S36">
        <v>2037</v>
      </c>
      <c r="T36">
        <v>2038</v>
      </c>
      <c r="U36">
        <v>2039</v>
      </c>
      <c r="V36">
        <v>2040</v>
      </c>
      <c r="W36">
        <v>2041</v>
      </c>
      <c r="X36">
        <v>2042</v>
      </c>
      <c r="Y36">
        <v>2043</v>
      </c>
      <c r="Z36">
        <v>2044</v>
      </c>
      <c r="AA36">
        <v>2045</v>
      </c>
      <c r="AB36">
        <v>2046</v>
      </c>
      <c r="AC36">
        <v>2047</v>
      </c>
      <c r="AD36">
        <v>2048</v>
      </c>
      <c r="AE36">
        <v>2049</v>
      </c>
      <c r="AF36">
        <v>2050</v>
      </c>
    </row>
    <row r="37" spans="1:33">
      <c r="A37" t="s">
        <v>13</v>
      </c>
      <c r="C37" s="38">
        <f t="shared" ref="C37:AF37" si="7">C33/C25</f>
        <v>9.2655580139594299E-6</v>
      </c>
      <c r="D37" s="38">
        <f t="shared" si="7"/>
        <v>9.3690549158393756E-6</v>
      </c>
      <c r="E37" s="38">
        <f t="shared" si="7"/>
        <v>9.3547617580228159E-6</v>
      </c>
      <c r="F37" s="38">
        <f t="shared" si="7"/>
        <v>9.2913235506183395E-6</v>
      </c>
      <c r="G37" s="38">
        <f t="shared" si="7"/>
        <v>9.2232731288866895E-6</v>
      </c>
      <c r="H37" s="38">
        <f t="shared" si="7"/>
        <v>9.1643599330792494E-6</v>
      </c>
      <c r="I37" s="38">
        <f t="shared" si="7"/>
        <v>9.111787509572945E-6</v>
      </c>
      <c r="J37" s="38">
        <f t="shared" si="7"/>
        <v>9.084854013058906E-6</v>
      </c>
      <c r="K37" s="38">
        <f t="shared" si="7"/>
        <v>9.0716573207740357E-6</v>
      </c>
      <c r="L37" s="38">
        <f t="shared" si="7"/>
        <v>9.0751852944989526E-6</v>
      </c>
      <c r="M37" s="38">
        <f t="shared" si="7"/>
        <v>9.080960331953539E-6</v>
      </c>
      <c r="N37" s="38">
        <f t="shared" si="7"/>
        <v>9.0883665469895044E-6</v>
      </c>
      <c r="O37" s="38">
        <f t="shared" si="7"/>
        <v>9.0970413286844605E-6</v>
      </c>
      <c r="P37" s="38">
        <f t="shared" si="7"/>
        <v>9.1013689522224552E-6</v>
      </c>
      <c r="Q37" s="38">
        <f t="shared" si="7"/>
        <v>9.1014286498455496E-6</v>
      </c>
      <c r="R37" s="38">
        <f t="shared" si="7"/>
        <v>9.1026843229839861E-6</v>
      </c>
      <c r="S37" s="38">
        <f t="shared" si="7"/>
        <v>9.1109566698017225E-6</v>
      </c>
      <c r="T37" s="38">
        <f t="shared" si="7"/>
        <v>9.1158394605713987E-6</v>
      </c>
      <c r="U37" s="38">
        <f t="shared" si="7"/>
        <v>9.1228453691574209E-6</v>
      </c>
      <c r="V37" s="38">
        <f t="shared" si="7"/>
        <v>9.1332615914084846E-6</v>
      </c>
      <c r="W37" s="38">
        <f t="shared" si="7"/>
        <v>9.1420128747486744E-6</v>
      </c>
      <c r="X37" s="38">
        <f t="shared" si="7"/>
        <v>9.1445213580075141E-6</v>
      </c>
      <c r="Y37" s="38">
        <f t="shared" si="7"/>
        <v>9.1403406543961766E-6</v>
      </c>
      <c r="Z37" s="38">
        <f t="shared" si="7"/>
        <v>9.1383824968544678E-6</v>
      </c>
      <c r="AA37" s="38">
        <f t="shared" si="7"/>
        <v>9.1576081800211578E-6</v>
      </c>
      <c r="AB37" s="38">
        <f t="shared" si="7"/>
        <v>9.1668711862550905E-6</v>
      </c>
      <c r="AC37" s="38">
        <f t="shared" si="7"/>
        <v>9.1636110376072971E-6</v>
      </c>
      <c r="AD37" s="38">
        <f t="shared" si="7"/>
        <v>9.1544581306401652E-6</v>
      </c>
      <c r="AE37" s="38">
        <f t="shared" si="7"/>
        <v>9.1477316315246892E-6</v>
      </c>
      <c r="AF37" s="38">
        <f t="shared" si="7"/>
        <v>1.4113790709290707E-3</v>
      </c>
    </row>
    <row r="38" spans="1:33">
      <c r="A38" t="s">
        <v>14</v>
      </c>
      <c r="B38" s="38"/>
      <c r="C38" s="38">
        <f t="shared" ref="C38:AF38" si="8">C34/C26</f>
        <v>-2.7280017761989341E-5</v>
      </c>
      <c r="D38" s="38">
        <f t="shared" si="8"/>
        <v>-3.0096325189135559E-5</v>
      </c>
      <c r="E38" s="38">
        <f t="shared" si="8"/>
        <v>-3.0920661473051093E-5</v>
      </c>
      <c r="F38" s="38">
        <f t="shared" si="8"/>
        <v>-3.1300263572305557E-5</v>
      </c>
      <c r="G38" s="38">
        <f t="shared" si="8"/>
        <v>-3.1667805005213761E-5</v>
      </c>
      <c r="H38" s="38">
        <f t="shared" si="8"/>
        <v>-3.1972969875112512E-5</v>
      </c>
      <c r="I38" s="38">
        <f t="shared" si="8"/>
        <v>-3.2190522120080428E-5</v>
      </c>
      <c r="J38" s="38">
        <f t="shared" si="8"/>
        <v>-3.2323278734036647E-5</v>
      </c>
      <c r="K38" s="38">
        <f t="shared" si="8"/>
        <v>-3.2340849184983581E-5</v>
      </c>
      <c r="L38" s="38">
        <f t="shared" si="8"/>
        <v>-3.2471140859020921E-5</v>
      </c>
      <c r="M38" s="38">
        <f t="shared" si="8"/>
        <v>-3.2600999847584209E-5</v>
      </c>
      <c r="N38" s="38">
        <f t="shared" si="8"/>
        <v>-3.2741056709017667E-5</v>
      </c>
      <c r="O38" s="38">
        <f t="shared" si="8"/>
        <v>-3.2871751221049313E-5</v>
      </c>
      <c r="P38" s="38">
        <f t="shared" si="8"/>
        <v>-3.3016978545314606E-5</v>
      </c>
      <c r="Q38" s="38">
        <f t="shared" si="8"/>
        <v>-3.3144913013676273E-5</v>
      </c>
      <c r="R38" s="38">
        <f t="shared" si="8"/>
        <v>-3.327460869998671E-5</v>
      </c>
      <c r="S38" s="38">
        <f t="shared" si="8"/>
        <v>-3.3406228007849511E-5</v>
      </c>
      <c r="T38" s="38">
        <f t="shared" si="8"/>
        <v>-3.3534633533099124E-5</v>
      </c>
      <c r="U38" s="38">
        <f t="shared" si="8"/>
        <v>-3.3657107181662051E-5</v>
      </c>
      <c r="V38" s="38">
        <f t="shared" si="8"/>
        <v>-3.3787310079178256E-5</v>
      </c>
      <c r="W38" s="38">
        <f t="shared" si="8"/>
        <v>-3.3900777906723728E-5</v>
      </c>
      <c r="X38" s="38">
        <f t="shared" si="8"/>
        <v>-3.4013354712669103E-5</v>
      </c>
      <c r="Y38" s="38">
        <f t="shared" si="8"/>
        <v>-3.4098705783267826E-5</v>
      </c>
      <c r="Z38" s="38">
        <f t="shared" si="8"/>
        <v>-3.4173092777630027E-5</v>
      </c>
      <c r="AA38" s="38">
        <f t="shared" si="8"/>
        <v>-3.4256854201210808E-5</v>
      </c>
      <c r="AB38" s="38">
        <f t="shared" si="8"/>
        <v>-3.4326428822908114E-5</v>
      </c>
      <c r="AC38" s="38">
        <f t="shared" si="8"/>
        <v>-3.4380369253956296E-5</v>
      </c>
      <c r="AD38" s="38">
        <f t="shared" si="8"/>
        <v>-3.4434167303284944E-5</v>
      </c>
      <c r="AE38" s="38">
        <f t="shared" si="8"/>
        <v>-3.4478415573302906E-5</v>
      </c>
      <c r="AF38" s="38">
        <f t="shared" si="8"/>
        <v>4.2091318028495202E-5</v>
      </c>
    </row>
    <row r="40" spans="1:33">
      <c r="A40" s="5" t="s">
        <v>223</v>
      </c>
      <c r="B40" s="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</row>
    <row r="41" spans="1:33">
      <c r="A41" s="54" t="s">
        <v>212</v>
      </c>
      <c r="B41" s="54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</row>
    <row r="42" spans="1:33">
      <c r="A42" s="6" t="s">
        <v>255</v>
      </c>
    </row>
    <row r="43" spans="1:33">
      <c r="A43" t="s">
        <v>253</v>
      </c>
      <c r="B43" s="102">
        <v>0.08</v>
      </c>
    </row>
    <row r="44" spans="1:33">
      <c r="A44" t="s">
        <v>254</v>
      </c>
      <c r="B44" s="102">
        <v>0.25</v>
      </c>
    </row>
    <row r="47" spans="1:33">
      <c r="A47" s="6" t="s">
        <v>256</v>
      </c>
      <c r="B47">
        <v>2015</v>
      </c>
      <c r="C47">
        <v>2017</v>
      </c>
      <c r="D47">
        <v>2020</v>
      </c>
      <c r="E47">
        <v>2030</v>
      </c>
      <c r="F47">
        <v>2040</v>
      </c>
      <c r="G47">
        <v>2050</v>
      </c>
    </row>
    <row r="48" spans="1:33">
      <c r="A48" t="s">
        <v>259</v>
      </c>
      <c r="C48">
        <f>'EIA Costs'!D100/'EIA Costs'!D96</f>
        <v>5.375</v>
      </c>
      <c r="D48">
        <f>'EIA Costs'!F100/'EIA Costs'!F96</f>
        <v>5.375</v>
      </c>
      <c r="E48">
        <f>'EIA Costs'!H100/'EIA Costs'!H96</f>
        <v>5.5</v>
      </c>
      <c r="F48">
        <f>'EIA Costs'!J100/'EIA Costs'!J96</f>
        <v>5.5</v>
      </c>
      <c r="G48">
        <f>'EIA Costs'!L100/'EIA Costs'!L96</f>
        <v>5.5</v>
      </c>
    </row>
    <row r="49" spans="1:33">
      <c r="A49" t="s">
        <v>260</v>
      </c>
      <c r="C49">
        <f>'EIA Costs'!D111/'EIA Costs'!D107</f>
        <v>16.5</v>
      </c>
      <c r="D49">
        <f>'EIA Costs'!F111/'EIA Costs'!F107</f>
        <v>16.5</v>
      </c>
      <c r="E49">
        <f>'EIA Costs'!G111/'EIA Costs'!G107</f>
        <v>16.5</v>
      </c>
      <c r="F49">
        <f>'EIA Costs'!H111/'EIA Costs'!H107</f>
        <v>16.5</v>
      </c>
      <c r="G49">
        <f>'EIA Costs'!I111/'EIA Costs'!I107</f>
        <v>16.5</v>
      </c>
    </row>
    <row r="50" spans="1:33">
      <c r="A50" t="s">
        <v>258</v>
      </c>
      <c r="B50" s="37">
        <f>'NREL EF Table 22'!D5</f>
        <v>96</v>
      </c>
      <c r="C50" s="103"/>
      <c r="D50" s="89">
        <f>'NREL EF Table 22'!D11</f>
        <v>85</v>
      </c>
      <c r="E50" s="89">
        <f>'NREL EF Table 22'!D17</f>
        <v>73</v>
      </c>
      <c r="F50" s="89">
        <f>'NREL EF Table 22'!D23</f>
        <v>65</v>
      </c>
      <c r="G50" s="89">
        <f>'NREL EF Table 22'!D29</f>
        <v>60.296369222717402</v>
      </c>
    </row>
    <row r="52" spans="1:33">
      <c r="A52" s="6" t="s">
        <v>257</v>
      </c>
      <c r="B52">
        <v>2020</v>
      </c>
      <c r="C52">
        <v>2021</v>
      </c>
      <c r="D52">
        <v>2022</v>
      </c>
      <c r="E52">
        <v>2023</v>
      </c>
      <c r="F52">
        <v>2024</v>
      </c>
      <c r="G52">
        <v>2025</v>
      </c>
      <c r="H52">
        <v>2026</v>
      </c>
      <c r="I52">
        <v>2027</v>
      </c>
      <c r="J52">
        <v>2028</v>
      </c>
      <c r="K52">
        <v>2029</v>
      </c>
      <c r="L52">
        <v>2030</v>
      </c>
      <c r="M52">
        <v>2031</v>
      </c>
      <c r="N52">
        <v>2032</v>
      </c>
      <c r="O52">
        <v>2033</v>
      </c>
      <c r="P52">
        <v>2034</v>
      </c>
      <c r="Q52">
        <v>2035</v>
      </c>
      <c r="R52">
        <v>2036</v>
      </c>
      <c r="S52">
        <v>2037</v>
      </c>
      <c r="T52">
        <v>2038</v>
      </c>
      <c r="U52">
        <v>2039</v>
      </c>
      <c r="V52">
        <v>2040</v>
      </c>
      <c r="W52">
        <v>2041</v>
      </c>
      <c r="X52">
        <v>2042</v>
      </c>
      <c r="Y52">
        <v>2043</v>
      </c>
      <c r="Z52">
        <v>2044</v>
      </c>
      <c r="AA52">
        <v>2045</v>
      </c>
      <c r="AB52">
        <v>2046</v>
      </c>
      <c r="AC52">
        <v>2047</v>
      </c>
      <c r="AD52">
        <v>2048</v>
      </c>
      <c r="AE52">
        <v>2049</v>
      </c>
      <c r="AF52">
        <v>2050</v>
      </c>
    </row>
    <row r="53" spans="1:33">
      <c r="A53" t="s">
        <v>263</v>
      </c>
      <c r="B53">
        <f>(TREND($C$48:$D$48,$C$47:$D$47,B$32))*(About!$A$53)</f>
        <v>5.0345453247389038</v>
      </c>
      <c r="C53">
        <f>(TREND($D$48:$E$48,$D$47:$E$47,C$32))*(About!$A$53)</f>
        <v>5.0462535696801591</v>
      </c>
      <c r="D53">
        <f>(TREND($D$48:$E$48,$D$47:$E$47,D$32))*(About!$A$53)</f>
        <v>5.0579618146214118</v>
      </c>
      <c r="E53">
        <f>(TREND($D$48:$E$48,$D$47:$E$47,E$32))*(About!$A$53)</f>
        <v>5.0696700595626645</v>
      </c>
      <c r="F53">
        <f>(TREND($D$48:$E$48,$D$47:$E$47,F$32))*(About!$A$53)</f>
        <v>5.0813783045039171</v>
      </c>
      <c r="G53">
        <f>(TREND($D$48:$E$48,$D$47:$E$47,G$32))*(About!$A$53)</f>
        <v>5.0930865494451698</v>
      </c>
      <c r="H53">
        <f>(TREND($D$48:$E$48,$D$47:$E$47,H$32))*(About!$A$53)</f>
        <v>5.104794794386426</v>
      </c>
      <c r="I53">
        <f>(TREND($D$48:$E$48,$D$47:$E$47,I$32))*(About!$A$53)</f>
        <v>5.1165030393276787</v>
      </c>
      <c r="J53">
        <f>(TREND($D$48:$E$48,$D$47:$E$47,J$32))*(About!$A$53)</f>
        <v>5.1282112842689305</v>
      </c>
      <c r="K53">
        <f>(TREND($D$48:$E$48,$D$47:$E$47,K$32))*(About!$A$53)</f>
        <v>5.1399195292101831</v>
      </c>
      <c r="L53">
        <f>(TREND($D$48:$E$48,$D$47:$E$47,L$32))*(About!$A$53)</f>
        <v>5.1516277741514358</v>
      </c>
      <c r="M53">
        <f>(TREND($E$48:$G$48,$E$47:$G$47,M$32))*(About!$A$53)</f>
        <v>5.1516277741514358</v>
      </c>
      <c r="N53">
        <f>(TREND($E$48:$G$48,$E$47:$G$47,N$32))*(About!$A$53)</f>
        <v>5.1516277741514358</v>
      </c>
      <c r="O53">
        <f>(TREND($E$48:$G$48,$E$47:$G$47,O$32))*(About!$A$53)</f>
        <v>5.1516277741514358</v>
      </c>
      <c r="P53">
        <f>(TREND($E$48:$G$48,$E$47:$G$47,P$32))*(About!$A$53)</f>
        <v>5.1516277741514358</v>
      </c>
      <c r="Q53">
        <f>(TREND($E$48:$G$48,$E$47:$G$47,Q$32))*(About!$A$53)</f>
        <v>5.1516277741514358</v>
      </c>
      <c r="R53">
        <f>(TREND($E$48:$G$48,$E$47:$G$47,R$32))*(About!$A$53)</f>
        <v>5.1516277741514358</v>
      </c>
      <c r="S53">
        <f>(TREND($E$48:$G$48,$E$47:$G$47,S$32))*(About!$A$53)</f>
        <v>5.1516277741514358</v>
      </c>
      <c r="T53">
        <f>(TREND($E$48:$G$48,$E$47:$G$47,T$32))*(About!$A$53)</f>
        <v>5.1516277741514358</v>
      </c>
      <c r="U53">
        <f>(TREND($E$48:$G$48,$E$47:$G$47,U$32))*(About!$A$53)</f>
        <v>5.1516277741514358</v>
      </c>
      <c r="V53">
        <f>(TREND($E$48:$G$48,$E$47:$G$47,V$32))*(About!$A$53)</f>
        <v>5.1516277741514358</v>
      </c>
      <c r="W53">
        <f>(TREND($E$48:$G$48,$E$47:$G$47,W$32))*(About!$A$53)</f>
        <v>5.1516277741514358</v>
      </c>
      <c r="X53">
        <f>(TREND($E$48:$G$48,$E$47:$G$47,X$32))*(About!$A$53)</f>
        <v>5.1516277741514358</v>
      </c>
      <c r="Y53">
        <f>(TREND($E$48:$G$48,$E$47:$G$47,Y$32))*(About!$A$53)</f>
        <v>5.1516277741514358</v>
      </c>
      <c r="Z53">
        <f>(TREND($E$48:$G$48,$E$47:$G$47,Z$32))*(About!$A$53)</f>
        <v>5.1516277741514358</v>
      </c>
      <c r="AA53">
        <f>(TREND($E$48:$G$48,$E$47:$G$47,AA$32))*(About!$A$53)</f>
        <v>5.1516277741514358</v>
      </c>
      <c r="AB53">
        <f>(TREND($E$48:$G$48,$E$47:$G$47,AB$32))*(About!$A$53)</f>
        <v>5.1516277741514358</v>
      </c>
      <c r="AC53">
        <f>(TREND($E$48:$G$48,$E$47:$G$47,AC$32))*(About!$A$53)</f>
        <v>5.1516277741514358</v>
      </c>
      <c r="AD53">
        <f>(TREND($E$48:$G$48,$E$47:$G$47,AD$32))*(About!$A$53)</f>
        <v>5.1516277741514358</v>
      </c>
      <c r="AE53">
        <f>(TREND($E$48:$G$48,$E$47:$G$47,AE$32))*(About!$A$53)</f>
        <v>5.1516277741514358</v>
      </c>
      <c r="AF53">
        <f>(TREND($E$48:$G$48,$E$47:$G$47,AF$32))*(About!$A$53)</f>
        <v>5.1516277741514358</v>
      </c>
    </row>
    <row r="54" spans="1:33">
      <c r="A54" t="s">
        <v>264</v>
      </c>
      <c r="B54">
        <f>(TREND($C$49:$D$49,$C$47:$D$47,B$32))*(About!$A$53)</f>
        <v>15.454883322454307</v>
      </c>
      <c r="C54">
        <f>(TREND($D$49:$E$49,$D$47:$E$47,C$32))*(About!$A$53)</f>
        <v>15.454883322454307</v>
      </c>
      <c r="D54">
        <f>(TREND($D$49:$E$49,$D$47:$E$47,D$32))*(About!$A$53)</f>
        <v>15.454883322454307</v>
      </c>
      <c r="E54">
        <f>(TREND($D$49:$E$49,$D$47:$E$47,E$32))*(About!$A$53)</f>
        <v>15.454883322454307</v>
      </c>
      <c r="F54">
        <f>(TREND($D$49:$E$49,$D$47:$E$47,F$32))*(About!$A$53)</f>
        <v>15.454883322454307</v>
      </c>
      <c r="G54">
        <f>(TREND($D$49:$E$49,$D$47:$E$47,G$32))*(About!$A$53)</f>
        <v>15.454883322454307</v>
      </c>
      <c r="H54">
        <f>(TREND($D$49:$E$49,$D$47:$E$47,H$32))*(About!$A$53)</f>
        <v>15.454883322454307</v>
      </c>
      <c r="I54">
        <f>(TREND($D$49:$E$49,$D$47:$E$47,I$32))*(About!$A$53)</f>
        <v>15.454883322454307</v>
      </c>
      <c r="J54">
        <f>(TREND($D$49:$E$49,$D$47:$E$47,J$32))*(About!$A$53)</f>
        <v>15.454883322454307</v>
      </c>
      <c r="K54">
        <f>(TREND($D$49:$E$49,$D$47:$E$47,K$32))*(About!$A$53)</f>
        <v>15.454883322454307</v>
      </c>
      <c r="L54">
        <f>(TREND($D$49:$E$49,$D$47:$E$47,L$32))*(About!$A$53)</f>
        <v>15.454883322454307</v>
      </c>
      <c r="M54">
        <f>(TREND($E$49:$G$49,$E$47:$G$47,M$32))*(About!$A$53)</f>
        <v>15.454883322454307</v>
      </c>
      <c r="N54">
        <f>(TREND($E$49:$G$49,$E$47:$G$47,N$32))*(About!$A$53)</f>
        <v>15.454883322454307</v>
      </c>
      <c r="O54">
        <f>(TREND($E$49:$G$49,$E$47:$G$47,O$32))*(About!$A$53)</f>
        <v>15.454883322454307</v>
      </c>
      <c r="P54">
        <f>(TREND($E$49:$G$49,$E$47:$G$47,P$32))*(About!$A$53)</f>
        <v>15.454883322454307</v>
      </c>
      <c r="Q54">
        <f>(TREND($E$49:$G$49,$E$47:$G$47,Q$32))*(About!$A$53)</f>
        <v>15.454883322454307</v>
      </c>
      <c r="R54">
        <f>(TREND($E$49:$G$49,$E$47:$G$47,R$32))*(About!$A$53)</f>
        <v>15.454883322454307</v>
      </c>
      <c r="S54">
        <f>(TREND($E$49:$G$49,$E$47:$G$47,S$32))*(About!$A$53)</f>
        <v>15.454883322454307</v>
      </c>
      <c r="T54">
        <f>(TREND($E$49:$G$49,$E$47:$G$47,T$32))*(About!$A$53)</f>
        <v>15.454883322454307</v>
      </c>
      <c r="U54">
        <f>(TREND($E$49:$G$49,$E$47:$G$47,U$32))*(About!$A$53)</f>
        <v>15.454883322454307</v>
      </c>
      <c r="V54">
        <f>(TREND($E$49:$G$49,$E$47:$G$47,V$32))*(About!$A$53)</f>
        <v>15.454883322454307</v>
      </c>
      <c r="W54">
        <f>(TREND($E$49:$G$49,$E$47:$G$47,W$32))*(About!$A$53)</f>
        <v>15.454883322454307</v>
      </c>
      <c r="X54">
        <f>(TREND($E$49:$G$49,$E$47:$G$47,X$32))*(About!$A$53)</f>
        <v>15.454883322454307</v>
      </c>
      <c r="Y54">
        <f>(TREND($E$49:$G$49,$E$47:$G$47,Y$32))*(About!$A$53)</f>
        <v>15.454883322454307</v>
      </c>
      <c r="Z54">
        <f>(TREND($E$49:$G$49,$E$47:$G$47,Z$32))*(About!$A$53)</f>
        <v>15.454883322454307</v>
      </c>
      <c r="AA54">
        <f>(TREND($E$49:$G$49,$E$47:$G$47,AA$32))*(About!$A$53)</f>
        <v>15.454883322454307</v>
      </c>
      <c r="AB54">
        <f>(TREND($E$49:$G$49,$E$47:$G$47,AB$32))*(About!$A$53)</f>
        <v>15.454883322454307</v>
      </c>
      <c r="AC54">
        <f>(TREND($E$49:$G$49,$E$47:$G$47,AC$32))*(About!$A$53)</f>
        <v>15.454883322454307</v>
      </c>
      <c r="AD54">
        <f>(TREND($E$49:$G$49,$E$47:$G$47,AD$32))*(About!$A$53)</f>
        <v>15.454883322454307</v>
      </c>
      <c r="AE54">
        <f>(TREND($E$49:$G$49,$E$47:$G$47,AE$32))*(About!$A$53)</f>
        <v>15.454883322454307</v>
      </c>
      <c r="AF54">
        <f>(TREND($E$49:$G$49,$E$47:$G$47,AF$32))*(About!$A$53)</f>
        <v>15.454883322454307</v>
      </c>
    </row>
    <row r="55" spans="1:33">
      <c r="A55" t="s">
        <v>265</v>
      </c>
      <c r="B55">
        <f>(TREND($D$50:$E$50,$D$47:$E$47,B$32))*(About!$A$55)</f>
        <v>81.312170061706524</v>
      </c>
      <c r="C55">
        <f>(TREND($D$50:$E$50,$D$47:$E$47,C$32))*(About!$A$55)</f>
        <v>80.164233543188487</v>
      </c>
      <c r="D55">
        <f>(TREND($D$50:$E$50,$D$47:$E$47,D$32))*(About!$A$55)</f>
        <v>79.016297024670024</v>
      </c>
      <c r="E55">
        <f>(TREND($D$50:$E$50,$D$47:$E$47,E$32))*(About!$A$55)</f>
        <v>77.868360506151987</v>
      </c>
      <c r="F55">
        <f>(TREND($D$50:$E$50,$D$47:$E$47,F$32))*(About!$A$55)</f>
        <v>76.72042398763395</v>
      </c>
      <c r="G55">
        <f>(TREND($D$50:$E$50,$D$47:$E$47,G$32))*(About!$A$55)</f>
        <v>75.572487469115472</v>
      </c>
      <c r="H55">
        <f>(TREND($D$50:$E$50,$D$47:$E$47,H$32))*(About!$A$55)</f>
        <v>74.42455095059745</v>
      </c>
      <c r="I55">
        <f>(TREND($D$50:$E$50,$D$47:$E$47,I$32))*(About!$A$55)</f>
        <v>73.276614432078972</v>
      </c>
      <c r="J55">
        <f>(TREND($D$50:$E$50,$D$47:$E$47,J$32))*(About!$A$55)</f>
        <v>72.128677913560935</v>
      </c>
      <c r="K55">
        <f>(TREND($D$50:$E$50,$D$47:$E$47,K$32))*(About!$A$55)</f>
        <v>70.980741395042898</v>
      </c>
      <c r="L55">
        <f>(TREND($D$50:$E$50,$D$47:$E$47,L$32))*(About!$A$55)</f>
        <v>69.832804876524435</v>
      </c>
      <c r="M55">
        <f>(TREND($E$50:$G$50,$E$47:$G$47,M$32))*(About!$A$55)</f>
        <v>68.699622777166127</v>
      </c>
      <c r="N55">
        <f>(TREND($E$50:$G$50,$E$47:$G$47,N$32))*(About!$A$55)</f>
        <v>68.091999373540531</v>
      </c>
      <c r="O55">
        <f>(TREND($E$50:$G$50,$E$47:$G$47,O$32))*(About!$A$55)</f>
        <v>67.484375969914936</v>
      </c>
      <c r="P55">
        <f>(TREND($E$50:$G$50,$E$47:$G$47,P$32))*(About!$A$55)</f>
        <v>66.876752566289341</v>
      </c>
      <c r="Q55">
        <f>(TREND($E$50:$G$50,$E$47:$G$47,Q$32))*(About!$A$55)</f>
        <v>66.269129162663745</v>
      </c>
      <c r="R55">
        <f>(TREND($E$50:$G$50,$E$47:$G$47,R$32))*(About!$A$55)</f>
        <v>65.66150575903815</v>
      </c>
      <c r="S55">
        <f>(TREND($E$50:$G$50,$E$47:$G$47,S$32))*(About!$A$55)</f>
        <v>65.053882355412554</v>
      </c>
      <c r="T55">
        <f>(TREND($E$50:$G$50,$E$47:$G$47,T$32))*(About!$A$55)</f>
        <v>64.446258951786959</v>
      </c>
      <c r="U55">
        <f>(TREND($E$50:$G$50,$E$47:$G$47,U$32))*(About!$A$55)</f>
        <v>63.838635548161371</v>
      </c>
      <c r="V55">
        <f>(TREND($E$50:$G$50,$E$47:$G$47,V$32))*(About!$A$55)</f>
        <v>63.231012144535555</v>
      </c>
      <c r="W55">
        <f>(TREND($E$50:$G$50,$E$47:$G$47,W$32))*(About!$A$55)</f>
        <v>62.623388740909959</v>
      </c>
      <c r="X55">
        <f>(TREND($E$50:$G$50,$E$47:$G$47,X$32))*(About!$A$55)</f>
        <v>62.015765337284364</v>
      </c>
      <c r="Y55">
        <f>(TREND($E$50:$G$50,$E$47:$G$47,Y$32))*(About!$A$55)</f>
        <v>61.408141933658769</v>
      </c>
      <c r="Z55">
        <f>(TREND($E$50:$G$50,$E$47:$G$47,Z$32))*(About!$A$55)</f>
        <v>60.80051853003318</v>
      </c>
      <c r="AA55">
        <f>(TREND($E$50:$G$50,$E$47:$G$47,AA$32))*(About!$A$55)</f>
        <v>60.192895126407585</v>
      </c>
      <c r="AB55">
        <f>(TREND($E$50:$G$50,$E$47:$G$47,AB$32))*(About!$A$55)</f>
        <v>59.585271722781989</v>
      </c>
      <c r="AC55">
        <f>(TREND($E$50:$G$50,$E$47:$G$47,AC$32))*(About!$A$55)</f>
        <v>58.977648319156394</v>
      </c>
      <c r="AD55">
        <f>(TREND($E$50:$G$50,$E$47:$G$47,AD$32))*(About!$A$55)</f>
        <v>58.370024915530799</v>
      </c>
      <c r="AE55">
        <f>(TREND($E$50:$G$50,$E$47:$G$47,AE$32))*(About!$A$55)</f>
        <v>57.762401511905203</v>
      </c>
      <c r="AF55">
        <f>(TREND($E$50:$G$50,$E$47:$G$47,AF$32))*(About!$A$55)</f>
        <v>57.154778108279608</v>
      </c>
    </row>
    <row r="57" spans="1:33">
      <c r="A57" s="6" t="s">
        <v>240</v>
      </c>
      <c r="B57">
        <v>2020</v>
      </c>
      <c r="C57">
        <v>2021</v>
      </c>
      <c r="D57">
        <v>2022</v>
      </c>
      <c r="E57">
        <v>2023</v>
      </c>
      <c r="F57">
        <v>2024</v>
      </c>
      <c r="G57">
        <v>2025</v>
      </c>
      <c r="H57">
        <v>2026</v>
      </c>
      <c r="I57">
        <v>2027</v>
      </c>
      <c r="J57">
        <v>2028</v>
      </c>
      <c r="K57">
        <v>2029</v>
      </c>
      <c r="L57">
        <v>2030</v>
      </c>
      <c r="M57">
        <v>2031</v>
      </c>
      <c r="N57">
        <v>2032</v>
      </c>
      <c r="O57">
        <v>2033</v>
      </c>
      <c r="P57">
        <v>2034</v>
      </c>
      <c r="Q57">
        <v>2035</v>
      </c>
      <c r="R57">
        <v>2036</v>
      </c>
      <c r="S57">
        <v>2037</v>
      </c>
      <c r="T57">
        <v>2038</v>
      </c>
      <c r="U57">
        <v>2039</v>
      </c>
      <c r="V57">
        <v>2040</v>
      </c>
      <c r="W57">
        <v>2041</v>
      </c>
      <c r="X57">
        <v>2042</v>
      </c>
      <c r="Y57">
        <v>2043</v>
      </c>
      <c r="Z57">
        <v>2044</v>
      </c>
      <c r="AA57">
        <v>2045</v>
      </c>
      <c r="AB57">
        <v>2046</v>
      </c>
      <c r="AC57">
        <v>2047</v>
      </c>
      <c r="AD57">
        <v>2048</v>
      </c>
      <c r="AE57">
        <v>2049</v>
      </c>
      <c r="AF57">
        <v>2050</v>
      </c>
    </row>
    <row r="58" spans="1:33">
      <c r="A58" t="s">
        <v>13</v>
      </c>
      <c r="B58" s="38">
        <f t="shared" ref="B58:AF58" si="9">(B55-B53)/(8760*10^3*$B$43)</f>
        <v>1.0884364260412047E-4</v>
      </c>
      <c r="C58" s="38">
        <f t="shared" si="9"/>
        <v>1.0718889836402444E-4</v>
      </c>
      <c r="D58" s="38">
        <f t="shared" si="9"/>
        <v>1.0553415412392782E-4</v>
      </c>
      <c r="E58" s="38">
        <f t="shared" si="9"/>
        <v>1.0387940988383179E-4</v>
      </c>
      <c r="F58" s="38">
        <f t="shared" si="9"/>
        <v>1.0222466564373579E-4</v>
      </c>
      <c r="G58" s="38">
        <f t="shared" si="9"/>
        <v>1.0056992140363913E-4</v>
      </c>
      <c r="H58" s="38">
        <f t="shared" si="9"/>
        <v>9.8915177163543138E-5</v>
      </c>
      <c r="I58" s="38">
        <f t="shared" si="9"/>
        <v>9.7260432923446482E-5</v>
      </c>
      <c r="J58" s="38">
        <f t="shared" si="9"/>
        <v>9.5605688683350463E-5</v>
      </c>
      <c r="K58" s="38">
        <f t="shared" si="9"/>
        <v>9.3950944443254431E-5</v>
      </c>
      <c r="L58" s="38">
        <f t="shared" si="9"/>
        <v>9.2296200203157816E-5</v>
      </c>
      <c r="M58" s="38">
        <f t="shared" si="9"/>
        <v>9.0679216613890823E-5</v>
      </c>
      <c r="N58" s="38">
        <f t="shared" si="9"/>
        <v>8.9812174085886264E-5</v>
      </c>
      <c r="O58" s="38">
        <f t="shared" si="9"/>
        <v>8.8945131557881704E-5</v>
      </c>
      <c r="P58" s="38">
        <f t="shared" si="9"/>
        <v>8.8078089029877145E-5</v>
      </c>
      <c r="Q58" s="38">
        <f t="shared" si="9"/>
        <v>8.7211046501872586E-5</v>
      </c>
      <c r="R58" s="38">
        <f t="shared" si="9"/>
        <v>8.6344003973868027E-5</v>
      </c>
      <c r="S58" s="38">
        <f t="shared" si="9"/>
        <v>8.5476961445863468E-5</v>
      </c>
      <c r="T58" s="38">
        <f t="shared" si="9"/>
        <v>8.4609918917858909E-5</v>
      </c>
      <c r="U58" s="38">
        <f t="shared" si="9"/>
        <v>8.3742876389854363E-5</v>
      </c>
      <c r="V58" s="38">
        <f t="shared" si="9"/>
        <v>8.2875833861849478E-5</v>
      </c>
      <c r="W58" s="38">
        <f t="shared" si="9"/>
        <v>8.2008791333844919E-5</v>
      </c>
      <c r="X58" s="38">
        <f t="shared" si="9"/>
        <v>8.114174880584036E-5</v>
      </c>
      <c r="Y58" s="38">
        <f t="shared" si="9"/>
        <v>8.0274706277835801E-5</v>
      </c>
      <c r="Z58" s="38">
        <f t="shared" si="9"/>
        <v>7.9407663749831255E-5</v>
      </c>
      <c r="AA58" s="38">
        <f t="shared" si="9"/>
        <v>7.8540621221826696E-5</v>
      </c>
      <c r="AB58" s="38">
        <f t="shared" si="9"/>
        <v>7.7673578693822137E-5</v>
      </c>
      <c r="AC58" s="38">
        <f t="shared" si="9"/>
        <v>7.6806536165817578E-5</v>
      </c>
      <c r="AD58" s="38">
        <f t="shared" si="9"/>
        <v>7.5939493637813019E-5</v>
      </c>
      <c r="AE58" s="38">
        <f t="shared" si="9"/>
        <v>7.5072451109808459E-5</v>
      </c>
      <c r="AF58" s="38">
        <f t="shared" si="9"/>
        <v>7.42054085818039E-5</v>
      </c>
    </row>
    <row r="59" spans="1:33">
      <c r="A59" t="s">
        <v>14</v>
      </c>
      <c r="B59" s="38">
        <f t="shared" ref="B59:AF59" si="10">(B55-B54)/(8760*10^3*$B$43)</f>
        <v>9.3974438840257161E-5</v>
      </c>
      <c r="C59" s="38">
        <f t="shared" si="10"/>
        <v>9.2336401570682338E-5</v>
      </c>
      <c r="D59" s="38">
        <f t="shared" si="10"/>
        <v>9.0698364301106905E-5</v>
      </c>
      <c r="E59" s="38">
        <f t="shared" si="10"/>
        <v>8.9060327031532081E-5</v>
      </c>
      <c r="F59" s="38">
        <f t="shared" si="10"/>
        <v>8.7422289761957258E-5</v>
      </c>
      <c r="G59" s="38">
        <f t="shared" si="10"/>
        <v>8.5784252492381797E-5</v>
      </c>
      <c r="H59" s="38">
        <f t="shared" si="10"/>
        <v>8.4146215222807001E-5</v>
      </c>
      <c r="I59" s="38">
        <f t="shared" si="10"/>
        <v>8.250817795323154E-5</v>
      </c>
      <c r="J59" s="38">
        <f t="shared" si="10"/>
        <v>8.0870140683656717E-5</v>
      </c>
      <c r="K59" s="38">
        <f t="shared" si="10"/>
        <v>7.9232103414081893E-5</v>
      </c>
      <c r="L59" s="38">
        <f t="shared" si="10"/>
        <v>7.759406614450646E-5</v>
      </c>
      <c r="M59" s="38">
        <f t="shared" si="10"/>
        <v>7.5977082555239467E-5</v>
      </c>
      <c r="N59" s="38">
        <f t="shared" si="10"/>
        <v>7.5110040027234908E-5</v>
      </c>
      <c r="O59" s="38">
        <f t="shared" si="10"/>
        <v>7.4242997499230349E-5</v>
      </c>
      <c r="P59" s="38">
        <f t="shared" si="10"/>
        <v>7.337595497122579E-5</v>
      </c>
      <c r="Q59" s="38">
        <f t="shared" si="10"/>
        <v>7.2508912443221231E-5</v>
      </c>
      <c r="R59" s="38">
        <f t="shared" si="10"/>
        <v>7.1641869915216671E-5</v>
      </c>
      <c r="S59" s="38">
        <f t="shared" si="10"/>
        <v>7.0774827387212112E-5</v>
      </c>
      <c r="T59" s="38">
        <f t="shared" si="10"/>
        <v>6.9907784859207553E-5</v>
      </c>
      <c r="U59" s="38">
        <f t="shared" si="10"/>
        <v>6.9040742331203007E-5</v>
      </c>
      <c r="V59" s="38">
        <f t="shared" si="10"/>
        <v>6.8173699803198123E-5</v>
      </c>
      <c r="W59" s="38">
        <f t="shared" si="10"/>
        <v>6.7306657275193564E-5</v>
      </c>
      <c r="X59" s="38">
        <f t="shared" si="10"/>
        <v>6.6439614747189005E-5</v>
      </c>
      <c r="Y59" s="38">
        <f t="shared" si="10"/>
        <v>6.5572572219184445E-5</v>
      </c>
      <c r="Z59" s="38">
        <f t="shared" si="10"/>
        <v>6.47055296911799E-5</v>
      </c>
      <c r="AA59" s="38">
        <f t="shared" si="10"/>
        <v>6.3838487163175341E-5</v>
      </c>
      <c r="AB59" s="38">
        <f t="shared" si="10"/>
        <v>6.2971444635170781E-5</v>
      </c>
      <c r="AC59" s="38">
        <f t="shared" si="10"/>
        <v>6.2104402107166222E-5</v>
      </c>
      <c r="AD59" s="38">
        <f t="shared" si="10"/>
        <v>6.1237359579161663E-5</v>
      </c>
      <c r="AE59" s="38">
        <f t="shared" si="10"/>
        <v>6.0370317051157097E-5</v>
      </c>
      <c r="AF59" s="38">
        <f t="shared" si="10"/>
        <v>5.9503274523152538E-5</v>
      </c>
    </row>
    <row r="61" spans="1:33">
      <c r="A61" s="54" t="s">
        <v>222</v>
      </c>
      <c r="B61" s="54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</row>
    <row r="62" spans="1:33">
      <c r="A62" s="6" t="s">
        <v>255</v>
      </c>
    </row>
    <row r="63" spans="1:33">
      <c r="A63" t="s">
        <v>253</v>
      </c>
      <c r="B63" s="102">
        <v>0.08</v>
      </c>
    </row>
    <row r="64" spans="1:33">
      <c r="A64" t="s">
        <v>254</v>
      </c>
      <c r="B64" s="102">
        <v>0.25</v>
      </c>
    </row>
    <row r="67" spans="1:32">
      <c r="A67" s="6" t="s">
        <v>256</v>
      </c>
      <c r="B67">
        <v>2015</v>
      </c>
      <c r="C67">
        <v>2017</v>
      </c>
      <c r="D67">
        <v>2020</v>
      </c>
      <c r="E67">
        <v>2030</v>
      </c>
      <c r="F67">
        <v>2040</v>
      </c>
      <c r="G67">
        <v>2050</v>
      </c>
    </row>
    <row r="68" spans="1:32">
      <c r="A68" t="s">
        <v>259</v>
      </c>
      <c r="C68">
        <f>AVERAGE('EIA Costs'!D134:D135)/'EIA Costs'!D131</f>
        <v>19.472361809045225</v>
      </c>
      <c r="D68">
        <f>AVERAGE('EIA Costs'!G134:G135)/'EIA Costs'!G131</f>
        <v>19.472361809045225</v>
      </c>
      <c r="E68">
        <f>AVERAGE('EIA Costs'!I134:I135)/'EIA Costs'!I131</f>
        <v>19.472361809045225</v>
      </c>
      <c r="F68">
        <f>AVERAGE('EIA Costs'!K134:K135)/'EIA Costs'!K131</f>
        <v>19.472361809045225</v>
      </c>
      <c r="G68">
        <f>AVERAGE('EIA Costs'!M134:M135)/'EIA Costs'!M131</f>
        <v>19.472361809045225</v>
      </c>
      <c r="K68" s="38"/>
    </row>
    <row r="69" spans="1:32">
      <c r="A69" t="s">
        <v>260</v>
      </c>
      <c r="C69">
        <f>'EIA Costs'!D148/'EIA Costs'!D144</f>
        <v>17.333333333333332</v>
      </c>
      <c r="D69">
        <f>'EIA Costs'!F148/'EIA Costs'!F144</f>
        <v>17.333333333333332</v>
      </c>
      <c r="E69">
        <f>'EIA Costs'!H148/'EIA Costs'!H144</f>
        <v>17.333333333333332</v>
      </c>
      <c r="F69">
        <f>'EIA Costs'!J148/'EIA Costs'!J144</f>
        <v>17.333333333333332</v>
      </c>
      <c r="G69">
        <f>'EIA Costs'!L148/'EIA Costs'!L144</f>
        <v>17.333333333333332</v>
      </c>
    </row>
    <row r="70" spans="1:32">
      <c r="A70" t="s">
        <v>258</v>
      </c>
      <c r="B70" s="37">
        <f>'NREL EF Table 23'!D5</f>
        <v>310</v>
      </c>
      <c r="C70" s="103"/>
      <c r="D70" s="89">
        <f>'NREL EF Table 23'!D8</f>
        <v>287.51781145613165</v>
      </c>
      <c r="E70" s="89">
        <f>'NREL EF Table 23'!D11</f>
        <v>247.326626775699</v>
      </c>
      <c r="F70" s="89">
        <f>'NREL EF Table 23'!D14</f>
        <v>212.75363777446901</v>
      </c>
      <c r="G70" s="89">
        <f>'NREL EF Table 23'!D17</f>
        <v>184.45</v>
      </c>
    </row>
    <row r="72" spans="1:32">
      <c r="A72" s="6" t="s">
        <v>257</v>
      </c>
      <c r="B72">
        <v>2020</v>
      </c>
      <c r="C72">
        <v>2021</v>
      </c>
      <c r="D72">
        <v>2022</v>
      </c>
      <c r="E72">
        <v>2023</v>
      </c>
      <c r="F72">
        <v>2024</v>
      </c>
      <c r="G72">
        <v>2025</v>
      </c>
      <c r="H72">
        <v>2026</v>
      </c>
      <c r="I72">
        <v>2027</v>
      </c>
      <c r="J72">
        <v>2028</v>
      </c>
      <c r="K72">
        <v>2029</v>
      </c>
      <c r="L72">
        <v>2030</v>
      </c>
      <c r="M72">
        <v>2031</v>
      </c>
      <c r="N72">
        <v>2032</v>
      </c>
      <c r="O72">
        <v>2033</v>
      </c>
      <c r="P72">
        <v>2034</v>
      </c>
      <c r="Q72">
        <v>2035</v>
      </c>
      <c r="R72">
        <v>2036</v>
      </c>
      <c r="S72">
        <v>2037</v>
      </c>
      <c r="T72">
        <v>2038</v>
      </c>
      <c r="U72">
        <v>2039</v>
      </c>
      <c r="V72">
        <v>2040</v>
      </c>
      <c r="W72">
        <v>2041</v>
      </c>
      <c r="X72">
        <v>2042</v>
      </c>
      <c r="Y72">
        <v>2043</v>
      </c>
      <c r="Z72">
        <v>2044</v>
      </c>
      <c r="AA72">
        <v>2045</v>
      </c>
      <c r="AB72">
        <v>2046</v>
      </c>
      <c r="AC72">
        <v>2047</v>
      </c>
      <c r="AD72">
        <v>2048</v>
      </c>
      <c r="AE72">
        <v>2049</v>
      </c>
      <c r="AF72">
        <v>2050</v>
      </c>
    </row>
    <row r="73" spans="1:32">
      <c r="A73" t="s">
        <v>263</v>
      </c>
      <c r="B73">
        <f>(TREND($C$68:$D$68,$C$67:$D$67,B$32))*(About!$A$53)</f>
        <v>18.238974531600562</v>
      </c>
      <c r="C73">
        <f>(TREND($D$68:$E$68,$D$67:$E$67,C$32))*(About!$A$53)</f>
        <v>18.238974531600562</v>
      </c>
      <c r="D73">
        <f>(TREND($D$68:$E$68,$D$67:$E$67,D$32))*(About!$A$53)</f>
        <v>18.238974531600562</v>
      </c>
      <c r="E73">
        <f>(TREND($D$68:$E$68,$D$67:$E$67,E$32))*(About!$A$53)</f>
        <v>18.238974531600562</v>
      </c>
      <c r="F73">
        <f>(TREND($D$68:$E$68,$D$67:$E$67,F$32))*(About!$A$53)</f>
        <v>18.238974531600562</v>
      </c>
      <c r="G73">
        <f>(TREND($D$68:$E$68,$D$67:$E$67,G$32))*(About!$A$53)</f>
        <v>18.238974531600562</v>
      </c>
      <c r="H73">
        <f>(TREND($D$68:$E$68,$D$67:$E$67,H$32))*(About!$A$53)</f>
        <v>18.238974531600562</v>
      </c>
      <c r="I73">
        <f>(TREND($D$68:$E$68,$D$67:$E$67,I$32))*(About!$A$53)</f>
        <v>18.238974531600562</v>
      </c>
      <c r="J73">
        <f>(TREND($D$68:$E$68,$D$67:$E$67,J$32))*(About!$A$53)</f>
        <v>18.238974531600562</v>
      </c>
      <c r="K73">
        <f>(TREND($D$68:$E$68,$D$67:$E$67,K$32))*(About!$A$53)</f>
        <v>18.238974531600562</v>
      </c>
      <c r="L73">
        <f>(TREND($D$68:$E$68,$D$67:$E$67,L$32))*(About!$A$53)</f>
        <v>18.238974531600562</v>
      </c>
      <c r="M73">
        <f>(TREND($E$68:$G$68,$E$67:$G$67,M$32))*(About!$A$53)</f>
        <v>18.238974531600562</v>
      </c>
      <c r="N73">
        <f>(TREND($E$68:$G$68,$E$67:$G$67,N$32))*(About!$A$53)</f>
        <v>18.238974531600562</v>
      </c>
      <c r="O73">
        <f>(TREND($E$68:$G$68,$E$67:$G$67,O$32))*(About!$A$53)</f>
        <v>18.238974531600562</v>
      </c>
      <c r="P73">
        <f>(TREND($E$68:$G$68,$E$67:$G$67,P$32))*(About!$A$53)</f>
        <v>18.238974531600562</v>
      </c>
      <c r="Q73">
        <f>(TREND($E$68:$G$68,$E$67:$G$67,Q$32))*(About!$A$53)</f>
        <v>18.238974531600562</v>
      </c>
      <c r="R73">
        <f>(TREND($E$68:$G$68,$E$67:$G$67,R$32))*(About!$A$53)</f>
        <v>18.238974531600562</v>
      </c>
      <c r="S73">
        <f>(TREND($E$68:$G$68,$E$67:$G$67,S$32))*(About!$A$53)</f>
        <v>18.238974531600562</v>
      </c>
      <c r="T73">
        <f>(TREND($E$68:$G$68,$E$67:$G$67,T$32))*(About!$A$53)</f>
        <v>18.238974531600562</v>
      </c>
      <c r="U73">
        <f>(TREND($E$68:$G$68,$E$67:$G$67,U$32))*(About!$A$53)</f>
        <v>18.238974531600562</v>
      </c>
      <c r="V73">
        <f>(TREND($E$68:$G$68,$E$67:$G$67,V$32))*(About!$A$53)</f>
        <v>18.238974531600562</v>
      </c>
      <c r="W73">
        <f>(TREND($E$68:$G$68,$E$67:$G$67,W$32))*(About!$A$53)</f>
        <v>18.238974531600562</v>
      </c>
      <c r="X73">
        <f>(TREND($E$68:$G$68,$E$67:$G$67,X$32))*(About!$A$53)</f>
        <v>18.238974531600562</v>
      </c>
      <c r="Y73">
        <f>(TREND($E$68:$G$68,$E$67:$G$67,Y$32))*(About!$A$53)</f>
        <v>18.238974531600562</v>
      </c>
      <c r="Z73">
        <f>(TREND($E$68:$G$68,$E$67:$G$67,Z$32))*(About!$A$53)</f>
        <v>18.238974531600562</v>
      </c>
      <c r="AA73">
        <f>(TREND($E$68:$G$68,$E$67:$G$67,AA$32))*(About!$A$53)</f>
        <v>18.238974531600562</v>
      </c>
      <c r="AB73">
        <f>(TREND($E$68:$G$68,$E$67:$G$67,AB$32))*(About!$A$53)</f>
        <v>18.238974531600562</v>
      </c>
      <c r="AC73">
        <f>(TREND($E$68:$G$68,$E$67:$G$67,AC$32))*(About!$A$53)</f>
        <v>18.238974531600562</v>
      </c>
      <c r="AD73">
        <f>(TREND($E$68:$G$68,$E$67:$G$67,AD$32))*(About!$A$53)</f>
        <v>18.238974531600562</v>
      </c>
      <c r="AE73">
        <f>(TREND($E$68:$G$68,$E$67:$G$67,AE$32))*(About!$A$53)</f>
        <v>18.238974531600562</v>
      </c>
      <c r="AF73">
        <f>(TREND($E$68:$G$68,$E$67:$G$67,AF$32))*(About!$A$53)</f>
        <v>18.238974531600562</v>
      </c>
    </row>
    <row r="74" spans="1:32">
      <c r="A74" t="s">
        <v>264</v>
      </c>
      <c r="B74">
        <f>(TREND($C$69:$D$69,$C$67:$D$67,B$32))*(About!$A$53)</f>
        <v>16.235432985204525</v>
      </c>
      <c r="C74">
        <f>(TREND($D$69:$E$69,$D$67:$E$67,C$32))*(About!$A$53)</f>
        <v>16.235432985204525</v>
      </c>
      <c r="D74">
        <f>(TREND($D$69:$E$69,$D$67:$E$67,D$32))*(About!$A$53)</f>
        <v>16.235432985204525</v>
      </c>
      <c r="E74">
        <f>(TREND($D$69:$E$69,$D$67:$E$67,E$32))*(About!$A$53)</f>
        <v>16.235432985204525</v>
      </c>
      <c r="F74">
        <f>(TREND($D$69:$E$69,$D$67:$E$67,F$32))*(About!$A$53)</f>
        <v>16.235432985204525</v>
      </c>
      <c r="G74">
        <f>(TREND($D$69:$E$69,$D$67:$E$67,G$32))*(About!$A$53)</f>
        <v>16.235432985204525</v>
      </c>
      <c r="H74">
        <f>(TREND($D$69:$E$69,$D$67:$E$67,H$32))*(About!$A$53)</f>
        <v>16.235432985204525</v>
      </c>
      <c r="I74">
        <f>(TREND($D$69:$E$69,$D$67:$E$67,I$32))*(About!$A$53)</f>
        <v>16.235432985204525</v>
      </c>
      <c r="J74">
        <f>(TREND($D$69:$E$69,$D$67:$E$67,J$32))*(About!$A$53)</f>
        <v>16.235432985204525</v>
      </c>
      <c r="K74">
        <f>(TREND($D$69:$E$69,$D$67:$E$67,K$32))*(About!$A$53)</f>
        <v>16.235432985204525</v>
      </c>
      <c r="L74">
        <f>(TREND($D$69:$E$69,$D$67:$E$67,L$32))*(About!$A$53)</f>
        <v>16.235432985204525</v>
      </c>
      <c r="M74">
        <f>(TREND($E$69:$G$69,$E$67:$G$67,M$32))*(About!$A$53)</f>
        <v>16.235432985204525</v>
      </c>
      <c r="N74">
        <f>(TREND($E$69:$G$69,$E$67:$G$67,N$32))*(About!$A$53)</f>
        <v>16.235432985204525</v>
      </c>
      <c r="O74">
        <f>(TREND($E$69:$G$69,$E$67:$G$67,O$32))*(About!$A$53)</f>
        <v>16.235432985204525</v>
      </c>
      <c r="P74">
        <f>(TREND($E$69:$G$69,$E$67:$G$67,P$32))*(About!$A$53)</f>
        <v>16.235432985204525</v>
      </c>
      <c r="Q74">
        <f>(TREND($E$69:$G$69,$E$67:$G$67,Q$32))*(About!$A$53)</f>
        <v>16.235432985204525</v>
      </c>
      <c r="R74">
        <f>(TREND($E$69:$G$69,$E$67:$G$67,R$32))*(About!$A$53)</f>
        <v>16.235432985204525</v>
      </c>
      <c r="S74">
        <f>(TREND($E$69:$G$69,$E$67:$G$67,S$32))*(About!$A$53)</f>
        <v>16.235432985204525</v>
      </c>
      <c r="T74">
        <f>(TREND($E$69:$G$69,$E$67:$G$67,T$32))*(About!$A$53)</f>
        <v>16.235432985204525</v>
      </c>
      <c r="U74">
        <f>(TREND($E$69:$G$69,$E$67:$G$67,U$32))*(About!$A$53)</f>
        <v>16.235432985204525</v>
      </c>
      <c r="V74">
        <f>(TREND($E$69:$G$69,$E$67:$G$67,V$32))*(About!$A$53)</f>
        <v>16.235432985204525</v>
      </c>
      <c r="W74">
        <f>(TREND($E$69:$G$69,$E$67:$G$67,W$32))*(About!$A$53)</f>
        <v>16.235432985204525</v>
      </c>
      <c r="X74">
        <f>(TREND($E$69:$G$69,$E$67:$G$67,X$32))*(About!$A$53)</f>
        <v>16.235432985204525</v>
      </c>
      <c r="Y74">
        <f>(TREND($E$69:$G$69,$E$67:$G$67,Y$32))*(About!$A$53)</f>
        <v>16.235432985204525</v>
      </c>
      <c r="Z74">
        <f>(TREND($E$69:$G$69,$E$67:$G$67,Z$32))*(About!$A$53)</f>
        <v>16.235432985204525</v>
      </c>
      <c r="AA74">
        <f>(TREND($E$69:$G$69,$E$67:$G$67,AA$32))*(About!$A$53)</f>
        <v>16.235432985204525</v>
      </c>
      <c r="AB74">
        <f>(TREND($E$69:$G$69,$E$67:$G$67,AB$32))*(About!$A$53)</f>
        <v>16.235432985204525</v>
      </c>
      <c r="AC74">
        <f>(TREND($E$69:$G$69,$E$67:$G$67,AC$32))*(About!$A$53)</f>
        <v>16.235432985204525</v>
      </c>
      <c r="AD74">
        <f>(TREND($E$69:$G$69,$E$67:$G$67,AD$32))*(About!$A$53)</f>
        <v>16.235432985204525</v>
      </c>
      <c r="AE74">
        <f>(TREND($E$69:$G$69,$E$67:$G$67,AE$32))*(About!$A$53)</f>
        <v>16.235432985204525</v>
      </c>
      <c r="AF74">
        <f>(TREND($E$69:$G$69,$E$67:$G$67,AF$32))*(About!$A$53)</f>
        <v>16.235432985204525</v>
      </c>
    </row>
    <row r="75" spans="1:32">
      <c r="A75" t="s">
        <v>265</v>
      </c>
      <c r="B75">
        <f>(TREND($D$70:$E$70,$D$67:$E$67,B$32))*(About!$A$55)</f>
        <v>275.04349624577293</v>
      </c>
      <c r="C75">
        <f>(TREND($D$70:$E$70,$D$67:$E$67,C$32))*(About!$A$55)</f>
        <v>271.19875219434124</v>
      </c>
      <c r="D75">
        <f>(TREND($D$70:$E$70,$D$67:$E$67,D$32))*(About!$A$55)</f>
        <v>267.35400814291046</v>
      </c>
      <c r="E75">
        <f>(TREND($D$70:$E$70,$D$67:$E$67,E$32))*(About!$A$55)</f>
        <v>263.50926409147877</v>
      </c>
      <c r="F75">
        <f>(TREND($D$70:$E$70,$D$67:$E$67,F$32))*(About!$A$55)</f>
        <v>259.66452004004708</v>
      </c>
      <c r="G75">
        <f>(TREND($D$70:$E$70,$D$67:$E$67,G$32))*(About!$A$55)</f>
        <v>255.81977598861545</v>
      </c>
      <c r="H75">
        <f>(TREND($D$70:$E$70,$D$67:$E$67,H$32))*(About!$A$55)</f>
        <v>251.97503193718379</v>
      </c>
      <c r="I75">
        <f>(TREND($D$70:$E$70,$D$67:$E$67,I$32))*(About!$A$55)</f>
        <v>248.1302878857521</v>
      </c>
      <c r="J75">
        <f>(TREND($D$70:$E$70,$D$67:$E$67,J$32))*(About!$A$55)</f>
        <v>244.28554383432132</v>
      </c>
      <c r="K75">
        <f>(TREND($D$70:$E$70,$D$67:$E$67,K$32))*(About!$A$55)</f>
        <v>240.44079978288966</v>
      </c>
      <c r="L75">
        <f>(TREND($D$70:$E$70,$D$67:$E$67,L$32))*(About!$A$55)</f>
        <v>236.59605573145797</v>
      </c>
      <c r="M75">
        <f>(TREND($E$70:$G$70,$E$67:$G$67,M$32))*(About!$A$55)</f>
        <v>232.58906544927183</v>
      </c>
      <c r="N75">
        <f>(TREND($E$70:$G$70,$E$67:$G$67,N$32))*(About!$A$55)</f>
        <v>229.58163311439381</v>
      </c>
      <c r="O75">
        <f>(TREND($E$70:$G$70,$E$67:$G$67,O$32))*(About!$A$55)</f>
        <v>226.57420077951667</v>
      </c>
      <c r="P75">
        <f>(TREND($E$70:$G$70,$E$67:$G$67,P$32))*(About!$A$55)</f>
        <v>223.56676844463868</v>
      </c>
      <c r="Q75">
        <f>(TREND($E$70:$G$70,$E$67:$G$67,Q$32))*(About!$A$55)</f>
        <v>220.55933610976066</v>
      </c>
      <c r="R75">
        <f>(TREND($E$70:$G$70,$E$67:$G$67,R$32))*(About!$A$55)</f>
        <v>217.55190377488353</v>
      </c>
      <c r="S75">
        <f>(TREND($E$70:$G$70,$E$67:$G$67,S$32))*(About!$A$55)</f>
        <v>214.54447144000551</v>
      </c>
      <c r="T75">
        <f>(TREND($E$70:$G$70,$E$67:$G$67,T$32))*(About!$A$55)</f>
        <v>211.53703910512749</v>
      </c>
      <c r="U75">
        <f>(TREND($E$70:$G$70,$E$67:$G$67,U$32))*(About!$A$55)</f>
        <v>208.52960677025035</v>
      </c>
      <c r="V75">
        <f>(TREND($E$70:$G$70,$E$67:$G$67,V$32))*(About!$A$55)</f>
        <v>205.52217443537236</v>
      </c>
      <c r="W75">
        <f>(TREND($E$70:$G$70,$E$67:$G$67,W$32))*(About!$A$55)</f>
        <v>202.51474210049435</v>
      </c>
      <c r="X75">
        <f>(TREND($E$70:$G$70,$E$67:$G$67,X$32))*(About!$A$55)</f>
        <v>199.50730976561721</v>
      </c>
      <c r="Y75">
        <f>(TREND($E$70:$G$70,$E$67:$G$67,Y$32))*(About!$A$55)</f>
        <v>196.49987743073919</v>
      </c>
      <c r="Z75">
        <f>(TREND($E$70:$G$70,$E$67:$G$67,Z$32))*(About!$A$55)</f>
        <v>193.49244509586205</v>
      </c>
      <c r="AA75">
        <f>(TREND($E$70:$G$70,$E$67:$G$67,AA$32))*(About!$A$55)</f>
        <v>190.48501276098403</v>
      </c>
      <c r="AB75">
        <f>(TREND($E$70:$G$70,$E$67:$G$67,AB$32))*(About!$A$55)</f>
        <v>187.47758042610604</v>
      </c>
      <c r="AC75">
        <f>(TREND($E$70:$G$70,$E$67:$G$67,AC$32))*(About!$A$55)</f>
        <v>184.47014809122888</v>
      </c>
      <c r="AD75">
        <f>(TREND($E$70:$G$70,$E$67:$G$67,AD$32))*(About!$A$55)</f>
        <v>181.46271575635089</v>
      </c>
      <c r="AE75">
        <f>(TREND($E$70:$G$70,$E$67:$G$67,AE$32))*(About!$A$55)</f>
        <v>178.45528342147287</v>
      </c>
      <c r="AF75">
        <f>(TREND($E$70:$G$70,$E$67:$G$67,AF$32))*(About!$A$55)</f>
        <v>175.44785108659573</v>
      </c>
    </row>
    <row r="77" spans="1:32">
      <c r="A77" s="6" t="s">
        <v>240</v>
      </c>
      <c r="B77">
        <v>2020</v>
      </c>
      <c r="C77">
        <v>2021</v>
      </c>
      <c r="D77">
        <v>2022</v>
      </c>
      <c r="E77">
        <v>2023</v>
      </c>
      <c r="F77">
        <v>2024</v>
      </c>
      <c r="G77">
        <v>2025</v>
      </c>
      <c r="H77">
        <v>2026</v>
      </c>
      <c r="I77">
        <v>2027</v>
      </c>
      <c r="J77">
        <v>2028</v>
      </c>
      <c r="K77">
        <v>2029</v>
      </c>
      <c r="L77">
        <v>2030</v>
      </c>
      <c r="M77">
        <v>2031</v>
      </c>
      <c r="N77">
        <v>2032</v>
      </c>
      <c r="O77">
        <v>2033</v>
      </c>
      <c r="P77">
        <v>2034</v>
      </c>
      <c r="Q77">
        <v>2035</v>
      </c>
      <c r="R77">
        <v>2036</v>
      </c>
      <c r="S77">
        <v>2037</v>
      </c>
      <c r="T77">
        <v>2038</v>
      </c>
      <c r="U77">
        <v>2039</v>
      </c>
      <c r="V77">
        <v>2040</v>
      </c>
      <c r="W77">
        <v>2041</v>
      </c>
      <c r="X77">
        <v>2042</v>
      </c>
      <c r="Y77">
        <v>2043</v>
      </c>
      <c r="Z77">
        <v>2044</v>
      </c>
      <c r="AA77">
        <v>2045</v>
      </c>
      <c r="AB77">
        <v>2046</v>
      </c>
      <c r="AC77">
        <v>2047</v>
      </c>
      <c r="AD77">
        <v>2048</v>
      </c>
      <c r="AE77">
        <v>2049</v>
      </c>
      <c r="AF77">
        <v>2050</v>
      </c>
    </row>
    <row r="78" spans="1:32">
      <c r="A78" t="s">
        <v>13</v>
      </c>
      <c r="B78" s="38">
        <f t="shared" ref="B78:AF78" si="11">(B75-B73)/(8760*10^3*$B$64)</f>
        <v>1.1726233868227049E-4</v>
      </c>
      <c r="C78" s="38">
        <f t="shared" si="11"/>
        <v>1.1550674779120579E-4</v>
      </c>
      <c r="D78" s="38">
        <f t="shared" si="11"/>
        <v>1.1375115690014151E-4</v>
      </c>
      <c r="E78" s="38">
        <f t="shared" si="11"/>
        <v>1.1199556600907681E-4</v>
      </c>
      <c r="F78" s="38">
        <f t="shared" si="11"/>
        <v>1.1023997511801212E-4</v>
      </c>
      <c r="G78" s="38">
        <f t="shared" si="11"/>
        <v>1.0848438422694745E-4</v>
      </c>
      <c r="H78" s="38">
        <f t="shared" si="11"/>
        <v>1.0672879333588274E-4</v>
      </c>
      <c r="I78" s="38">
        <f t="shared" si="11"/>
        <v>1.0497320244481804E-4</v>
      </c>
      <c r="J78" s="38">
        <f t="shared" si="11"/>
        <v>1.0321761155375376E-4</v>
      </c>
      <c r="K78" s="38">
        <f t="shared" si="11"/>
        <v>1.0146202066268909E-4</v>
      </c>
      <c r="L78" s="38">
        <f t="shared" si="11"/>
        <v>9.9706429771624386E-5</v>
      </c>
      <c r="M78" s="38">
        <f t="shared" si="11"/>
        <v>9.787675384368551E-5</v>
      </c>
      <c r="N78" s="38">
        <f t="shared" si="11"/>
        <v>9.6503497069768613E-5</v>
      </c>
      <c r="O78" s="38">
        <f t="shared" si="11"/>
        <v>9.513024029585211E-5</v>
      </c>
      <c r="P78" s="38">
        <f t="shared" si="11"/>
        <v>9.3756983521935228E-5</v>
      </c>
      <c r="Q78" s="38">
        <f t="shared" si="11"/>
        <v>9.2383726748018305E-5</v>
      </c>
      <c r="R78" s="38">
        <f t="shared" si="11"/>
        <v>9.1010469974101802E-5</v>
      </c>
      <c r="S78" s="38">
        <f t="shared" si="11"/>
        <v>8.9637213200184919E-5</v>
      </c>
      <c r="T78" s="38">
        <f t="shared" si="11"/>
        <v>8.8263956426267996E-5</v>
      </c>
      <c r="U78" s="38">
        <f t="shared" si="11"/>
        <v>8.6890699652351493E-5</v>
      </c>
      <c r="V78" s="38">
        <f t="shared" si="11"/>
        <v>8.551744287843461E-5</v>
      </c>
      <c r="W78" s="38">
        <f t="shared" si="11"/>
        <v>8.4144186104517714E-5</v>
      </c>
      <c r="X78" s="38">
        <f t="shared" si="11"/>
        <v>8.2770929330601211E-5</v>
      </c>
      <c r="Y78" s="38">
        <f t="shared" si="11"/>
        <v>8.1397672556684302E-5</v>
      </c>
      <c r="Z78" s="38">
        <f t="shared" si="11"/>
        <v>8.0024415782767799E-5</v>
      </c>
      <c r="AA78" s="38">
        <f t="shared" si="11"/>
        <v>7.8651159008850903E-5</v>
      </c>
      <c r="AB78" s="38">
        <f t="shared" si="11"/>
        <v>7.727790223493402E-5</v>
      </c>
      <c r="AC78" s="38">
        <f t="shared" si="11"/>
        <v>7.590464546101749E-5</v>
      </c>
      <c r="AD78" s="38">
        <f t="shared" si="11"/>
        <v>7.4531388687100594E-5</v>
      </c>
      <c r="AE78" s="38">
        <f t="shared" si="11"/>
        <v>7.3158131913183711E-5</v>
      </c>
      <c r="AF78" s="38">
        <f t="shared" si="11"/>
        <v>7.1784875139267208E-5</v>
      </c>
    </row>
    <row r="79" spans="1:32">
      <c r="A79" t="s">
        <v>14</v>
      </c>
      <c r="B79" s="38">
        <f t="shared" ref="B79:AF79" si="12">(B75-B74)/(8760*10^3*$B$64)</f>
        <v>1.1817719783587599E-4</v>
      </c>
      <c r="C79" s="38">
        <f t="shared" si="12"/>
        <v>1.1642160694481129E-4</v>
      </c>
      <c r="D79" s="38">
        <f t="shared" si="12"/>
        <v>1.1466601605374701E-4</v>
      </c>
      <c r="E79" s="38">
        <f t="shared" si="12"/>
        <v>1.1291042516268231E-4</v>
      </c>
      <c r="F79" s="38">
        <f t="shared" si="12"/>
        <v>1.1115483427161761E-4</v>
      </c>
      <c r="G79" s="38">
        <f t="shared" si="12"/>
        <v>1.0939924338055294E-4</v>
      </c>
      <c r="H79" s="38">
        <f t="shared" si="12"/>
        <v>1.0764365248948823E-4</v>
      </c>
      <c r="I79" s="38">
        <f t="shared" si="12"/>
        <v>1.0588806159842355E-4</v>
      </c>
      <c r="J79" s="38">
        <f t="shared" si="12"/>
        <v>1.0413247070735926E-4</v>
      </c>
      <c r="K79" s="38">
        <f t="shared" si="12"/>
        <v>1.0237687981629459E-4</v>
      </c>
      <c r="L79" s="38">
        <f t="shared" si="12"/>
        <v>1.0062128892522989E-4</v>
      </c>
      <c r="M79" s="38">
        <f t="shared" si="12"/>
        <v>9.8791612997290999E-5</v>
      </c>
      <c r="N79" s="38">
        <f t="shared" si="12"/>
        <v>9.7418356223374103E-5</v>
      </c>
      <c r="O79" s="38">
        <f t="shared" si="12"/>
        <v>9.6045099449457613E-5</v>
      </c>
      <c r="P79" s="38">
        <f t="shared" si="12"/>
        <v>9.4671842675540717E-5</v>
      </c>
      <c r="Q79" s="38">
        <f t="shared" si="12"/>
        <v>9.3298585901623808E-5</v>
      </c>
      <c r="R79" s="38">
        <f t="shared" si="12"/>
        <v>9.1925329127707305E-5</v>
      </c>
      <c r="S79" s="38">
        <f t="shared" si="12"/>
        <v>9.0552072353790409E-5</v>
      </c>
      <c r="T79" s="38">
        <f t="shared" si="12"/>
        <v>8.9178815579873499E-5</v>
      </c>
      <c r="U79" s="38">
        <f t="shared" si="12"/>
        <v>8.7805558805956996E-5</v>
      </c>
      <c r="V79" s="38">
        <f t="shared" si="12"/>
        <v>8.64323020320401E-5</v>
      </c>
      <c r="W79" s="38">
        <f t="shared" si="12"/>
        <v>8.5059045258123217E-5</v>
      </c>
      <c r="X79" s="38">
        <f t="shared" si="12"/>
        <v>8.3685788484206714E-5</v>
      </c>
      <c r="Y79" s="38">
        <f t="shared" si="12"/>
        <v>8.2312531710289791E-5</v>
      </c>
      <c r="Z79" s="38">
        <f t="shared" si="12"/>
        <v>8.0939274936373288E-5</v>
      </c>
      <c r="AA79" s="38">
        <f t="shared" si="12"/>
        <v>7.9566018162456406E-5</v>
      </c>
      <c r="AB79" s="38">
        <f t="shared" si="12"/>
        <v>7.819276138853951E-5</v>
      </c>
      <c r="AC79" s="38">
        <f t="shared" si="12"/>
        <v>7.681950461462298E-5</v>
      </c>
      <c r="AD79" s="38">
        <f t="shared" si="12"/>
        <v>7.5446247840706097E-5</v>
      </c>
      <c r="AE79" s="38">
        <f t="shared" si="12"/>
        <v>7.4072991066789201E-5</v>
      </c>
      <c r="AF79" s="38">
        <f t="shared" si="12"/>
        <v>7.2699734292872698E-5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About</vt:lpstr>
      <vt:lpstr>EIA Costs</vt:lpstr>
      <vt:lpstr>AEO22 Table 4</vt:lpstr>
      <vt:lpstr>AEO23 Table 4</vt:lpstr>
      <vt:lpstr>AEO22 Table 21</vt:lpstr>
      <vt:lpstr>AEO23 Table 21</vt:lpstr>
      <vt:lpstr>NREL EF Table 22</vt:lpstr>
      <vt:lpstr>NREL EF Table 23</vt:lpstr>
      <vt:lpstr>Calculations</vt:lpstr>
      <vt:lpstr>ICpUEfEBE-urb-res-heating</vt:lpstr>
      <vt:lpstr>ICpUEfEBE-urb-res-appl</vt:lpstr>
      <vt:lpstr>ICpUEfEBE-urb-res-other</vt:lpstr>
      <vt:lpstr>ICpUEfEBE-rur-res-heating</vt:lpstr>
      <vt:lpstr>ICpUEfEBE-rur-res-appl</vt:lpstr>
      <vt:lpstr>ICpUEfEBE-rur-res-other</vt:lpstr>
      <vt:lpstr>ICpUEfEBE-com-heating</vt:lpstr>
      <vt:lpstr>ICpUEfEBE-com-appl</vt:lpstr>
      <vt:lpstr>ICpUEfEBE-com-other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Rachel Goldstein</cp:lastModifiedBy>
  <dcterms:created xsi:type="dcterms:W3CDTF">2020-08-26T21:37:25Z</dcterms:created>
  <dcterms:modified xsi:type="dcterms:W3CDTF">2023-04-13T19:37:44Z</dcterms:modified>
</cp:coreProperties>
</file>