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-analysis\InputData\land\PLANAbPiaSY\"/>
    </mc:Choice>
  </mc:AlternateContent>
  <xr:revisionPtr revIDLastSave="0" documentId="13_ncr:1_{B6D2C226-3439-46FA-9530-6A51137D58B1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TNC Data" sheetId="10" r:id="rId2"/>
    <sheet name="TNC_summary" sheetId="12" r:id="rId3"/>
    <sheet name="Set Asides" sheetId="13" r:id="rId4"/>
    <sheet name="Impr Forest Mgmt" sheetId="9" r:id="rId5"/>
    <sheet name="PLANAbPiaSY" sheetId="3" r:id="rId6"/>
  </sheets>
  <externalReferences>
    <externalReference r:id="rId7"/>
    <externalReference r:id="rId8"/>
  </externalReferences>
  <definedNames>
    <definedName name="_xlnm._FilterDatabase" localSheetId="1" hidden="1">'TNC Data'!$A$3:$DW$51</definedName>
    <definedName name="acres_per_hectare" localSheetId="1">#REF!</definedName>
    <definedName name="acres_per_hectare">#REF!</definedName>
    <definedName name="acres_per_million_hectares" localSheetId="3">#REF!</definedName>
    <definedName name="acres_per_million_hectares" localSheetId="1">#REF!</definedName>
    <definedName name="acres_per_million_hectares" localSheetId="2">#REF!</definedName>
    <definedName name="acres_per_million_hectares">#REF!</definedName>
    <definedName name="C_to_CO2">'[1]Conversion Factors'!$A$4</definedName>
    <definedName name="grams_per_ton" localSheetId="1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A11" i="13"/>
  <c r="A12" i="13" s="1"/>
  <c r="A29" i="13" s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B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B3" i="3"/>
  <c r="C15" i="12"/>
  <c r="C9" i="12"/>
  <c r="C14" i="12"/>
  <c r="C13" i="12"/>
  <c r="C8" i="12"/>
  <c r="C7" i="12"/>
  <c r="AA52" i="10"/>
  <c r="Z52" i="10"/>
  <c r="Y52" i="10"/>
  <c r="X52" i="10"/>
  <c r="W52" i="10"/>
  <c r="V52" i="10"/>
  <c r="U52" i="10"/>
  <c r="T52" i="10"/>
  <c r="S52" i="10"/>
  <c r="N52" i="10"/>
  <c r="M52" i="10"/>
  <c r="L52" i="10"/>
  <c r="K52" i="10"/>
  <c r="J52" i="10"/>
  <c r="I52" i="10"/>
  <c r="BE51" i="10"/>
  <c r="BD51" i="10"/>
  <c r="BC51" i="10"/>
  <c r="AR51" i="10"/>
  <c r="AQ51" i="10"/>
  <c r="AP51" i="10"/>
  <c r="AE51" i="10"/>
  <c r="AD51" i="10"/>
  <c r="AC51" i="10"/>
  <c r="R51" i="10"/>
  <c r="Q51" i="10"/>
  <c r="P51" i="10"/>
  <c r="BE50" i="10"/>
  <c r="BD50" i="10"/>
  <c r="BC50" i="10"/>
  <c r="AR50" i="10"/>
  <c r="AQ50" i="10"/>
  <c r="AP50" i="10"/>
  <c r="AE50" i="10"/>
  <c r="AD50" i="10"/>
  <c r="AC50" i="10"/>
  <c r="R50" i="10"/>
  <c r="Q50" i="10"/>
  <c r="P50" i="10"/>
  <c r="BE49" i="10"/>
  <c r="BD49" i="10"/>
  <c r="BC49" i="10"/>
  <c r="AR49" i="10"/>
  <c r="AQ49" i="10"/>
  <c r="AP49" i="10"/>
  <c r="AE49" i="10"/>
  <c r="AD49" i="10"/>
  <c r="AC49" i="10"/>
  <c r="R49" i="10"/>
  <c r="Q49" i="10"/>
  <c r="P49" i="10"/>
  <c r="BE48" i="10"/>
  <c r="BD48" i="10"/>
  <c r="BC48" i="10"/>
  <c r="AR48" i="10"/>
  <c r="AQ48" i="10"/>
  <c r="AP48" i="10"/>
  <c r="AE48" i="10"/>
  <c r="AD48" i="10"/>
  <c r="AC48" i="10"/>
  <c r="R48" i="10"/>
  <c r="Q48" i="10"/>
  <c r="P48" i="10"/>
  <c r="BE47" i="10"/>
  <c r="BD47" i="10"/>
  <c r="BC47" i="10"/>
  <c r="AR47" i="10"/>
  <c r="AQ47" i="10"/>
  <c r="AP47" i="10"/>
  <c r="AE47" i="10"/>
  <c r="AD47" i="10"/>
  <c r="AC47" i="10"/>
  <c r="R47" i="10"/>
  <c r="Q47" i="10"/>
  <c r="P47" i="10"/>
  <c r="BE46" i="10"/>
  <c r="BD46" i="10"/>
  <c r="BC46" i="10"/>
  <c r="AR46" i="10"/>
  <c r="AQ46" i="10"/>
  <c r="AP46" i="10"/>
  <c r="AE46" i="10"/>
  <c r="AD46" i="10"/>
  <c r="AC46" i="10"/>
  <c r="R46" i="10"/>
  <c r="Q46" i="10"/>
  <c r="P46" i="10"/>
  <c r="BE45" i="10"/>
  <c r="BD45" i="10"/>
  <c r="BC45" i="10"/>
  <c r="AR45" i="10"/>
  <c r="AQ45" i="10"/>
  <c r="AP45" i="10"/>
  <c r="AE45" i="10"/>
  <c r="AD45" i="10"/>
  <c r="AC45" i="10"/>
  <c r="R45" i="10"/>
  <c r="Q45" i="10"/>
  <c r="P45" i="10"/>
  <c r="BE44" i="10"/>
  <c r="BD44" i="10"/>
  <c r="BC44" i="10"/>
  <c r="AR44" i="10"/>
  <c r="AQ44" i="10"/>
  <c r="AP44" i="10"/>
  <c r="AE44" i="10"/>
  <c r="AD44" i="10"/>
  <c r="AC44" i="10"/>
  <c r="R44" i="10"/>
  <c r="Q44" i="10"/>
  <c r="P44" i="10"/>
  <c r="BE43" i="10"/>
  <c r="BD43" i="10"/>
  <c r="BC43" i="10"/>
  <c r="AR43" i="10"/>
  <c r="AQ43" i="10"/>
  <c r="AP43" i="10"/>
  <c r="AE43" i="10"/>
  <c r="AD43" i="10"/>
  <c r="AC43" i="10"/>
  <c r="R43" i="10"/>
  <c r="Q43" i="10"/>
  <c r="P43" i="10"/>
  <c r="BE42" i="10"/>
  <c r="BD42" i="10"/>
  <c r="BC42" i="10"/>
  <c r="AR42" i="10"/>
  <c r="AQ42" i="10"/>
  <c r="AP42" i="10"/>
  <c r="AE42" i="10"/>
  <c r="AD42" i="10"/>
  <c r="AC42" i="10"/>
  <c r="R42" i="10"/>
  <c r="Q42" i="10"/>
  <c r="P42" i="10"/>
  <c r="BE41" i="10"/>
  <c r="BD41" i="10"/>
  <c r="BC41" i="10"/>
  <c r="AR41" i="10"/>
  <c r="AQ41" i="10"/>
  <c r="AP41" i="10"/>
  <c r="AE41" i="10"/>
  <c r="AD41" i="10"/>
  <c r="AC41" i="10"/>
  <c r="R41" i="10"/>
  <c r="Q41" i="10"/>
  <c r="P41" i="10"/>
  <c r="BE40" i="10"/>
  <c r="BD40" i="10"/>
  <c r="BC40" i="10"/>
  <c r="AR40" i="10"/>
  <c r="AQ40" i="10"/>
  <c r="AP40" i="10"/>
  <c r="AE40" i="10"/>
  <c r="AD40" i="10"/>
  <c r="AC40" i="10"/>
  <c r="R40" i="10"/>
  <c r="Q40" i="10"/>
  <c r="P40" i="10"/>
  <c r="BE39" i="10"/>
  <c r="BD39" i="10"/>
  <c r="BC39" i="10"/>
  <c r="AR39" i="10"/>
  <c r="AQ39" i="10"/>
  <c r="AP39" i="10"/>
  <c r="AE39" i="10"/>
  <c r="AD39" i="10"/>
  <c r="AC39" i="10"/>
  <c r="R39" i="10"/>
  <c r="Q39" i="10"/>
  <c r="P39" i="10"/>
  <c r="BE38" i="10"/>
  <c r="BD38" i="10"/>
  <c r="BC38" i="10"/>
  <c r="AR38" i="10"/>
  <c r="AQ38" i="10"/>
  <c r="AP38" i="10"/>
  <c r="AE38" i="10"/>
  <c r="AD38" i="10"/>
  <c r="AC38" i="10"/>
  <c r="R38" i="10"/>
  <c r="Q38" i="10"/>
  <c r="P38" i="10"/>
  <c r="BE37" i="10"/>
  <c r="BD37" i="10"/>
  <c r="BC37" i="10"/>
  <c r="AR37" i="10"/>
  <c r="AQ37" i="10"/>
  <c r="AP37" i="10"/>
  <c r="AE37" i="10"/>
  <c r="AD37" i="10"/>
  <c r="AC37" i="10"/>
  <c r="R37" i="10"/>
  <c r="Q37" i="10"/>
  <c r="P37" i="10"/>
  <c r="BE36" i="10"/>
  <c r="BD36" i="10"/>
  <c r="BC36" i="10"/>
  <c r="AR36" i="10"/>
  <c r="AQ36" i="10"/>
  <c r="AP36" i="10"/>
  <c r="AE36" i="10"/>
  <c r="AD36" i="10"/>
  <c r="AC36" i="10"/>
  <c r="R36" i="10"/>
  <c r="Q36" i="10"/>
  <c r="P36" i="10"/>
  <c r="BE35" i="10"/>
  <c r="BD35" i="10"/>
  <c r="BC35" i="10"/>
  <c r="AR35" i="10"/>
  <c r="AQ35" i="10"/>
  <c r="AP35" i="10"/>
  <c r="AE35" i="10"/>
  <c r="AD35" i="10"/>
  <c r="AC35" i="10"/>
  <c r="R35" i="10"/>
  <c r="Q35" i="10"/>
  <c r="P35" i="10"/>
  <c r="BE34" i="10"/>
  <c r="BD34" i="10"/>
  <c r="BC34" i="10"/>
  <c r="AR34" i="10"/>
  <c r="AQ34" i="10"/>
  <c r="AP34" i="10"/>
  <c r="AE34" i="10"/>
  <c r="AD34" i="10"/>
  <c r="AC34" i="10"/>
  <c r="R34" i="10"/>
  <c r="Q34" i="10"/>
  <c r="P34" i="10"/>
  <c r="BE33" i="10"/>
  <c r="BD33" i="10"/>
  <c r="BC33" i="10"/>
  <c r="AR33" i="10"/>
  <c r="AQ33" i="10"/>
  <c r="AP33" i="10"/>
  <c r="AE33" i="10"/>
  <c r="AD33" i="10"/>
  <c r="AC33" i="10"/>
  <c r="R33" i="10"/>
  <c r="Q33" i="10"/>
  <c r="P33" i="10"/>
  <c r="BE32" i="10"/>
  <c r="BD32" i="10"/>
  <c r="BC32" i="10"/>
  <c r="AR32" i="10"/>
  <c r="AQ32" i="10"/>
  <c r="AP32" i="10"/>
  <c r="AE32" i="10"/>
  <c r="AD32" i="10"/>
  <c r="AC32" i="10"/>
  <c r="R32" i="10"/>
  <c r="Q32" i="10"/>
  <c r="P32" i="10"/>
  <c r="BE31" i="10"/>
  <c r="BD31" i="10"/>
  <c r="BC31" i="10"/>
  <c r="AR31" i="10"/>
  <c r="AQ31" i="10"/>
  <c r="AP31" i="10"/>
  <c r="AE31" i="10"/>
  <c r="AD31" i="10"/>
  <c r="AC31" i="10"/>
  <c r="R31" i="10"/>
  <c r="Q31" i="10"/>
  <c r="P31" i="10"/>
  <c r="BE30" i="10"/>
  <c r="BD30" i="10"/>
  <c r="BC30" i="10"/>
  <c r="AR30" i="10"/>
  <c r="AQ30" i="10"/>
  <c r="AP30" i="10"/>
  <c r="AE30" i="10"/>
  <c r="AD30" i="10"/>
  <c r="AC30" i="10"/>
  <c r="R30" i="10"/>
  <c r="Q30" i="10"/>
  <c r="P30" i="10"/>
  <c r="BE29" i="10"/>
  <c r="BD29" i="10"/>
  <c r="BC29" i="10"/>
  <c r="AR29" i="10"/>
  <c r="AQ29" i="10"/>
  <c r="AP29" i="10"/>
  <c r="AE29" i="10"/>
  <c r="AD29" i="10"/>
  <c r="AC29" i="10"/>
  <c r="R29" i="10"/>
  <c r="Q29" i="10"/>
  <c r="P29" i="10"/>
  <c r="BE28" i="10"/>
  <c r="BD28" i="10"/>
  <c r="BC28" i="10"/>
  <c r="AR28" i="10"/>
  <c r="AQ28" i="10"/>
  <c r="AP28" i="10"/>
  <c r="AE28" i="10"/>
  <c r="AD28" i="10"/>
  <c r="AC28" i="10"/>
  <c r="R28" i="10"/>
  <c r="Q28" i="10"/>
  <c r="P28" i="10"/>
  <c r="BE27" i="10"/>
  <c r="BD27" i="10"/>
  <c r="BC27" i="10"/>
  <c r="AR27" i="10"/>
  <c r="AQ27" i="10"/>
  <c r="AP27" i="10"/>
  <c r="AE27" i="10"/>
  <c r="AD27" i="10"/>
  <c r="AC27" i="10"/>
  <c r="R27" i="10"/>
  <c r="Q27" i="10"/>
  <c r="P27" i="10"/>
  <c r="BE26" i="10"/>
  <c r="BD26" i="10"/>
  <c r="BC26" i="10"/>
  <c r="AR26" i="10"/>
  <c r="AQ26" i="10"/>
  <c r="AP26" i="10"/>
  <c r="AE26" i="10"/>
  <c r="AD26" i="10"/>
  <c r="AC26" i="10"/>
  <c r="R26" i="10"/>
  <c r="Q26" i="10"/>
  <c r="P26" i="10"/>
  <c r="BE25" i="10"/>
  <c r="BD25" i="10"/>
  <c r="BC25" i="10"/>
  <c r="AR25" i="10"/>
  <c r="AQ25" i="10"/>
  <c r="AP25" i="10"/>
  <c r="AE25" i="10"/>
  <c r="AD25" i="10"/>
  <c r="AC25" i="10"/>
  <c r="R25" i="10"/>
  <c r="Q25" i="10"/>
  <c r="P25" i="10"/>
  <c r="BE24" i="10"/>
  <c r="BD24" i="10"/>
  <c r="BC24" i="10"/>
  <c r="AR24" i="10"/>
  <c r="AQ24" i="10"/>
  <c r="AP24" i="10"/>
  <c r="AE24" i="10"/>
  <c r="AD24" i="10"/>
  <c r="AC24" i="10"/>
  <c r="R24" i="10"/>
  <c r="Q24" i="10"/>
  <c r="P24" i="10"/>
  <c r="BE23" i="10"/>
  <c r="BD23" i="10"/>
  <c r="BC23" i="10"/>
  <c r="AR23" i="10"/>
  <c r="AQ23" i="10"/>
  <c r="AP23" i="10"/>
  <c r="AE23" i="10"/>
  <c r="AD23" i="10"/>
  <c r="AC23" i="10"/>
  <c r="R23" i="10"/>
  <c r="Q23" i="10"/>
  <c r="P23" i="10"/>
  <c r="BE22" i="10"/>
  <c r="BD22" i="10"/>
  <c r="BC22" i="10"/>
  <c r="AR22" i="10"/>
  <c r="AQ22" i="10"/>
  <c r="AP22" i="10"/>
  <c r="AE22" i="10"/>
  <c r="AD22" i="10"/>
  <c r="AC22" i="10"/>
  <c r="R22" i="10"/>
  <c r="Q22" i="10"/>
  <c r="P22" i="10"/>
  <c r="BE21" i="10"/>
  <c r="BD21" i="10"/>
  <c r="BC21" i="10"/>
  <c r="AR21" i="10"/>
  <c r="AQ21" i="10"/>
  <c r="AP21" i="10"/>
  <c r="AE21" i="10"/>
  <c r="AD21" i="10"/>
  <c r="AC21" i="10"/>
  <c r="R21" i="10"/>
  <c r="Q21" i="10"/>
  <c r="P21" i="10"/>
  <c r="BE20" i="10"/>
  <c r="BD20" i="10"/>
  <c r="BC20" i="10"/>
  <c r="AR20" i="10"/>
  <c r="AQ20" i="10"/>
  <c r="AP20" i="10"/>
  <c r="AE20" i="10"/>
  <c r="AD20" i="10"/>
  <c r="AC20" i="10"/>
  <c r="R20" i="10"/>
  <c r="Q20" i="10"/>
  <c r="P20" i="10"/>
  <c r="BE19" i="10"/>
  <c r="BD19" i="10"/>
  <c r="BC19" i="10"/>
  <c r="AR19" i="10"/>
  <c r="AQ19" i="10"/>
  <c r="AP19" i="10"/>
  <c r="AE19" i="10"/>
  <c r="AD19" i="10"/>
  <c r="AC19" i="10"/>
  <c r="R19" i="10"/>
  <c r="Q19" i="10"/>
  <c r="P19" i="10"/>
  <c r="BE18" i="10"/>
  <c r="BD18" i="10"/>
  <c r="BC18" i="10"/>
  <c r="AR18" i="10"/>
  <c r="AQ18" i="10"/>
  <c r="AP18" i="10"/>
  <c r="AE18" i="10"/>
  <c r="AD18" i="10"/>
  <c r="AC18" i="10"/>
  <c r="R18" i="10"/>
  <c r="Q18" i="10"/>
  <c r="P18" i="10"/>
  <c r="BE17" i="10"/>
  <c r="BD17" i="10"/>
  <c r="BC17" i="10"/>
  <c r="AR17" i="10"/>
  <c r="AQ17" i="10"/>
  <c r="AP17" i="10"/>
  <c r="AE17" i="10"/>
  <c r="AD17" i="10"/>
  <c r="AC17" i="10"/>
  <c r="R17" i="10"/>
  <c r="Q17" i="10"/>
  <c r="P17" i="10"/>
  <c r="BE16" i="10"/>
  <c r="BD16" i="10"/>
  <c r="BC16" i="10"/>
  <c r="AR16" i="10"/>
  <c r="AQ16" i="10"/>
  <c r="AP16" i="10"/>
  <c r="AE16" i="10"/>
  <c r="AD16" i="10"/>
  <c r="AC16" i="10"/>
  <c r="R16" i="10"/>
  <c r="Q16" i="10"/>
  <c r="P16" i="10"/>
  <c r="BE15" i="10"/>
  <c r="BD15" i="10"/>
  <c r="BC15" i="10"/>
  <c r="AR15" i="10"/>
  <c r="AQ15" i="10"/>
  <c r="AP15" i="10"/>
  <c r="AE15" i="10"/>
  <c r="AD15" i="10"/>
  <c r="AC15" i="10"/>
  <c r="R15" i="10"/>
  <c r="Q15" i="10"/>
  <c r="P15" i="10"/>
  <c r="BE14" i="10"/>
  <c r="BD14" i="10"/>
  <c r="BC14" i="10"/>
  <c r="AR14" i="10"/>
  <c r="AQ14" i="10"/>
  <c r="AP14" i="10"/>
  <c r="AE14" i="10"/>
  <c r="AD14" i="10"/>
  <c r="AC14" i="10"/>
  <c r="R14" i="10"/>
  <c r="Q14" i="10"/>
  <c r="P14" i="10"/>
  <c r="BE13" i="10"/>
  <c r="BD13" i="10"/>
  <c r="BC13" i="10"/>
  <c r="AR13" i="10"/>
  <c r="AQ13" i="10"/>
  <c r="AP13" i="10"/>
  <c r="AE13" i="10"/>
  <c r="AD13" i="10"/>
  <c r="AC13" i="10"/>
  <c r="R13" i="10"/>
  <c r="Q13" i="10"/>
  <c r="P13" i="10"/>
  <c r="BE12" i="10"/>
  <c r="BD12" i="10"/>
  <c r="BC12" i="10"/>
  <c r="AR12" i="10"/>
  <c r="AQ12" i="10"/>
  <c r="AP12" i="10"/>
  <c r="AE12" i="10"/>
  <c r="AD12" i="10"/>
  <c r="AC12" i="10"/>
  <c r="R12" i="10"/>
  <c r="Q12" i="10"/>
  <c r="P12" i="10"/>
  <c r="BE11" i="10"/>
  <c r="BD11" i="10"/>
  <c r="BC11" i="10"/>
  <c r="AR11" i="10"/>
  <c r="AQ11" i="10"/>
  <c r="AP11" i="10"/>
  <c r="AE11" i="10"/>
  <c r="AD11" i="10"/>
  <c r="AC11" i="10"/>
  <c r="R11" i="10"/>
  <c r="Q11" i="10"/>
  <c r="P11" i="10"/>
  <c r="BE10" i="10"/>
  <c r="BD10" i="10"/>
  <c r="BC10" i="10"/>
  <c r="AR10" i="10"/>
  <c r="AQ10" i="10"/>
  <c r="AP10" i="10"/>
  <c r="AE10" i="10"/>
  <c r="AD10" i="10"/>
  <c r="AC10" i="10"/>
  <c r="R10" i="10"/>
  <c r="Q10" i="10"/>
  <c r="P10" i="10"/>
  <c r="BE9" i="10"/>
  <c r="BD9" i="10"/>
  <c r="BC9" i="10"/>
  <c r="AR9" i="10"/>
  <c r="AQ9" i="10"/>
  <c r="AP9" i="10"/>
  <c r="AE9" i="10"/>
  <c r="AD9" i="10"/>
  <c r="AC9" i="10"/>
  <c r="R9" i="10"/>
  <c r="Q9" i="10"/>
  <c r="P9" i="10"/>
  <c r="BE8" i="10"/>
  <c r="BD8" i="10"/>
  <c r="BC8" i="10"/>
  <c r="AR8" i="10"/>
  <c r="AQ8" i="10"/>
  <c r="AP8" i="10"/>
  <c r="AE8" i="10"/>
  <c r="AD8" i="10"/>
  <c r="AC8" i="10"/>
  <c r="R8" i="10"/>
  <c r="Q8" i="10"/>
  <c r="P8" i="10"/>
  <c r="BE7" i="10"/>
  <c r="BD7" i="10"/>
  <c r="BC7" i="10"/>
  <c r="AR7" i="10"/>
  <c r="AQ7" i="10"/>
  <c r="AP7" i="10"/>
  <c r="AE7" i="10"/>
  <c r="AD7" i="10"/>
  <c r="AC7" i="10"/>
  <c r="R7" i="10"/>
  <c r="Q7" i="10"/>
  <c r="P7" i="10"/>
  <c r="BE6" i="10"/>
  <c r="BD6" i="10"/>
  <c r="BC6" i="10"/>
  <c r="AR6" i="10"/>
  <c r="AQ6" i="10"/>
  <c r="AP6" i="10"/>
  <c r="AE6" i="10"/>
  <c r="AD6" i="10"/>
  <c r="AC6" i="10"/>
  <c r="R6" i="10"/>
  <c r="Q6" i="10"/>
  <c r="P6" i="10"/>
  <c r="BE5" i="10"/>
  <c r="BD5" i="10"/>
  <c r="BC5" i="10"/>
  <c r="AR5" i="10"/>
  <c r="AQ5" i="10"/>
  <c r="AP5" i="10"/>
  <c r="AE5" i="10"/>
  <c r="AD5" i="10"/>
  <c r="AC5" i="10"/>
  <c r="R5" i="10"/>
  <c r="Q5" i="10"/>
  <c r="P5" i="10"/>
  <c r="BE4" i="10"/>
  <c r="BD4" i="10"/>
  <c r="BC4" i="10"/>
  <c r="AR4" i="10"/>
  <c r="AQ4" i="10"/>
  <c r="AP4" i="10"/>
  <c r="AE4" i="10"/>
  <c r="AD4" i="10"/>
  <c r="AC4" i="10"/>
  <c r="R4" i="10"/>
  <c r="Q4" i="10"/>
  <c r="P4" i="10"/>
  <c r="A36" i="9"/>
  <c r="A33" i="9"/>
  <c r="A37" i="9" l="1"/>
  <c r="A56" i="9" s="1"/>
  <c r="H4" i="3" s="1"/>
  <c r="X4" i="3"/>
  <c r="AF4" i="3"/>
  <c r="E4" i="3"/>
  <c r="M4" i="3"/>
  <c r="U4" i="3"/>
  <c r="AC4" i="3"/>
  <c r="F4" i="3"/>
  <c r="N4" i="3"/>
  <c r="V4" i="3"/>
  <c r="AD4" i="3"/>
  <c r="G4" i="3"/>
  <c r="O4" i="3"/>
  <c r="W4" i="3"/>
  <c r="AE4" i="3"/>
  <c r="I4" i="3"/>
  <c r="Q4" i="3"/>
  <c r="Y4" i="3"/>
  <c r="K4" i="3"/>
  <c r="S4" i="3"/>
  <c r="B4" i="3"/>
  <c r="J4" i="3"/>
  <c r="R4" i="3"/>
  <c r="Z4" i="3"/>
  <c r="C4" i="3"/>
  <c r="AA4" i="3"/>
  <c r="D4" i="3"/>
  <c r="L4" i="3"/>
  <c r="T4" i="3"/>
  <c r="AB4" i="3"/>
  <c r="P4" i="3" l="1"/>
</calcChain>
</file>

<file path=xl/sharedStrings.xml><?xml version="1.0" encoding="utf-8"?>
<sst xmlns="http://schemas.openxmlformats.org/spreadsheetml/2006/main" count="439" uniqueCount="343">
  <si>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</si>
  <si>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</si>
  <si>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</si>
  <si>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</si>
  <si>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</si>
  <si>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</si>
  <si>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</si>
  <si>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</si>
  <si>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million acres</t>
  </si>
  <si>
    <t>acres</t>
  </si>
  <si>
    <t>Acres Available for Afforestation and Reforestation</t>
  </si>
  <si>
    <t>Ross W. Gorte, Congressional Research Service</t>
  </si>
  <si>
    <t>U.S. Tree Planting for Carbon Sequestration</t>
  </si>
  <si>
    <t>https://www.fas.org/sgp/crs/misc/R40562.pdf</t>
  </si>
  <si>
    <t>Page 2, Paragraph 2</t>
  </si>
  <si>
    <t>Annual Acreage Cut</t>
  </si>
  <si>
    <t>Forestry Industry and Analysis National Program</t>
  </si>
  <si>
    <t>Trend Data</t>
  </si>
  <si>
    <t>http://www.fia.fs.fed.us/slides/major-trends.pdf</t>
  </si>
  <si>
    <t>Slide 5</t>
  </si>
  <si>
    <t>U.S. Forest Service</t>
  </si>
  <si>
    <t>U.S. Forest Resource Facts and Historical Trends</t>
  </si>
  <si>
    <t>http://www.fia.fs.fed.us/library/brochures/docs/2012/ForestFacts_1952-2012_English.pdf</t>
  </si>
  <si>
    <t>Page 8</t>
  </si>
  <si>
    <t>U.S. Forest Acreage has been Increasing in All Regions</t>
  </si>
  <si>
    <t>Total U.S. Forest Acreage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</si>
  <si>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</si>
  <si>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</si>
  <si>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</si>
  <si>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</si>
  <si>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</si>
  <si>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</si>
  <si>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</si>
  <si>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</si>
  <si>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Norhteastern Region</t>
  </si>
  <si>
    <t>NASF Southern Group</t>
  </si>
  <si>
    <t>NASF Western Council</t>
  </si>
  <si>
    <t>Connecticut</t>
  </si>
  <si>
    <t>NA</t>
  </si>
  <si>
    <t>Alabama</t>
  </si>
  <si>
    <t>Alaska</t>
  </si>
  <si>
    <t>District of Columbia</t>
  </si>
  <si>
    <t>Arkansas</t>
  </si>
  <si>
    <t>Arizona</t>
  </si>
  <si>
    <t>Delaware</t>
  </si>
  <si>
    <t>Florida</t>
  </si>
  <si>
    <t>California</t>
  </si>
  <si>
    <t>Iowa</t>
  </si>
  <si>
    <t>Georgia</t>
  </si>
  <si>
    <t>Colorado</t>
  </si>
  <si>
    <t>Illinois</t>
  </si>
  <si>
    <t>Kentucky</t>
  </si>
  <si>
    <t>Guam</t>
  </si>
  <si>
    <t>Indiana</t>
  </si>
  <si>
    <t>Louisiana</t>
  </si>
  <si>
    <t>Hawaii</t>
  </si>
  <si>
    <t>Massachusetts</t>
  </si>
  <si>
    <t>Mississippi</t>
  </si>
  <si>
    <t>Idaho</t>
  </si>
  <si>
    <t>Maryland</t>
  </si>
  <si>
    <t>North Carolina</t>
  </si>
  <si>
    <t>Kansas</t>
  </si>
  <si>
    <t>Maine</t>
  </si>
  <si>
    <t>Oklahoma</t>
  </si>
  <si>
    <t>Montana</t>
  </si>
  <si>
    <t>Michigan</t>
  </si>
  <si>
    <t>Puerto Rico</t>
  </si>
  <si>
    <t>North Dakota</t>
  </si>
  <si>
    <t>Minnesota</t>
  </si>
  <si>
    <t>South Carolina</t>
  </si>
  <si>
    <t>Nebraska</t>
  </si>
  <si>
    <t>Missouri</t>
  </si>
  <si>
    <t>Unknown</t>
  </si>
  <si>
    <t>Tennessee</t>
  </si>
  <si>
    <t>Nevada</t>
  </si>
  <si>
    <t>New Hampshire</t>
  </si>
  <si>
    <t>Texas</t>
  </si>
  <si>
    <t>New Mexico</t>
  </si>
  <si>
    <t>New Jersey</t>
  </si>
  <si>
    <t>Virginia</t>
  </si>
  <si>
    <t>Oregon</t>
  </si>
  <si>
    <t>New York</t>
  </si>
  <si>
    <t>South Dakota</t>
  </si>
  <si>
    <t>Ohio</t>
  </si>
  <si>
    <t>Utah</t>
  </si>
  <si>
    <t>Pennsylvania</t>
  </si>
  <si>
    <t>Washington</t>
  </si>
  <si>
    <t>Rhode Island</t>
  </si>
  <si>
    <t>Wyoming</t>
  </si>
  <si>
    <t>Vermont</t>
  </si>
  <si>
    <t>Wisconsin</t>
  </si>
  <si>
    <t>West Virginia</t>
  </si>
  <si>
    <t>Total Forest Acreage and Rate of Use of Best Management Practices</t>
  </si>
  <si>
    <t>National Report on Sustainable Forests 2010</t>
  </si>
  <si>
    <t>http://www.fs.fed.us/research/sustain/docs/national-reports/2010/2010-sustainability-report.pdf</t>
  </si>
  <si>
    <t>Total forest acreage:</t>
  </si>
  <si>
    <t>Page II-16, "What does the indicator show?"</t>
  </si>
  <si>
    <t>Rate of use of best management practices:</t>
  </si>
  <si>
    <t>Table 20-1</t>
  </si>
  <si>
    <t>Unlike afforestation/reforestatin and set-asides, improved forest management has</t>
  </si>
  <si>
    <t>Fraction Achievable Each Year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</si>
  <si>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</si>
  <si>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</si>
  <si>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</si>
  <si>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</si>
  <si>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fraction of eligible forest that could be brought under best</t>
  </si>
  <si>
    <t>management practices during model run</t>
  </si>
  <si>
    <t>acres potentially affected by improved forest management per year</t>
  </si>
  <si>
    <t>Notes</t>
  </si>
  <si>
    <t>Avoid deforestion, peatland restoration, and forest restoration policies</t>
  </si>
  <si>
    <t>are not used in the U.S. version of the model.</t>
  </si>
  <si>
    <t>Potential Land Area (acres/year)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</si>
  <si>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</si>
  <si>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</si>
  <si>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</si>
  <si>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</si>
  <si>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</si>
  <si>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</si>
  <si>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</si>
  <si>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</si>
  <si>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</si>
  <si>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</si>
  <si>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</si>
  <si>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</si>
  <si>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</si>
  <si>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</si>
  <si>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</si>
  <si>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</si>
  <si>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</si>
  <si>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</si>
  <si>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</si>
  <si>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</si>
  <si>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</si>
  <si>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</si>
  <si>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</si>
  <si>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</si>
  <si>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</si>
  <si>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</si>
  <si>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</si>
  <si>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</si>
  <si>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</si>
  <si>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</si>
  <si>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</si>
  <si>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</si>
  <si>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</si>
  <si>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</si>
  <si>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</si>
  <si>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</si>
  <si>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</si>
  <si>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</si>
  <si>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</si>
  <si>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</si>
  <si>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</si>
  <si>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</si>
  <si>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</si>
  <si>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</si>
  <si>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</si>
  <si>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</si>
  <si>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</si>
  <si>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</si>
  <si>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</si>
  <si>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</si>
  <si>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</si>
  <si>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</si>
  <si>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</si>
  <si>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</si>
  <si>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</si>
  <si>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</si>
  <si>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</si>
  <si>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</si>
  <si>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</si>
  <si>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</si>
  <si>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</si>
  <si>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</si>
  <si>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</si>
  <si>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</si>
  <si>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</si>
  <si>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</si>
  <si>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</si>
  <si>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</si>
  <si>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</si>
  <si>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</si>
  <si>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</si>
  <si>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</si>
  <si>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</si>
  <si>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</si>
  <si>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</si>
  <si>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</si>
  <si>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</si>
  <si>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</si>
  <si>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</si>
  <si>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</si>
  <si>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</si>
  <si>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</si>
  <si>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</si>
  <si>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</si>
  <si>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</si>
  <si>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</si>
  <si>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</si>
  <si>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</si>
  <si>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</si>
  <si>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</si>
  <si>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</si>
  <si>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</si>
  <si>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</si>
  <si>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</si>
  <si>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</si>
  <si>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</si>
  <si>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</si>
  <si>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</si>
  <si>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</si>
  <si>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</si>
  <si>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</si>
  <si>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</si>
  <si>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</si>
  <si>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</si>
  <si>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</si>
  <si>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</si>
  <si>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</si>
  <si>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</si>
  <si>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</si>
  <si>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</si>
  <si>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</si>
  <si>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</si>
  <si>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</si>
  <si>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</si>
  <si>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</si>
  <si>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</si>
  <si>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</si>
  <si>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</si>
  <si>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</si>
  <si>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</si>
  <si>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</si>
  <si>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</si>
  <si>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</si>
  <si>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</si>
  <si>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</si>
  <si>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</si>
  <si>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</si>
  <si>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</si>
  <si>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</si>
  <si>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</si>
  <si>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</si>
  <si>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</si>
  <si>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</si>
  <si>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</si>
  <si>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</si>
  <si>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</si>
  <si>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</si>
  <si>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</si>
  <si>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</si>
  <si>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</si>
  <si>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</si>
  <si>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</si>
  <si>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</si>
  <si>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</si>
  <si>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</si>
  <si>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</si>
  <si>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 xml:space="preserve">KY 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</si>
  <si>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</si>
  <si>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</si>
  <si>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</si>
  <si>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</si>
  <si>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</si>
  <si>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</si>
  <si>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</si>
  <si>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</si>
  <si>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</si>
  <si>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</si>
  <si>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</si>
  <si>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</si>
  <si>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</si>
  <si>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</si>
  <si>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</si>
  <si>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</si>
  <si>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</si>
  <si>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</si>
  <si>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</si>
  <si>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</si>
  <si>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</si>
  <si>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</si>
  <si>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</si>
  <si>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</si>
  <si>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 xml:space="preserve">TN </t>
  </si>
  <si>
    <t>TX</t>
  </si>
  <si>
    <t>UT</t>
  </si>
  <si>
    <t>VT</t>
  </si>
  <si>
    <t>VA</t>
  </si>
  <si>
    <t>WA</t>
  </si>
  <si>
    <t>WV</t>
  </si>
  <si>
    <t>WI</t>
  </si>
  <si>
    <t>WY</t>
  </si>
  <si>
    <t>TOTAL US</t>
  </si>
  <si>
    <t>CO2 per land unit: reforestation and avoided deforestation</t>
  </si>
  <si>
    <t>Nature4Climate</t>
  </si>
  <si>
    <t>US Carbon Mapper</t>
  </si>
  <si>
    <t>https://nature4climate.org/u-s-carbon-mapper/</t>
  </si>
  <si>
    <t>Data underlying the online mapper send by Joe Fargione upon request September 22, 2021</t>
  </si>
  <si>
    <r>
      <rPr>
        <b/>
        <i/>
        <sz val="11"/>
        <color theme="1"/>
        <rFont val="Calibri"/>
        <family val="2"/>
        <scheme val="minor"/>
      </rPr>
      <t xml:space="preserve">TNC Data: </t>
    </r>
    <r>
      <rPr>
        <i/>
        <sz val="11"/>
        <color theme="1"/>
        <rFont val="Calibri"/>
        <family val="2"/>
        <scheme val="minor"/>
      </rPr>
      <t>based on guidance from TNC Staff at Nature4Climate, we are using bucket 3 which includes abatement potential that costs 0-100$ per ton. Bucket 4 includes abatement potential that could be infinitely expensive</t>
    </r>
  </si>
  <si>
    <r>
      <rPr>
        <b/>
        <sz val="11"/>
        <color theme="1"/>
        <rFont val="Calibri"/>
        <family val="2"/>
        <scheme val="minor"/>
      </rPr>
      <t xml:space="preserve">EPS calculations: </t>
    </r>
    <r>
      <rPr>
        <sz val="11"/>
        <color theme="1"/>
        <rFont val="Calibri"/>
        <family val="2"/>
        <scheme val="minor"/>
      </rPr>
      <t>To estimate average US gCO2/acre/year, we use total available abatement potential from reforestation and deforestation bucket 3 and total acreage bucket 3 to calculate tons/acre</t>
    </r>
  </si>
  <si>
    <t>Note that values are in CO2e</t>
  </si>
  <si>
    <t>Units</t>
  </si>
  <si>
    <t>Reforestation</t>
  </si>
  <si>
    <t>tons/year</t>
  </si>
  <si>
    <t>Total abatement potential:  0-100</t>
  </si>
  <si>
    <t>Total acreage:  0-100</t>
  </si>
  <si>
    <t>Avoided deforestation</t>
  </si>
  <si>
    <t>Guidance regarding acres available per year:</t>
  </si>
  <si>
    <t>Reforestation per year</t>
  </si>
  <si>
    <t>Fargione, et al.</t>
  </si>
  <si>
    <t>Challenges to the Reforestation Pipeline in the United States</t>
  </si>
  <si>
    <t>Frontiers in Forests and Global Change</t>
  </si>
  <si>
    <t>https://www.frontiersin.org/articles/10.3389/ffgc.2021.629198/full</t>
  </si>
  <si>
    <t>February 2021</t>
  </si>
  <si>
    <t>Acres per year (potential spread over 36 years based on guidance from TNC)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</si>
  <si>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</si>
  <si>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</si>
  <si>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</si>
  <si>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</si>
  <si>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</si>
  <si>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</si>
  <si>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</si>
  <si>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</si>
  <si>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</si>
  <si>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</si>
  <si>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</si>
  <si>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</si>
  <si>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</si>
  <si>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</si>
  <si>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</si>
  <si>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</si>
  <si>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</si>
  <si>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</si>
  <si>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</si>
  <si>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</si>
  <si>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</si>
  <si>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</si>
  <si>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We assume that within the model run timeframe, 60% of the forests not yet under</t>
  </si>
  <si>
    <t xml:space="preserve">best management practices could be brought under such practices.  </t>
  </si>
  <si>
    <t>Remainder may be too remote, have legal/ownership complications, or other issues.</t>
  </si>
  <si>
    <t xml:space="preserve">This is in line with the fraction of forests considered in </t>
  </si>
  <si>
    <t>https://www.researchgate.net/publication/269692087_Incentives_for_Carbon_Sequestration_Using_Forest_Management,</t>
  </si>
  <si>
    <t>used in the file land/CApULAbIFM.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</si>
</sst>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2"/>
      <color theme="1"/>
      <name val="Calibri Light"/>
      <family val="2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11" fontId="0" fillId="0" borderId="0" xfId="0" applyNumberFormat="1"/>
    <xf numFmtId="0" fontId="3" fillId="0" borderId="0" xfId="1"/>
    <xf numFmtId="1" fontId="0" fillId="0" borderId="0" xfId="0" applyNumberFormat="1" applyFill="1"/>
    <xf numFmtId="0" fontId="4" fillId="0" borderId="0" xfId="0" applyFont="1"/>
    <xf numFmtId="9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left" indent="1"/>
    </xf>
    <xf numFmtId="0" fontId="6" fillId="0" borderId="0" xfId="3" applyFont="1"/>
    <xf numFmtId="166" fontId="7" fillId="0" borderId="0" xfId="4" applyNumberFormat="1" applyFont="1"/>
    <xf numFmtId="166" fontId="8" fillId="0" borderId="0" xfId="4" applyNumberFormat="1" applyFont="1"/>
    <xf numFmtId="0" fontId="6" fillId="4" borderId="0" xfId="3" applyFont="1" applyFill="1"/>
    <xf numFmtId="166" fontId="7" fillId="4" borderId="0" xfId="4" applyNumberFormat="1" applyFont="1" applyFill="1"/>
    <xf numFmtId="0" fontId="6" fillId="5" borderId="0" xfId="3" applyFont="1" applyFill="1"/>
    <xf numFmtId="0" fontId="9" fillId="0" borderId="0" xfId="3" applyFont="1"/>
    <xf numFmtId="0" fontId="9" fillId="4" borderId="0" xfId="3" applyFont="1" applyFill="1"/>
    <xf numFmtId="0" fontId="6" fillId="6" borderId="0" xfId="3" applyFont="1" applyFill="1"/>
    <xf numFmtId="166" fontId="8" fillId="5" borderId="0" xfId="4" applyNumberFormat="1" applyFont="1" applyFill="1"/>
    <xf numFmtId="43" fontId="6" fillId="5" borderId="0" xfId="4" applyFont="1" applyFill="1"/>
    <xf numFmtId="166" fontId="6" fillId="5" borderId="0" xfId="4" applyNumberFormat="1" applyFont="1" applyFill="1"/>
    <xf numFmtId="11" fontId="6" fillId="5" borderId="0" xfId="4" applyNumberFormat="1" applyFont="1" applyFill="1"/>
    <xf numFmtId="43" fontId="8" fillId="5" borderId="0" xfId="4" applyFont="1" applyFill="1"/>
    <xf numFmtId="166" fontId="6" fillId="0" borderId="0" xfId="4" applyNumberFormat="1" applyFont="1"/>
    <xf numFmtId="166" fontId="9" fillId="0" borderId="0" xfId="4" applyNumberFormat="1" applyFont="1"/>
    <xf numFmtId="166" fontId="6" fillId="4" borderId="0" xfId="4" applyNumberFormat="1" applyFont="1" applyFill="1"/>
    <xf numFmtId="166" fontId="9" fillId="4" borderId="0" xfId="4" applyNumberFormat="1" applyFont="1" applyFill="1"/>
    <xf numFmtId="166" fontId="6" fillId="6" borderId="0" xfId="4" applyNumberFormat="1" applyFont="1" applyFill="1"/>
    <xf numFmtId="0" fontId="9" fillId="7" borderId="0" xfId="3" applyFont="1" applyFill="1"/>
    <xf numFmtId="0" fontId="6" fillId="7" borderId="0" xfId="3" applyFont="1" applyFill="1"/>
    <xf numFmtId="43" fontId="6" fillId="7" borderId="0" xfId="3" applyNumberFormat="1" applyFont="1" applyFill="1"/>
    <xf numFmtId="166" fontId="7" fillId="7" borderId="0" xfId="4" applyNumberFormat="1" applyFont="1" applyFill="1"/>
    <xf numFmtId="43" fontId="6" fillId="7" borderId="0" xfId="4" applyFont="1" applyFill="1"/>
    <xf numFmtId="11" fontId="6" fillId="7" borderId="0" xfId="4" applyNumberFormat="1" applyFont="1" applyFill="1"/>
    <xf numFmtId="166" fontId="6" fillId="7" borderId="0" xfId="4" applyNumberFormat="1" applyFont="1" applyFill="1"/>
    <xf numFmtId="43" fontId="8" fillId="7" borderId="0" xfId="4" applyFont="1" applyFill="1"/>
    <xf numFmtId="166" fontId="9" fillId="0" borderId="0" xfId="4" applyNumberFormat="1" applyFont="1" applyFill="1"/>
    <xf numFmtId="166" fontId="8" fillId="0" borderId="0" xfId="4" applyNumberFormat="1" applyFont="1" applyFill="1"/>
    <xf numFmtId="0" fontId="4" fillId="8" borderId="0" xfId="0" applyFont="1" applyFill="1"/>
    <xf numFmtId="0" fontId="0" fillId="8" borderId="0" xfId="0" applyFill="1"/>
    <xf numFmtId="0" fontId="1" fillId="5" borderId="0" xfId="0" applyFont="1" applyFill="1"/>
    <xf numFmtId="166" fontId="0" fillId="0" borderId="0" xfId="2" applyNumberFormat="1" applyFont="1"/>
    <xf numFmtId="49" fontId="0" fillId="0" borderId="0" xfId="0" applyNumberFormat="1" applyFont="1"/>
  </cellXfs>
  <cellStyles count="5">
    <cellStyle name="Comma" xfId="2" builtinId="3"/>
    <cellStyle name="Comma 2" xfId="4" xr:uid="{DE5C1F08-8D32-485A-AE57-A6B901E59438}"/>
    <cellStyle name="Hyperlink" xfId="1" builtinId="8"/>
    <cellStyle name="Normal" xfId="0" builtinId="0"/>
    <cellStyle name="Normal 2" xfId="3" xr:uid="{C8E16585-9EA0-4D3E-9EA1-6CBA1D7042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53</xdr:row>
      <xdr:rowOff>38100</xdr:rowOff>
    </xdr:from>
    <xdr:to>
      <xdr:col>6</xdr:col>
      <xdr:colOff>103900</xdr:colOff>
      <xdr:row>76</xdr:row>
      <xdr:rowOff>66124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799D3E-57E5-40D7-A45D-467807606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53600"/>
          <a:ext cx="7000000" cy="44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land/PLANAbPiaSY/Potential%20Land%20Area%20Newly%20Affected%20by%20Pol%20in%20a%20Single%20Y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ff Ref"/>
      <sheetName val="Set Asides"/>
      <sheetName val="Avoided Def"/>
      <sheetName val="Impr Forest Mgmt"/>
      <sheetName val="PLANAbPiaS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69692087_Incentives_for_Carbon_Sequestration_Using_Forest_Management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topLeftCell="A7" workbookViewId="0">
      <selection activeCell="B28" sqref="B28"/>
    </sheetView>
  </sheetViews>
  <sheetFormatPr defaultRowHeight="15" x14ac:dyDescent="0.25"/>
  <cols>
    <col min="2" max="2" width="57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10</v>
      </c>
    </row>
    <row r="4" spans="1:2" x14ac:dyDescent="0.25">
      <c r="B4" t="s">
        <v>11</v>
      </c>
    </row>
    <row r="5" spans="1:2" x14ac:dyDescent="0.25">
      <c r="B5" s="5">
        <v>2009</v>
      </c>
    </row>
    <row r="6" spans="1:2" x14ac:dyDescent="0.25">
      <c r="B6" t="s">
        <v>12</v>
      </c>
    </row>
    <row r="7" spans="1:2" x14ac:dyDescent="0.25">
      <c r="B7" s="8" t="s">
        <v>13</v>
      </c>
    </row>
    <row r="8" spans="1:2" x14ac:dyDescent="0.25">
      <c r="B8" t="s">
        <v>14</v>
      </c>
    </row>
    <row r="10" spans="1:2" x14ac:dyDescent="0.25">
      <c r="B10" s="4" t="s">
        <v>15</v>
      </c>
    </row>
    <row r="11" spans="1:2" x14ac:dyDescent="0.25">
      <c r="B11" t="s">
        <v>16</v>
      </c>
    </row>
    <row r="12" spans="1:2" x14ac:dyDescent="0.25">
      <c r="B12" s="5">
        <v>2003</v>
      </c>
    </row>
    <row r="13" spans="1:2" x14ac:dyDescent="0.25">
      <c r="B13" t="s">
        <v>17</v>
      </c>
    </row>
    <row r="14" spans="1:2" x14ac:dyDescent="0.25">
      <c r="B14" s="8" t="s">
        <v>18</v>
      </c>
    </row>
    <row r="15" spans="1:2" x14ac:dyDescent="0.25">
      <c r="B15" t="s">
        <v>19</v>
      </c>
    </row>
    <row r="17" spans="2:2" x14ac:dyDescent="0.25">
      <c r="B17" s="4" t="s">
        <v>24</v>
      </c>
    </row>
    <row r="18" spans="2:2" x14ac:dyDescent="0.25">
      <c r="B18" t="s">
        <v>20</v>
      </c>
    </row>
    <row r="19" spans="2:2" x14ac:dyDescent="0.25">
      <c r="B19" s="5">
        <v>2014</v>
      </c>
    </row>
    <row r="20" spans="2:2" x14ac:dyDescent="0.25">
      <c r="B20" t="s">
        <v>21</v>
      </c>
    </row>
    <row r="21" spans="2:2" x14ac:dyDescent="0.25">
      <c r="B21" t="s">
        <v>22</v>
      </c>
    </row>
    <row r="22" spans="2:2" x14ac:dyDescent="0.25">
      <c r="B22" t="s">
        <v>23</v>
      </c>
    </row>
    <row r="24" spans="2:2" x14ac:dyDescent="0.25">
      <c r="B24" s="4" t="s">
        <v>92</v>
      </c>
    </row>
    <row r="25" spans="2:2" x14ac:dyDescent="0.25">
      <c r="B25" t="s">
        <v>20</v>
      </c>
    </row>
    <row r="26" spans="2:2" x14ac:dyDescent="0.25">
      <c r="B26" s="5">
        <v>2010</v>
      </c>
    </row>
    <row r="27" spans="2:2" x14ac:dyDescent="0.25">
      <c r="B27" t="s">
        <v>93</v>
      </c>
    </row>
    <row r="28" spans="2:2" x14ac:dyDescent="0.25">
      <c r="B28" s="8" t="s">
        <v>94</v>
      </c>
    </row>
    <row r="29" spans="2:2" x14ac:dyDescent="0.25">
      <c r="B29" s="1" t="s">
        <v>95</v>
      </c>
    </row>
    <row r="30" spans="2:2" x14ac:dyDescent="0.25">
      <c r="B30" s="13" t="s">
        <v>96</v>
      </c>
    </row>
    <row r="31" spans="2:2" x14ac:dyDescent="0.25">
      <c r="B31" s="1" t="s">
        <v>97</v>
      </c>
    </row>
    <row r="32" spans="2:2" x14ac:dyDescent="0.25">
      <c r="B32" s="13" t="s">
        <v>98</v>
      </c>
    </row>
    <row r="33" spans="1:2" x14ac:dyDescent="0.25">
      <c r="B33" s="13"/>
    </row>
    <row r="34" spans="1:2" x14ac:dyDescent="0.25">
      <c r="B34" s="4" t="s">
        <v>293</v>
      </c>
    </row>
    <row r="35" spans="1:2" x14ac:dyDescent="0.25">
      <c r="B35" t="s">
        <v>294</v>
      </c>
    </row>
    <row r="36" spans="1:2" x14ac:dyDescent="0.25">
      <c r="B36" s="5" t="s">
        <v>295</v>
      </c>
    </row>
    <row r="37" spans="1:2" x14ac:dyDescent="0.25">
      <c r="B37" t="s">
        <v>296</v>
      </c>
    </row>
    <row r="38" spans="1:2" x14ac:dyDescent="0.25">
      <c r="B38" s="10" t="s">
        <v>297</v>
      </c>
    </row>
    <row r="39" spans="1:2" x14ac:dyDescent="0.25">
      <c r="B39" s="13"/>
    </row>
    <row r="40" spans="1:2" x14ac:dyDescent="0.25">
      <c r="B40" s="4" t="s">
        <v>308</v>
      </c>
    </row>
    <row r="41" spans="1:2" x14ac:dyDescent="0.25">
      <c r="B41" t="s">
        <v>309</v>
      </c>
    </row>
    <row r="42" spans="1:2" x14ac:dyDescent="0.25">
      <c r="B42" s="5" t="s">
        <v>310</v>
      </c>
    </row>
    <row r="43" spans="1:2" x14ac:dyDescent="0.25">
      <c r="B43" s="10" t="s">
        <v>311</v>
      </c>
    </row>
    <row r="44" spans="1:2" x14ac:dyDescent="0.25">
      <c r="B44" s="47" t="s">
        <v>313</v>
      </c>
    </row>
    <row r="45" spans="1:2" x14ac:dyDescent="0.25">
      <c r="B45" s="10" t="s">
        <v>312</v>
      </c>
    </row>
    <row r="47" spans="1:2" x14ac:dyDescent="0.25">
      <c r="A47" s="1" t="s">
        <v>108</v>
      </c>
    </row>
    <row r="48" spans="1:2" x14ac:dyDescent="0.25">
      <c r="A48" t="s">
        <v>109</v>
      </c>
    </row>
    <row r="49" spans="1:1" x14ac:dyDescent="0.25">
      <c r="A49" t="s">
        <v>110</v>
      </c>
    </row>
    <row r="53" spans="1:1" x14ac:dyDescent="0.25">
      <c r="A53" t="s">
        <v>307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F694-673B-4399-A04F-DA1E9EEB856B}">
  <dimension ref="A1:DW52"/>
  <sheetViews>
    <sheetView workbookViewId="0">
      <pane ySplit="3" topLeftCell="A4" activePane="bottomLeft" state="frozen"/>
      <selection activeCell="B1" sqref="B1"/>
      <selection pane="bottomLeft" activeCell="AC1" sqref="AC1"/>
    </sheetView>
  </sheetViews>
  <sheetFormatPr defaultColWidth="11.5703125" defaultRowHeight="15.75" x14ac:dyDescent="0.25"/>
  <cols>
    <col min="1" max="2" width="11.5703125" style="14"/>
    <col min="3" max="3" width="11.85546875" style="14" bestFit="1" customWidth="1"/>
    <col min="4" max="5" width="14.85546875" style="14" bestFit="1" customWidth="1"/>
    <col min="6" max="6" width="11.7109375" style="20" bestFit="1" customWidth="1"/>
    <col min="7" max="7" width="11.7109375" style="20" hidden="1" customWidth="1"/>
    <col min="8" max="8" width="11.85546875" style="20" hidden="1" customWidth="1"/>
    <col min="9" max="9" width="15.85546875" style="41" bestFit="1" customWidth="1"/>
    <col min="10" max="10" width="15.85546875" style="20" hidden="1" customWidth="1"/>
    <col min="11" max="11" width="0" style="14" hidden="1" customWidth="1"/>
    <col min="12" max="12" width="11.7109375" style="20" hidden="1" customWidth="1"/>
    <col min="13" max="13" width="13.5703125" style="20" hidden="1" customWidth="1"/>
    <col min="14" max="14" width="16.140625" style="41" customWidth="1"/>
    <col min="15" max="15" width="13.5703125" style="14" hidden="1" customWidth="1"/>
    <col min="16" max="18" width="13.5703125" style="14" customWidth="1"/>
    <col min="19" max="19" width="0" style="14" hidden="1" customWidth="1"/>
    <col min="20" max="21" width="11.7109375" style="14" hidden="1" customWidth="1"/>
    <col min="22" max="22" width="15.28515625" style="20" customWidth="1"/>
    <col min="23" max="23" width="11.7109375" style="14" hidden="1" customWidth="1"/>
    <col min="24" max="24" width="0" style="14" hidden="1" customWidth="1"/>
    <col min="25" max="26" width="11.7109375" style="14" hidden="1" customWidth="1"/>
    <col min="27" max="27" width="16" style="20" customWidth="1"/>
    <col min="28" max="28" width="11.7109375" style="14" hidden="1" customWidth="1"/>
    <col min="29" max="31" width="11.7109375" style="14" customWidth="1"/>
    <col min="32" max="41" width="11.85546875" style="14" bestFit="1" customWidth="1"/>
    <col min="42" max="43" width="11.7109375" style="14" customWidth="1"/>
    <col min="44" max="44" width="13.85546875" style="42" customWidth="1"/>
    <col min="45" max="51" width="11.85546875" style="14" bestFit="1" customWidth="1"/>
    <col min="52" max="54" width="12" style="14" bestFit="1" customWidth="1"/>
    <col min="55" max="57" width="11.7109375" style="14" customWidth="1"/>
    <col min="58" max="67" width="11.85546875" style="14" bestFit="1" customWidth="1"/>
    <col min="68" max="68" width="11.5703125" style="14"/>
    <col min="69" max="72" width="12" style="14" bestFit="1" customWidth="1"/>
    <col min="73" max="73" width="11.5703125" style="14"/>
    <col min="74" max="77" width="12" style="14" bestFit="1" customWidth="1"/>
    <col min="78" max="78" width="11.5703125" style="14"/>
    <col min="79" max="82" width="11.85546875" style="14" bestFit="1" customWidth="1"/>
    <col min="83" max="83" width="11.5703125" style="14"/>
    <col min="84" max="87" width="11.85546875" style="14" bestFit="1" customWidth="1"/>
    <col min="88" max="88" width="11.7109375" style="14" bestFit="1" customWidth="1"/>
    <col min="89" max="92" width="12" style="14" bestFit="1" customWidth="1"/>
    <col min="93" max="93" width="11.7109375" style="14" bestFit="1" customWidth="1"/>
    <col min="94" max="97" width="11.85546875" style="14" bestFit="1" customWidth="1"/>
    <col min="98" max="98" width="11.5703125" style="14"/>
    <col min="99" max="102" width="11.85546875" style="14" bestFit="1" customWidth="1"/>
    <col min="103" max="103" width="11.5703125" style="14"/>
    <col min="104" max="107" width="11.85546875" style="14" bestFit="1" customWidth="1"/>
    <col min="108" max="108" width="11.7109375" style="14" bestFit="1" customWidth="1"/>
    <col min="109" max="117" width="11.85546875" style="14" bestFit="1" customWidth="1"/>
    <col min="118" max="118" width="11.7109375" style="14" bestFit="1" customWidth="1"/>
    <col min="119" max="127" width="11.85546875" style="14" bestFit="1" customWidth="1"/>
    <col min="128" max="16384" width="11.5703125" style="14"/>
  </cols>
  <sheetData>
    <row r="1" spans="1:127" x14ac:dyDescent="0.25">
      <c r="F1" s="14"/>
      <c r="G1" s="14" t="s">
        <v>112</v>
      </c>
      <c r="H1" s="14" t="s">
        <v>113</v>
      </c>
      <c r="I1" s="15" t="s">
        <v>114</v>
      </c>
      <c r="J1" s="16" t="s">
        <v>115</v>
      </c>
      <c r="K1" s="17" t="s">
        <v>116</v>
      </c>
      <c r="L1" s="17"/>
      <c r="M1" s="17"/>
      <c r="N1" s="18"/>
      <c r="O1" s="17" t="s">
        <v>117</v>
      </c>
      <c r="P1" s="19" t="s">
        <v>118</v>
      </c>
      <c r="Q1" s="19" t="s">
        <v>119</v>
      </c>
      <c r="R1" s="19" t="s">
        <v>120</v>
      </c>
      <c r="X1" s="17"/>
      <c r="Y1" s="17"/>
      <c r="Z1" s="17"/>
      <c r="AA1" s="21"/>
      <c r="AB1" s="17"/>
      <c r="AC1" s="19" t="s">
        <v>121</v>
      </c>
      <c r="AD1" s="19" t="s">
        <v>119</v>
      </c>
      <c r="AE1" s="19" t="s">
        <v>120</v>
      </c>
      <c r="AK1" s="22"/>
      <c r="AL1" s="22"/>
      <c r="AM1" s="22"/>
      <c r="AN1" s="22"/>
      <c r="AO1" s="22"/>
      <c r="AP1" s="19" t="s">
        <v>122</v>
      </c>
      <c r="AQ1" s="19" t="s">
        <v>119</v>
      </c>
      <c r="AR1" s="23" t="s">
        <v>120</v>
      </c>
      <c r="AX1" s="22"/>
      <c r="AY1" s="22"/>
      <c r="AZ1" s="22"/>
      <c r="BA1" s="22"/>
      <c r="BB1" s="22"/>
      <c r="BC1" s="19" t="s">
        <v>123</v>
      </c>
      <c r="BD1" s="19" t="s">
        <v>119</v>
      </c>
      <c r="BE1" s="19" t="s">
        <v>120</v>
      </c>
    </row>
    <row r="2" spans="1:127" x14ac:dyDescent="0.25">
      <c r="F2" s="14"/>
      <c r="G2" s="14"/>
      <c r="H2" s="14"/>
      <c r="I2" s="20"/>
      <c r="J2" s="14"/>
      <c r="K2" s="17"/>
      <c r="L2" s="17"/>
      <c r="M2" s="17"/>
      <c r="N2" s="18"/>
      <c r="O2" s="17"/>
      <c r="P2" s="19"/>
      <c r="Q2" s="19"/>
      <c r="R2" s="19"/>
      <c r="X2" s="17"/>
      <c r="Y2" s="17"/>
      <c r="Z2" s="17"/>
      <c r="AA2" s="21"/>
      <c r="AB2" s="17"/>
      <c r="AC2" s="19"/>
      <c r="AD2" s="19"/>
      <c r="AE2" s="19"/>
      <c r="AK2" s="22"/>
      <c r="AL2" s="22"/>
      <c r="AM2" s="22"/>
      <c r="AN2" s="22"/>
      <c r="AO2" s="22"/>
      <c r="AP2" s="19"/>
      <c r="AQ2" s="19"/>
      <c r="AR2" s="23"/>
      <c r="AX2" s="22"/>
      <c r="AY2" s="22"/>
      <c r="AZ2" s="22"/>
      <c r="BA2" s="22"/>
      <c r="BB2" s="22"/>
      <c r="BC2" s="19"/>
      <c r="BD2" s="19"/>
      <c r="BE2" s="19"/>
    </row>
    <row r="3" spans="1:127" x14ac:dyDescent="0.25">
      <c r="A3" s="14" t="s">
        <v>124</v>
      </c>
      <c r="B3" s="14" t="s">
        <v>125</v>
      </c>
      <c r="C3" s="14" t="s">
        <v>126</v>
      </c>
      <c r="D3" s="14" t="s">
        <v>127</v>
      </c>
      <c r="E3" s="14" t="s">
        <v>128</v>
      </c>
      <c r="F3" s="14" t="s">
        <v>129</v>
      </c>
      <c r="G3" s="14" t="s">
        <v>130</v>
      </c>
      <c r="H3" s="14" t="s">
        <v>131</v>
      </c>
      <c r="I3" s="15" t="s">
        <v>132</v>
      </c>
      <c r="J3" s="14" t="s">
        <v>133</v>
      </c>
      <c r="K3" s="17" t="s">
        <v>134</v>
      </c>
      <c r="L3" s="17" t="s">
        <v>135</v>
      </c>
      <c r="M3" s="17" t="s">
        <v>136</v>
      </c>
      <c r="N3" s="18" t="s">
        <v>137</v>
      </c>
      <c r="O3" s="17" t="s">
        <v>138</v>
      </c>
      <c r="P3" s="19" t="s">
        <v>139</v>
      </c>
      <c r="Q3" s="19" t="s">
        <v>140</v>
      </c>
      <c r="R3" s="19" t="s">
        <v>141</v>
      </c>
      <c r="S3" s="14" t="s">
        <v>142</v>
      </c>
      <c r="T3" s="14" t="s">
        <v>143</v>
      </c>
      <c r="U3" s="14" t="s">
        <v>144</v>
      </c>
      <c r="V3" s="20" t="s">
        <v>145</v>
      </c>
      <c r="W3" s="14" t="s">
        <v>146</v>
      </c>
      <c r="X3" s="17" t="s">
        <v>147</v>
      </c>
      <c r="Y3" s="17" t="s">
        <v>148</v>
      </c>
      <c r="Z3" s="17" t="s">
        <v>149</v>
      </c>
      <c r="AA3" s="21" t="s">
        <v>150</v>
      </c>
      <c r="AB3" s="17" t="s">
        <v>151</v>
      </c>
      <c r="AC3" s="19" t="s">
        <v>152</v>
      </c>
      <c r="AD3" s="19" t="s">
        <v>153</v>
      </c>
      <c r="AE3" s="19" t="s">
        <v>141</v>
      </c>
      <c r="AF3" s="14" t="s">
        <v>154</v>
      </c>
      <c r="AG3" s="14" t="s">
        <v>155</v>
      </c>
      <c r="AH3" s="14" t="s">
        <v>156</v>
      </c>
      <c r="AI3" s="14" t="s">
        <v>157</v>
      </c>
      <c r="AJ3" s="14" t="s">
        <v>158</v>
      </c>
      <c r="AK3" s="22" t="s">
        <v>159</v>
      </c>
      <c r="AL3" s="22" t="s">
        <v>160</v>
      </c>
      <c r="AM3" s="22" t="s">
        <v>161</v>
      </c>
      <c r="AN3" s="22" t="s">
        <v>162</v>
      </c>
      <c r="AO3" s="22" t="s">
        <v>163</v>
      </c>
      <c r="AP3" s="19" t="s">
        <v>152</v>
      </c>
      <c r="AQ3" s="19" t="s">
        <v>153</v>
      </c>
      <c r="AR3" s="23" t="s">
        <v>141</v>
      </c>
      <c r="AS3" s="14" t="s">
        <v>164</v>
      </c>
      <c r="AT3" s="14" t="s">
        <v>165</v>
      </c>
      <c r="AU3" s="14" t="s">
        <v>166</v>
      </c>
      <c r="AV3" s="14" t="s">
        <v>167</v>
      </c>
      <c r="AW3" s="14" t="s">
        <v>168</v>
      </c>
      <c r="AX3" s="22" t="s">
        <v>169</v>
      </c>
      <c r="AY3" s="22" t="s">
        <v>170</v>
      </c>
      <c r="AZ3" s="22" t="s">
        <v>171</v>
      </c>
      <c r="BA3" s="22" t="s">
        <v>172</v>
      </c>
      <c r="BB3" s="22" t="s">
        <v>173</v>
      </c>
      <c r="BC3" s="19" t="s">
        <v>152</v>
      </c>
      <c r="BD3" s="19" t="s">
        <v>153</v>
      </c>
      <c r="BE3" s="19" t="s">
        <v>141</v>
      </c>
      <c r="BF3" s="14" t="s">
        <v>174</v>
      </c>
      <c r="BG3" s="14" t="s">
        <v>175</v>
      </c>
      <c r="BH3" s="14" t="s">
        <v>176</v>
      </c>
      <c r="BI3" s="14" t="s">
        <v>177</v>
      </c>
      <c r="BJ3" s="14" t="s">
        <v>178</v>
      </c>
      <c r="BK3" s="14" t="s">
        <v>179</v>
      </c>
      <c r="BL3" s="14" t="s">
        <v>180</v>
      </c>
      <c r="BM3" s="14" t="s">
        <v>181</v>
      </c>
      <c r="BN3" s="14" t="s">
        <v>182</v>
      </c>
      <c r="BO3" s="14" t="s">
        <v>183</v>
      </c>
      <c r="BP3" s="14" t="s">
        <v>184</v>
      </c>
      <c r="BQ3" s="14" t="s">
        <v>185</v>
      </c>
      <c r="BR3" s="14" t="s">
        <v>186</v>
      </c>
      <c r="BS3" s="14" t="s">
        <v>187</v>
      </c>
      <c r="BT3" s="14" t="s">
        <v>188</v>
      </c>
      <c r="BU3" s="14" t="s">
        <v>189</v>
      </c>
      <c r="BV3" s="14" t="s">
        <v>190</v>
      </c>
      <c r="BW3" s="14" t="s">
        <v>191</v>
      </c>
      <c r="BX3" s="14" t="s">
        <v>192</v>
      </c>
      <c r="BY3" s="14" t="s">
        <v>193</v>
      </c>
      <c r="BZ3" s="14" t="s">
        <v>194</v>
      </c>
      <c r="CA3" s="14" t="s">
        <v>195</v>
      </c>
      <c r="CB3" s="14" t="s">
        <v>196</v>
      </c>
      <c r="CC3" s="14" t="s">
        <v>197</v>
      </c>
      <c r="CD3" s="14" t="s">
        <v>198</v>
      </c>
      <c r="CE3" s="14" t="s">
        <v>199</v>
      </c>
      <c r="CF3" s="14" t="s">
        <v>200</v>
      </c>
      <c r="CG3" s="14" t="s">
        <v>201</v>
      </c>
      <c r="CH3" s="14" t="s">
        <v>202</v>
      </c>
      <c r="CI3" s="14" t="s">
        <v>203</v>
      </c>
      <c r="CJ3" s="14" t="s">
        <v>204</v>
      </c>
      <c r="CK3" s="14" t="s">
        <v>205</v>
      </c>
      <c r="CL3" s="14" t="s">
        <v>206</v>
      </c>
      <c r="CM3" s="14" t="s">
        <v>207</v>
      </c>
      <c r="CN3" s="14" t="s">
        <v>208</v>
      </c>
      <c r="CO3" s="14" t="s">
        <v>209</v>
      </c>
      <c r="CP3" s="14" t="s">
        <v>210</v>
      </c>
      <c r="CQ3" s="14" t="s">
        <v>211</v>
      </c>
      <c r="CR3" s="14" t="s">
        <v>212</v>
      </c>
      <c r="CS3" s="14" t="s">
        <v>213</v>
      </c>
      <c r="CT3" s="14" t="s">
        <v>214</v>
      </c>
      <c r="CU3" s="14" t="s">
        <v>215</v>
      </c>
      <c r="CV3" s="14" t="s">
        <v>216</v>
      </c>
      <c r="CW3" s="14" t="s">
        <v>217</v>
      </c>
      <c r="CX3" s="14" t="s">
        <v>218</v>
      </c>
      <c r="CY3" s="14" t="s">
        <v>219</v>
      </c>
      <c r="CZ3" s="14" t="s">
        <v>220</v>
      </c>
      <c r="DA3" s="14" t="s">
        <v>221</v>
      </c>
      <c r="DB3" s="14" t="s">
        <v>222</v>
      </c>
      <c r="DC3" s="14" t="s">
        <v>223</v>
      </c>
      <c r="DD3" s="14" t="s">
        <v>224</v>
      </c>
      <c r="DE3" s="14" t="s">
        <v>225</v>
      </c>
      <c r="DF3" s="14" t="s">
        <v>226</v>
      </c>
      <c r="DG3" s="14" t="s">
        <v>227</v>
      </c>
      <c r="DH3" s="14" t="s">
        <v>228</v>
      </c>
      <c r="DI3" s="14" t="s">
        <v>229</v>
      </c>
      <c r="DJ3" s="14" t="s">
        <v>230</v>
      </c>
      <c r="DK3" s="14" t="s">
        <v>231</v>
      </c>
      <c r="DL3" s="14" t="s">
        <v>232</v>
      </c>
      <c r="DM3" s="14" t="s">
        <v>233</v>
      </c>
      <c r="DN3" s="14" t="s">
        <v>234</v>
      </c>
      <c r="DO3" s="14" t="s">
        <v>235</v>
      </c>
      <c r="DP3" s="14" t="s">
        <v>236</v>
      </c>
      <c r="DQ3" s="14" t="s">
        <v>237</v>
      </c>
      <c r="DR3" s="14" t="s">
        <v>238</v>
      </c>
      <c r="DS3" s="14" t="s">
        <v>239</v>
      </c>
      <c r="DT3" s="14" t="s">
        <v>240</v>
      </c>
      <c r="DU3" s="14" t="s">
        <v>241</v>
      </c>
      <c r="DV3" s="14" t="s">
        <v>242</v>
      </c>
      <c r="DW3" s="14" t="s">
        <v>243</v>
      </c>
    </row>
    <row r="4" spans="1:127" x14ac:dyDescent="0.25">
      <c r="A4" s="14" t="s">
        <v>39</v>
      </c>
      <c r="B4" s="14" t="s">
        <v>244</v>
      </c>
      <c r="C4" s="14">
        <v>1</v>
      </c>
      <c r="D4" s="14">
        <v>151330861.5</v>
      </c>
      <c r="E4" s="14">
        <v>98863106.930000007</v>
      </c>
      <c r="F4" s="14"/>
      <c r="G4" s="14">
        <v>500021.35930000001</v>
      </c>
      <c r="H4" s="14">
        <v>11757645.109999999</v>
      </c>
      <c r="I4" s="15">
        <v>11757645.109999999</v>
      </c>
      <c r="J4" s="14">
        <v>14286324.550000001</v>
      </c>
      <c r="K4" s="17"/>
      <c r="L4" s="17">
        <v>155206.1257</v>
      </c>
      <c r="M4" s="17">
        <v>3649561.1839999999</v>
      </c>
      <c r="N4" s="18">
        <v>3649561.1839999999</v>
      </c>
      <c r="O4" s="17">
        <v>4434460.7340000002</v>
      </c>
      <c r="P4" s="19">
        <f>((G4*10+(H4-G4)*50+(I4-H4)*100)/I4)</f>
        <v>48.298906440458133</v>
      </c>
      <c r="Q4" s="24">
        <f>I4/N4</f>
        <v>3.2216599523105844</v>
      </c>
      <c r="R4" s="25">
        <f>N4</f>
        <v>3649561.1839999999</v>
      </c>
      <c r="T4" s="14">
        <v>2113474.0359999998</v>
      </c>
      <c r="U4" s="14">
        <v>2201535.4539999999</v>
      </c>
      <c r="V4" s="20">
        <v>2201535.4539999999</v>
      </c>
      <c r="W4" s="14">
        <v>2201535.4539999999</v>
      </c>
      <c r="X4" s="17"/>
      <c r="Y4" s="17">
        <v>415964.39870000002</v>
      </c>
      <c r="Z4" s="17">
        <v>433296.24859999999</v>
      </c>
      <c r="AA4" s="21">
        <v>433296.24859999999</v>
      </c>
      <c r="AB4" s="17">
        <v>433296.24859999999</v>
      </c>
      <c r="AC4" s="19">
        <f>((T4*10+(U4-T4)*50+(V4-U4)*100)/V4)</f>
        <v>11.599999997092938</v>
      </c>
      <c r="AD4" s="24">
        <f>V4/AA4</f>
        <v>5.0809012566189109</v>
      </c>
      <c r="AE4" s="26">
        <f>AA4</f>
        <v>433296.24859999999</v>
      </c>
      <c r="AF4" s="14">
        <v>-9999</v>
      </c>
      <c r="AG4" s="14">
        <v>-9999</v>
      </c>
      <c r="AH4" s="14">
        <v>-9999</v>
      </c>
      <c r="AI4" s="14">
        <v>-9999</v>
      </c>
      <c r="AJ4" s="14">
        <v>-9999</v>
      </c>
      <c r="AK4" s="22">
        <v>-9999</v>
      </c>
      <c r="AL4" s="22">
        <v>-9999</v>
      </c>
      <c r="AM4" s="22">
        <v>-9999</v>
      </c>
      <c r="AN4" s="22">
        <v>-9999</v>
      </c>
      <c r="AO4" s="22">
        <v>0</v>
      </c>
      <c r="AP4" s="19">
        <f>(IF(AK4=-9999,0,(AG4*10+(AH4-AG4)*50+(AI4-AH4)*100)/AI4))</f>
        <v>0</v>
      </c>
      <c r="AQ4" s="24">
        <f>IF(AK4=-9999,0,AI4/AN4)</f>
        <v>0</v>
      </c>
      <c r="AR4" s="25">
        <f>IF(AK4=-9999,0,AN4)</f>
        <v>0</v>
      </c>
      <c r="AS4" s="14">
        <v>-9999</v>
      </c>
      <c r="AT4" s="14">
        <v>-9999</v>
      </c>
      <c r="AU4" s="14">
        <v>-9999</v>
      </c>
      <c r="AV4" s="14">
        <v>-9999</v>
      </c>
      <c r="AW4" s="14">
        <v>-9999</v>
      </c>
      <c r="AX4" s="22">
        <v>-9999</v>
      </c>
      <c r="AY4" s="22">
        <v>-9999</v>
      </c>
      <c r="AZ4" s="22">
        <v>-9999</v>
      </c>
      <c r="BA4" s="22">
        <v>-9999</v>
      </c>
      <c r="BB4" s="22">
        <v>-9999</v>
      </c>
      <c r="BC4" s="27">
        <f>(IF(AY4=-9999,0,(AT4*10+(AU4-AT4)*50+(AV4-AU4)*100)/AV4))</f>
        <v>0</v>
      </c>
      <c r="BD4" s="24">
        <f>IF(AY4=-9999,0,AV4/BA4)</f>
        <v>0</v>
      </c>
      <c r="BE4" s="24">
        <f>IF(AY4=-9999,0,BA4)</f>
        <v>0</v>
      </c>
      <c r="BF4" s="14">
        <v>0</v>
      </c>
      <c r="BG4" s="14">
        <v>0</v>
      </c>
      <c r="BH4" s="14">
        <v>0</v>
      </c>
      <c r="BI4" s="14">
        <v>0</v>
      </c>
      <c r="BJ4" s="14">
        <v>521818.1483</v>
      </c>
      <c r="BK4" s="14">
        <v>0</v>
      </c>
      <c r="BL4" s="14">
        <v>0</v>
      </c>
      <c r="BM4" s="14">
        <v>0</v>
      </c>
      <c r="BN4" s="14">
        <v>0</v>
      </c>
      <c r="BO4" s="14">
        <v>145838.11730000001</v>
      </c>
      <c r="BQ4" s="14">
        <v>732209.45389999996</v>
      </c>
      <c r="BR4" s="14">
        <v>732209.45389999996</v>
      </c>
      <c r="BS4" s="14">
        <v>755634.11129999999</v>
      </c>
      <c r="BT4" s="14">
        <v>755634.11129999999</v>
      </c>
      <c r="BV4" s="14">
        <v>1542008.148</v>
      </c>
      <c r="BW4" s="14">
        <v>1542008.148</v>
      </c>
      <c r="BX4" s="14">
        <v>1591339.6780000001</v>
      </c>
      <c r="BY4" s="14">
        <v>1591339.6780000001</v>
      </c>
      <c r="CA4" s="14">
        <v>29891.775979999999</v>
      </c>
      <c r="CB4" s="14">
        <v>478268.41570000001</v>
      </c>
      <c r="CC4" s="14">
        <v>597835.5196</v>
      </c>
      <c r="CD4" s="14">
        <v>597835.5196</v>
      </c>
      <c r="CF4" s="14">
        <v>13892.64798</v>
      </c>
      <c r="CG4" s="14">
        <v>222282.36780000001</v>
      </c>
      <c r="CH4" s="14">
        <v>277852.95970000001</v>
      </c>
      <c r="CI4" s="14">
        <v>277852.95970000001</v>
      </c>
      <c r="CK4" s="14">
        <v>151246.23009999999</v>
      </c>
      <c r="CL4" s="14">
        <v>1279373.0449999999</v>
      </c>
      <c r="CM4" s="14">
        <v>1159706.388</v>
      </c>
      <c r="CN4" s="14">
        <v>1159706.388</v>
      </c>
      <c r="CP4" s="14">
        <v>699.26671190000002</v>
      </c>
      <c r="CQ4" s="14">
        <v>19062.677759999999</v>
      </c>
      <c r="CR4" s="14">
        <v>19062.677759999999</v>
      </c>
      <c r="CS4" s="14">
        <v>19062.677759999999</v>
      </c>
      <c r="CU4" s="14">
        <v>1973.658054</v>
      </c>
      <c r="CV4" s="14">
        <v>94481.311619999993</v>
      </c>
      <c r="CW4" s="14">
        <v>119436.5831</v>
      </c>
      <c r="CX4" s="14">
        <v>121083.3162</v>
      </c>
      <c r="CZ4" s="14">
        <v>1211.6188070000001</v>
      </c>
      <c r="DA4" s="14">
        <v>45882.656210000001</v>
      </c>
      <c r="DB4" s="14">
        <v>57212.782800000001</v>
      </c>
      <c r="DC4" s="14">
        <v>58001.604619999998</v>
      </c>
      <c r="DE4" s="14">
        <v>163418.85380000001</v>
      </c>
      <c r="DF4" s="14">
        <v>184504.92069999999</v>
      </c>
      <c r="DG4" s="14">
        <v>197615.7115</v>
      </c>
      <c r="DH4" s="14">
        <v>247552.04810000001</v>
      </c>
      <c r="DI4" s="14">
        <v>-9999</v>
      </c>
      <c r="DJ4" s="14">
        <v>-9999</v>
      </c>
      <c r="DK4" s="14">
        <v>-9999</v>
      </c>
      <c r="DL4" s="14">
        <v>-9999</v>
      </c>
      <c r="DM4" s="14">
        <v>-9999</v>
      </c>
      <c r="DO4" s="14">
        <v>7127</v>
      </c>
      <c r="DP4" s="14">
        <v>20108</v>
      </c>
      <c r="DQ4" s="14">
        <v>25903</v>
      </c>
      <c r="DR4" s="14">
        <v>25903</v>
      </c>
      <c r="DS4" s="14">
        <v>-9999</v>
      </c>
      <c r="DT4" s="14">
        <v>-9999</v>
      </c>
      <c r="DU4" s="14">
        <v>-9999</v>
      </c>
      <c r="DV4" s="14">
        <v>-9999</v>
      </c>
      <c r="DW4" s="14">
        <v>-9999</v>
      </c>
    </row>
    <row r="5" spans="1:127" x14ac:dyDescent="0.25">
      <c r="A5" s="14" t="s">
        <v>43</v>
      </c>
      <c r="B5" s="14" t="s">
        <v>245</v>
      </c>
      <c r="C5" s="14">
        <v>4</v>
      </c>
      <c r="D5" s="14">
        <v>91536411.890000001</v>
      </c>
      <c r="E5" s="14">
        <v>55797032.210000001</v>
      </c>
      <c r="F5" s="14"/>
      <c r="G5" s="14">
        <v>39172.043960000003</v>
      </c>
      <c r="H5" s="14">
        <v>921102.63379999995</v>
      </c>
      <c r="I5" s="15">
        <v>921102.63379999995</v>
      </c>
      <c r="J5" s="14">
        <v>1119201.2560000001</v>
      </c>
      <c r="K5" s="17"/>
      <c r="L5" s="17">
        <v>87162.764670000004</v>
      </c>
      <c r="M5" s="17">
        <v>2049570.152</v>
      </c>
      <c r="N5" s="18">
        <v>2049570.152</v>
      </c>
      <c r="O5" s="17">
        <v>2490364.7050000001</v>
      </c>
      <c r="P5" s="19">
        <f t="shared" ref="P5:P51" si="0">((G5*10+(H5-G5)*50+(I5-H5)*100)/I5)</f>
        <v>48.298906440061032</v>
      </c>
      <c r="Q5" s="24">
        <f t="shared" ref="Q5:Q51" si="1">I5/N5</f>
        <v>0.44941259166034142</v>
      </c>
      <c r="R5" s="25">
        <f t="shared" ref="R5:R51" si="2">N5</f>
        <v>2049570.152</v>
      </c>
      <c r="T5" s="14">
        <v>85449.954230000003</v>
      </c>
      <c r="U5" s="14">
        <v>89010.368990000003</v>
      </c>
      <c r="V5" s="20">
        <v>89010.368990000003</v>
      </c>
      <c r="W5" s="14">
        <v>89010.368990000003</v>
      </c>
      <c r="X5" s="17"/>
      <c r="Y5" s="17">
        <v>41397.658860000003</v>
      </c>
      <c r="Z5" s="17">
        <v>43122.561309999997</v>
      </c>
      <c r="AA5" s="21">
        <v>43122.561309999997</v>
      </c>
      <c r="AB5" s="17">
        <v>43122.561309999997</v>
      </c>
      <c r="AC5" s="19">
        <f t="shared" ref="AC5:AC51" si="3">((T5*10+(U5-T5)*50+(V5-U5)*100)/V5)</f>
        <v>11.600000000179755</v>
      </c>
      <c r="AD5" s="24">
        <f t="shared" ref="AD5:AD51" si="4">V5/AA5</f>
        <v>2.0641252811984234</v>
      </c>
      <c r="AE5" s="26">
        <f t="shared" ref="AE5:AE51" si="5">AA5</f>
        <v>43122.561309999997</v>
      </c>
      <c r="AF5" s="14">
        <v>-9999</v>
      </c>
      <c r="AG5" s="14">
        <v>-9999</v>
      </c>
      <c r="AH5" s="14">
        <v>-9999</v>
      </c>
      <c r="AI5" s="14">
        <v>-9999</v>
      </c>
      <c r="AJ5" s="14">
        <v>-9999</v>
      </c>
      <c r="AK5" s="22">
        <v>-9999</v>
      </c>
      <c r="AL5" s="22">
        <v>-9999</v>
      </c>
      <c r="AM5" s="22">
        <v>-9999</v>
      </c>
      <c r="AN5" s="22">
        <v>-9999</v>
      </c>
      <c r="AO5" s="22">
        <v>-9999</v>
      </c>
      <c r="AP5" s="19">
        <f t="shared" ref="AP5:AP51" si="6">(IF(AK5=-9999,0,(AG5*10+(AH5-AG5)*50+(AI5-AH5)*100)/AI5))</f>
        <v>0</v>
      </c>
      <c r="AQ5" s="24">
        <f t="shared" ref="AQ5:AQ51" si="7">IF(AK5=-9999,0,AI5/AN5)</f>
        <v>0</v>
      </c>
      <c r="AR5" s="25">
        <f t="shared" ref="AR5:AR51" si="8">IF(AK5=-9999,0,AN5)</f>
        <v>0</v>
      </c>
      <c r="AS5" s="14">
        <v>0</v>
      </c>
      <c r="AT5" s="14">
        <v>0</v>
      </c>
      <c r="AU5" s="14">
        <v>1808983.9609999999</v>
      </c>
      <c r="AV5" s="14">
        <v>1808983.9609999999</v>
      </c>
      <c r="AW5" s="14">
        <v>1808983.9609999999</v>
      </c>
      <c r="AX5" s="22">
        <v>-9999</v>
      </c>
      <c r="AY5" s="22">
        <v>0</v>
      </c>
      <c r="AZ5" s="22">
        <v>2830272.645</v>
      </c>
      <c r="BA5" s="22">
        <v>2830272.645</v>
      </c>
      <c r="BB5" s="22">
        <v>2830272.645</v>
      </c>
      <c r="BC5" s="27">
        <f t="shared" ref="BC5:BC51" si="9">(IF(AY5=-9999,0,(AT5*10+(AU5-AT5)*50+(AV5-AU5)*100)/AV5))</f>
        <v>50</v>
      </c>
      <c r="BD5" s="24">
        <f t="shared" ref="BD5:BD51" si="10">IF(AY5=-9999,0,AV5/BA5)</f>
        <v>0.63915537048905047</v>
      </c>
      <c r="BE5" s="24">
        <f t="shared" ref="BE5:BE51" si="11">IF(AY5=-9999,0,BA5)</f>
        <v>2830272.645</v>
      </c>
      <c r="BF5" s="14">
        <v>0</v>
      </c>
      <c r="BG5" s="14">
        <v>0</v>
      </c>
      <c r="BH5" s="14">
        <v>0</v>
      </c>
      <c r="BI5" s="14">
        <v>0</v>
      </c>
      <c r="BJ5" s="14">
        <v>497483.94770000002</v>
      </c>
      <c r="BK5" s="14">
        <v>0</v>
      </c>
      <c r="BL5" s="14">
        <v>0</v>
      </c>
      <c r="BM5" s="14">
        <v>0</v>
      </c>
      <c r="BN5" s="14">
        <v>0</v>
      </c>
      <c r="BO5" s="14">
        <v>134716.81289999999</v>
      </c>
      <c r="BQ5" s="14">
        <v>220294.05119999999</v>
      </c>
      <c r="BR5" s="14">
        <v>220294.05119999999</v>
      </c>
      <c r="BS5" s="14">
        <v>227341.6421</v>
      </c>
      <c r="BT5" s="14">
        <v>227341.6421</v>
      </c>
      <c r="BV5" s="14">
        <v>463931.76179999998</v>
      </c>
      <c r="BW5" s="14">
        <v>463931.76179999998</v>
      </c>
      <c r="BX5" s="14">
        <v>478773.74800000002</v>
      </c>
      <c r="BY5" s="14">
        <v>478773.74800000002</v>
      </c>
      <c r="CA5" s="14">
        <v>8993.3015670000004</v>
      </c>
      <c r="CB5" s="14">
        <v>143892.82509999999</v>
      </c>
      <c r="CC5" s="14">
        <v>179866.0313</v>
      </c>
      <c r="CD5" s="14">
        <v>179866.0313</v>
      </c>
      <c r="CF5" s="14">
        <v>4179.7708160000002</v>
      </c>
      <c r="CG5" s="14">
        <v>66876.333060000004</v>
      </c>
      <c r="CH5" s="14">
        <v>83595.416320000004</v>
      </c>
      <c r="CI5" s="14">
        <v>83595.416320000004</v>
      </c>
      <c r="CK5" s="14">
        <v>87136.650850000005</v>
      </c>
      <c r="CL5" s="14">
        <v>128053.3649</v>
      </c>
      <c r="CM5" s="14">
        <v>116076.6995</v>
      </c>
      <c r="CN5" s="14">
        <v>116076.6995</v>
      </c>
      <c r="CP5" s="14">
        <v>10.34646774</v>
      </c>
      <c r="CQ5" s="14">
        <v>3957.2497210000001</v>
      </c>
      <c r="CR5" s="14">
        <v>4200.1309440000005</v>
      </c>
      <c r="CS5" s="14">
        <v>4227.303774</v>
      </c>
      <c r="CU5" s="14">
        <v>106.9642632</v>
      </c>
      <c r="CV5" s="14">
        <v>5120.50396</v>
      </c>
      <c r="CW5" s="14">
        <v>6472.978478</v>
      </c>
      <c r="CX5" s="14">
        <v>6562.2247340000004</v>
      </c>
      <c r="CZ5" s="14">
        <v>268.68632109999999</v>
      </c>
      <c r="DA5" s="14">
        <v>10174.85204</v>
      </c>
      <c r="DB5" s="14">
        <v>12687.399729999999</v>
      </c>
      <c r="DC5" s="14">
        <v>12862.327380000001</v>
      </c>
      <c r="DE5" s="14">
        <v>173735.03169999999</v>
      </c>
      <c r="DF5" s="14">
        <v>196142.3223</v>
      </c>
      <c r="DG5" s="14">
        <v>213151.23360000001</v>
      </c>
      <c r="DH5" s="14">
        <v>266173.03700000001</v>
      </c>
      <c r="DI5" s="14">
        <v>-9999</v>
      </c>
      <c r="DJ5" s="14">
        <v>-9999</v>
      </c>
      <c r="DK5" s="14">
        <v>-9999</v>
      </c>
      <c r="DL5" s="14">
        <v>-9999</v>
      </c>
      <c r="DM5" s="14">
        <v>-9999</v>
      </c>
      <c r="DO5" s="14">
        <v>11962</v>
      </c>
      <c r="DP5" s="14">
        <v>48324</v>
      </c>
      <c r="DQ5" s="14">
        <v>61252</v>
      </c>
      <c r="DR5" s="14">
        <v>61252</v>
      </c>
      <c r="DS5" s="14">
        <v>-9999</v>
      </c>
      <c r="DT5" s="14">
        <v>-9999</v>
      </c>
      <c r="DU5" s="14">
        <v>-9999</v>
      </c>
      <c r="DV5" s="14">
        <v>-9999</v>
      </c>
      <c r="DW5" s="14">
        <v>-9999</v>
      </c>
    </row>
    <row r="6" spans="1:127" x14ac:dyDescent="0.25">
      <c r="A6" s="14" t="s">
        <v>42</v>
      </c>
      <c r="B6" s="14" t="s">
        <v>246</v>
      </c>
      <c r="C6" s="14">
        <v>5</v>
      </c>
      <c r="D6" s="14">
        <v>105436198.59999999</v>
      </c>
      <c r="E6" s="14">
        <v>107261920.2</v>
      </c>
      <c r="F6" s="14"/>
      <c r="G6" s="14">
        <v>427670.45689999999</v>
      </c>
      <c r="H6" s="14">
        <v>10056365.32</v>
      </c>
      <c r="I6" s="15">
        <v>10056365.32</v>
      </c>
      <c r="J6" s="14">
        <v>12219155.91</v>
      </c>
      <c r="K6" s="17"/>
      <c r="L6" s="17">
        <v>136499.74909999999</v>
      </c>
      <c r="M6" s="17">
        <v>3209694.1009999998</v>
      </c>
      <c r="N6" s="18">
        <v>3209694.1009999998</v>
      </c>
      <c r="O6" s="17">
        <v>3899992.8319999999</v>
      </c>
      <c r="P6" s="19">
        <f t="shared" si="0"/>
        <v>48.298906440682089</v>
      </c>
      <c r="Q6" s="24">
        <f t="shared" si="1"/>
        <v>3.1331226601522175</v>
      </c>
      <c r="R6" s="25">
        <f t="shared" si="2"/>
        <v>3209694.1009999998</v>
      </c>
      <c r="T6" s="14">
        <v>1467744.933</v>
      </c>
      <c r="U6" s="14">
        <v>1528900.9720000001</v>
      </c>
      <c r="V6" s="20">
        <v>1528900.9720000001</v>
      </c>
      <c r="W6" s="14">
        <v>1528900.9720000001</v>
      </c>
      <c r="X6" s="17"/>
      <c r="Y6" s="17">
        <v>280617.97810000001</v>
      </c>
      <c r="Z6" s="17">
        <v>292310.39390000002</v>
      </c>
      <c r="AA6" s="21">
        <v>292310.39390000002</v>
      </c>
      <c r="AB6" s="17">
        <v>292310.39390000002</v>
      </c>
      <c r="AC6" s="19">
        <f t="shared" si="3"/>
        <v>11.600000003139513</v>
      </c>
      <c r="AD6" s="24">
        <f t="shared" si="4"/>
        <v>5.2304023527916019</v>
      </c>
      <c r="AE6" s="26">
        <f t="shared" si="5"/>
        <v>292310.39390000002</v>
      </c>
      <c r="AF6" s="14">
        <v>0</v>
      </c>
      <c r="AG6" s="14">
        <v>631622.96669999999</v>
      </c>
      <c r="AH6" s="14">
        <v>1316897.3049999999</v>
      </c>
      <c r="AI6" s="14">
        <v>1609541.1510000001</v>
      </c>
      <c r="AJ6" s="14">
        <v>1804637.048</v>
      </c>
      <c r="AK6" s="22">
        <v>0</v>
      </c>
      <c r="AL6" s="22">
        <v>1339333.3330000001</v>
      </c>
      <c r="AM6" s="22">
        <v>1339333.3330000001</v>
      </c>
      <c r="AN6" s="22">
        <v>1339333.3330000001</v>
      </c>
      <c r="AO6" s="22">
        <v>1339333.3330000001</v>
      </c>
      <c r="AP6" s="19">
        <f t="shared" si="6"/>
        <v>43.393939408511592</v>
      </c>
      <c r="AQ6" s="24">
        <f t="shared" si="7"/>
        <v>1.2017479975614107</v>
      </c>
      <c r="AR6" s="25">
        <f t="shared" si="8"/>
        <v>1339333.3330000001</v>
      </c>
      <c r="AS6" s="14">
        <v>-9999</v>
      </c>
      <c r="AT6" s="14">
        <v>-9999</v>
      </c>
      <c r="AU6" s="14">
        <v>-9999</v>
      </c>
      <c r="AV6" s="14">
        <v>-9999</v>
      </c>
      <c r="AW6" s="14">
        <v>-9999</v>
      </c>
      <c r="AX6" s="22">
        <v>-9999</v>
      </c>
      <c r="AY6" s="22">
        <v>-9999</v>
      </c>
      <c r="AZ6" s="22">
        <v>-9999</v>
      </c>
      <c r="BA6" s="22">
        <v>-9999</v>
      </c>
      <c r="BB6" s="22">
        <v>-9999</v>
      </c>
      <c r="BC6" s="27">
        <f t="shared" si="9"/>
        <v>0</v>
      </c>
      <c r="BD6" s="24">
        <f t="shared" si="10"/>
        <v>0</v>
      </c>
      <c r="BE6" s="24">
        <f t="shared" si="11"/>
        <v>0</v>
      </c>
      <c r="BF6" s="14">
        <v>0</v>
      </c>
      <c r="BG6" s="14">
        <v>0</v>
      </c>
      <c r="BH6" s="14">
        <v>0</v>
      </c>
      <c r="BI6" s="14">
        <v>0</v>
      </c>
      <c r="BJ6" s="14">
        <v>249732.8124</v>
      </c>
      <c r="BK6" s="14">
        <v>0</v>
      </c>
      <c r="BL6" s="14">
        <v>0</v>
      </c>
      <c r="BM6" s="14">
        <v>0</v>
      </c>
      <c r="BN6" s="14">
        <v>0</v>
      </c>
      <c r="BO6" s="14">
        <v>72325.859649999999</v>
      </c>
      <c r="BQ6" s="14">
        <v>2270585.7250000001</v>
      </c>
      <c r="BR6" s="14">
        <v>2270585.7250000001</v>
      </c>
      <c r="BS6" s="14">
        <v>2343225.7220000001</v>
      </c>
      <c r="BT6" s="14">
        <v>2343225.7220000001</v>
      </c>
      <c r="BV6" s="14">
        <v>4781776.13</v>
      </c>
      <c r="BW6" s="14">
        <v>4781776.13</v>
      </c>
      <c r="BX6" s="14">
        <v>4934753.4879999999</v>
      </c>
      <c r="BY6" s="14">
        <v>4934753.4879999999</v>
      </c>
      <c r="CA6" s="14">
        <v>92694.569109999997</v>
      </c>
      <c r="CB6" s="14">
        <v>1483113.1059999999</v>
      </c>
      <c r="CC6" s="14">
        <v>1853891.382</v>
      </c>
      <c r="CD6" s="14">
        <v>1853891.382</v>
      </c>
      <c r="CF6" s="14">
        <v>43081.181239999998</v>
      </c>
      <c r="CG6" s="14">
        <v>689298.89989999996</v>
      </c>
      <c r="CH6" s="14">
        <v>861623.62490000005</v>
      </c>
      <c r="CI6" s="14">
        <v>861623.62490000005</v>
      </c>
      <c r="CK6" s="14">
        <v>242199.15030000001</v>
      </c>
      <c r="CL6" s="14">
        <v>447446.304</v>
      </c>
      <c r="CM6" s="14">
        <v>405594.23920000001</v>
      </c>
      <c r="CN6" s="14">
        <v>405594.23920000001</v>
      </c>
      <c r="CP6" s="14">
        <v>30.363845529999999</v>
      </c>
      <c r="CQ6" s="14">
        <v>6628.1550500000003</v>
      </c>
      <c r="CR6" s="14">
        <v>6628.1550500000003</v>
      </c>
      <c r="CS6" s="14">
        <v>6628.1550500000003</v>
      </c>
      <c r="CU6" s="14">
        <v>607.60661889999994</v>
      </c>
      <c r="CV6" s="14">
        <v>29086.837100000001</v>
      </c>
      <c r="CW6" s="14">
        <v>36769.519560000001</v>
      </c>
      <c r="CX6" s="14">
        <v>37276.47969</v>
      </c>
      <c r="CZ6" s="14">
        <v>421.28379949999999</v>
      </c>
      <c r="DA6" s="14">
        <v>15953.548779999999</v>
      </c>
      <c r="DB6" s="14">
        <v>19893.070640000002</v>
      </c>
      <c r="DC6" s="14">
        <v>20167.346549999998</v>
      </c>
      <c r="DE6" s="14">
        <v>705625.20079999999</v>
      </c>
      <c r="DF6" s="14">
        <v>796694.31869999995</v>
      </c>
      <c r="DG6" s="14">
        <v>846553.68530000001</v>
      </c>
      <c r="DH6" s="14">
        <v>1062320.5179999999</v>
      </c>
      <c r="DI6" s="14">
        <v>-9999</v>
      </c>
      <c r="DJ6" s="14">
        <v>-9999</v>
      </c>
      <c r="DK6" s="14">
        <v>-9999</v>
      </c>
      <c r="DL6" s="14">
        <v>-9999</v>
      </c>
      <c r="DM6" s="14">
        <v>-9999</v>
      </c>
      <c r="DO6" s="14">
        <v>276204</v>
      </c>
      <c r="DP6" s="14">
        <v>523790</v>
      </c>
      <c r="DQ6" s="14">
        <v>551481</v>
      </c>
      <c r="DR6" s="14">
        <v>551481</v>
      </c>
      <c r="DS6" s="14">
        <v>-9999</v>
      </c>
      <c r="DT6" s="14">
        <v>-9999</v>
      </c>
      <c r="DU6" s="14">
        <v>-9999</v>
      </c>
      <c r="DV6" s="14">
        <v>-9999</v>
      </c>
      <c r="DW6" s="14">
        <v>-9999</v>
      </c>
    </row>
    <row r="7" spans="1:127" s="20" customFormat="1" x14ac:dyDescent="0.25">
      <c r="A7" s="14" t="s">
        <v>46</v>
      </c>
      <c r="B7" s="14" t="s">
        <v>247</v>
      </c>
      <c r="C7" s="14">
        <v>6</v>
      </c>
      <c r="D7" s="14">
        <v>454521453.60000002</v>
      </c>
      <c r="E7" s="14">
        <v>427693094</v>
      </c>
      <c r="F7" s="14">
        <v>0</v>
      </c>
      <c r="G7" s="14">
        <v>194039.57279999999</v>
      </c>
      <c r="H7" s="14">
        <v>4562701.9539999999</v>
      </c>
      <c r="I7" s="15">
        <v>4562701.9539999999</v>
      </c>
      <c r="J7" s="14">
        <v>5543987.7939999998</v>
      </c>
      <c r="K7" s="17">
        <v>0</v>
      </c>
      <c r="L7" s="17">
        <v>288428.70809999999</v>
      </c>
      <c r="M7" s="17">
        <v>6782195.0520000001</v>
      </c>
      <c r="N7" s="18">
        <v>6782195.0520000001</v>
      </c>
      <c r="O7" s="17">
        <v>8240820.233</v>
      </c>
      <c r="P7" s="19">
        <f t="shared" si="0"/>
        <v>48.298906439594269</v>
      </c>
      <c r="Q7" s="24">
        <f t="shared" si="1"/>
        <v>0.6727470854225146</v>
      </c>
      <c r="R7" s="25">
        <f t="shared" si="2"/>
        <v>6782195.0520000001</v>
      </c>
      <c r="S7" s="14">
        <v>0</v>
      </c>
      <c r="T7" s="14">
        <v>1536798.8470000001</v>
      </c>
      <c r="U7" s="14">
        <v>1600832.132</v>
      </c>
      <c r="V7" s="20">
        <v>1600832.132</v>
      </c>
      <c r="W7" s="14">
        <v>1600832.132</v>
      </c>
      <c r="X7" s="17">
        <v>0</v>
      </c>
      <c r="Y7" s="17">
        <v>208118.11079999999</v>
      </c>
      <c r="Z7" s="17">
        <v>216789.69880000001</v>
      </c>
      <c r="AA7" s="21">
        <v>216789.69880000001</v>
      </c>
      <c r="AB7" s="17">
        <v>216789.69880000001</v>
      </c>
      <c r="AC7" s="19">
        <f t="shared" si="3"/>
        <v>11.599999993003635</v>
      </c>
      <c r="AD7" s="24">
        <f t="shared" si="4"/>
        <v>7.3842629094514889</v>
      </c>
      <c r="AE7" s="26">
        <f t="shared" si="5"/>
        <v>216789.69880000001</v>
      </c>
      <c r="AF7" s="14">
        <v>0</v>
      </c>
      <c r="AG7" s="14">
        <v>222435.66399999999</v>
      </c>
      <c r="AH7" s="14">
        <v>463765.47710000002</v>
      </c>
      <c r="AI7" s="14">
        <v>566824.47199999995</v>
      </c>
      <c r="AJ7" s="14">
        <v>635530.46860000002</v>
      </c>
      <c r="AK7" s="22">
        <v>0</v>
      </c>
      <c r="AL7" s="22">
        <v>471666.6667</v>
      </c>
      <c r="AM7" s="22">
        <v>471666.6667</v>
      </c>
      <c r="AN7" s="22">
        <v>471666.6667</v>
      </c>
      <c r="AO7" s="22">
        <v>471666.6667</v>
      </c>
      <c r="AP7" s="19">
        <f t="shared" si="6"/>
        <v>43.393939393992852</v>
      </c>
      <c r="AQ7" s="24">
        <f t="shared" si="7"/>
        <v>1.2017479970882157</v>
      </c>
      <c r="AR7" s="25">
        <f t="shared" si="8"/>
        <v>471666.6667</v>
      </c>
      <c r="AS7" s="14">
        <v>0</v>
      </c>
      <c r="AT7" s="14">
        <v>0</v>
      </c>
      <c r="AU7" s="14">
        <v>3187496.4169999999</v>
      </c>
      <c r="AV7" s="14">
        <v>5109342.0319999997</v>
      </c>
      <c r="AW7" s="14">
        <v>5109342.0319999997</v>
      </c>
      <c r="AX7" s="22">
        <v>-9999</v>
      </c>
      <c r="AY7" s="22">
        <v>0</v>
      </c>
      <c r="AZ7" s="22">
        <v>16636427.130000001</v>
      </c>
      <c r="BA7" s="22">
        <v>20091506.460000001</v>
      </c>
      <c r="BB7" s="22">
        <v>20091506.460000001</v>
      </c>
      <c r="BC7" s="27">
        <f t="shared" si="9"/>
        <v>68.807173242302127</v>
      </c>
      <c r="BD7" s="24">
        <f t="shared" si="10"/>
        <v>0.25430358057879543</v>
      </c>
      <c r="BE7" s="24">
        <f t="shared" si="11"/>
        <v>20091506.460000001</v>
      </c>
      <c r="BF7" s="14">
        <v>0</v>
      </c>
      <c r="BG7" s="14">
        <v>0</v>
      </c>
      <c r="BH7" s="14">
        <v>0</v>
      </c>
      <c r="BI7" s="14">
        <v>0</v>
      </c>
      <c r="BJ7" s="14">
        <v>1814651.06</v>
      </c>
      <c r="BK7" s="14">
        <v>0</v>
      </c>
      <c r="BL7" s="14">
        <v>0</v>
      </c>
      <c r="BM7" s="14">
        <v>0</v>
      </c>
      <c r="BN7" s="14">
        <v>0</v>
      </c>
      <c r="BO7" s="14">
        <v>447187.35570000001</v>
      </c>
      <c r="BP7" s="14"/>
      <c r="BQ7" s="14">
        <v>984485.0675</v>
      </c>
      <c r="BR7" s="14">
        <v>984485.0675</v>
      </c>
      <c r="BS7" s="14">
        <v>1015980.4620000001</v>
      </c>
      <c r="BT7" s="14">
        <v>1015980.4620000001</v>
      </c>
      <c r="BU7" s="14"/>
      <c r="BV7" s="14">
        <v>2073291.99</v>
      </c>
      <c r="BW7" s="14">
        <v>2073291.99</v>
      </c>
      <c r="BX7" s="14">
        <v>2139620.2170000002</v>
      </c>
      <c r="BY7" s="14">
        <v>2139620.2170000002</v>
      </c>
      <c r="BZ7" s="14"/>
      <c r="CA7" s="14">
        <v>40190.695350000002</v>
      </c>
      <c r="CB7" s="14">
        <v>643051.12560000003</v>
      </c>
      <c r="CC7" s="14">
        <v>803813.90700000001</v>
      </c>
      <c r="CD7" s="14">
        <v>803813.90700000001</v>
      </c>
      <c r="CE7" s="14"/>
      <c r="CF7" s="14">
        <v>18679.224109999999</v>
      </c>
      <c r="CG7" s="14">
        <v>298867.5858</v>
      </c>
      <c r="CH7" s="14">
        <v>373584.48229999997</v>
      </c>
      <c r="CI7" s="14">
        <v>373584.48229999997</v>
      </c>
      <c r="CJ7" s="14">
        <v>0</v>
      </c>
      <c r="CK7" s="14">
        <v>615968.76040000003</v>
      </c>
      <c r="CL7" s="14">
        <v>2545068.69</v>
      </c>
      <c r="CM7" s="14">
        <v>2352081.1060000001</v>
      </c>
      <c r="CN7" s="14">
        <v>2352081.1060000001</v>
      </c>
      <c r="CO7" s="14">
        <v>0</v>
      </c>
      <c r="CP7" s="14">
        <v>3446.6088209999998</v>
      </c>
      <c r="CQ7" s="14">
        <v>50091.674469999998</v>
      </c>
      <c r="CR7" s="14">
        <v>50475.811840000002</v>
      </c>
      <c r="CS7" s="14">
        <v>50481.031589999999</v>
      </c>
      <c r="CT7" s="14"/>
      <c r="CU7" s="14">
        <v>3109.9093849999999</v>
      </c>
      <c r="CV7" s="14">
        <v>148874.98730000001</v>
      </c>
      <c r="CW7" s="14">
        <v>188197.21580000001</v>
      </c>
      <c r="CX7" s="14">
        <v>190791.98680000001</v>
      </c>
      <c r="CY7" s="14"/>
      <c r="CZ7" s="14">
        <v>3208.56115</v>
      </c>
      <c r="DA7" s="14">
        <v>121504.641</v>
      </c>
      <c r="DB7" s="14">
        <v>151508.6355</v>
      </c>
      <c r="DC7" s="14">
        <v>153597.56229999999</v>
      </c>
      <c r="DD7" s="14">
        <v>1232971.152</v>
      </c>
      <c r="DE7" s="14">
        <v>1274395.6370000001</v>
      </c>
      <c r="DF7" s="14">
        <v>1437329.9310000001</v>
      </c>
      <c r="DG7" s="14">
        <v>2006306.9569999999</v>
      </c>
      <c r="DH7" s="14">
        <v>2385561.8930000002</v>
      </c>
      <c r="DI7" s="14">
        <v>-9999</v>
      </c>
      <c r="DJ7" s="14">
        <v>-9999</v>
      </c>
      <c r="DK7" s="14">
        <v>-9999</v>
      </c>
      <c r="DL7" s="14">
        <v>-9999</v>
      </c>
      <c r="DM7" s="14">
        <v>-9999</v>
      </c>
      <c r="DN7" s="14">
        <v>0</v>
      </c>
      <c r="DO7" s="14">
        <v>2327889</v>
      </c>
      <c r="DP7" s="14">
        <v>4475325</v>
      </c>
      <c r="DQ7" s="14">
        <v>4766315</v>
      </c>
      <c r="DR7" s="14">
        <v>4766315</v>
      </c>
      <c r="DS7" s="14">
        <v>-9999</v>
      </c>
      <c r="DT7" s="14">
        <v>-9999</v>
      </c>
      <c r="DU7" s="14">
        <v>-9999</v>
      </c>
      <c r="DV7" s="14">
        <v>-9999</v>
      </c>
      <c r="DW7" s="14">
        <v>-9999</v>
      </c>
    </row>
    <row r="8" spans="1:127" x14ac:dyDescent="0.25">
      <c r="A8" s="14" t="s">
        <v>49</v>
      </c>
      <c r="B8" s="14" t="s">
        <v>248</v>
      </c>
      <c r="C8" s="14">
        <v>8</v>
      </c>
      <c r="D8" s="14">
        <v>127249219.3</v>
      </c>
      <c r="E8" s="14">
        <v>118206585.5</v>
      </c>
      <c r="F8" s="14">
        <v>0</v>
      </c>
      <c r="G8" s="14">
        <v>156714.807</v>
      </c>
      <c r="H8" s="14">
        <v>3685036.747</v>
      </c>
      <c r="I8" s="15">
        <v>3685036.747</v>
      </c>
      <c r="J8" s="14">
        <v>4477565.9139999999</v>
      </c>
      <c r="K8" s="17">
        <v>0</v>
      </c>
      <c r="L8" s="17">
        <v>280035.7464</v>
      </c>
      <c r="M8" s="17">
        <v>6584840.5520000001</v>
      </c>
      <c r="N8" s="18">
        <v>6584840.5520000001</v>
      </c>
      <c r="O8" s="17">
        <v>8001021.3269999996</v>
      </c>
      <c r="P8" s="19">
        <f t="shared" si="0"/>
        <v>48.298906439643162</v>
      </c>
      <c r="Q8" s="24">
        <f t="shared" si="1"/>
        <v>0.5596242943013634</v>
      </c>
      <c r="R8" s="25">
        <f t="shared" si="2"/>
        <v>6584840.5520000001</v>
      </c>
      <c r="S8" s="14">
        <v>0</v>
      </c>
      <c r="T8" s="14">
        <v>165798.0172</v>
      </c>
      <c r="U8" s="14">
        <v>172706.26790000001</v>
      </c>
      <c r="V8" s="20">
        <v>172706.26790000001</v>
      </c>
      <c r="W8" s="14">
        <v>172706.26790000001</v>
      </c>
      <c r="X8" s="17">
        <v>0</v>
      </c>
      <c r="Y8" s="17">
        <v>52078.227019999998</v>
      </c>
      <c r="Z8" s="17">
        <v>54248.153149999998</v>
      </c>
      <c r="AA8" s="21">
        <v>54248.153149999998</v>
      </c>
      <c r="AB8" s="17">
        <v>54248.153149999998</v>
      </c>
      <c r="AC8" s="19">
        <f t="shared" si="3"/>
        <v>11.599999996294287</v>
      </c>
      <c r="AD8" s="24">
        <f t="shared" si="4"/>
        <v>3.1836340570425485</v>
      </c>
      <c r="AE8" s="26">
        <f t="shared" si="5"/>
        <v>54248.153149999998</v>
      </c>
      <c r="AF8" s="14">
        <v>-9999</v>
      </c>
      <c r="AG8" s="14">
        <v>-9999</v>
      </c>
      <c r="AH8" s="14">
        <v>-9999</v>
      </c>
      <c r="AI8" s="14">
        <v>-9999</v>
      </c>
      <c r="AJ8" s="14">
        <v>-9999</v>
      </c>
      <c r="AK8" s="22">
        <v>-9999</v>
      </c>
      <c r="AL8" s="22">
        <v>-9999</v>
      </c>
      <c r="AM8" s="22">
        <v>-9999</v>
      </c>
      <c r="AN8" s="22">
        <v>-9999</v>
      </c>
      <c r="AO8" s="22">
        <v>-9999</v>
      </c>
      <c r="AP8" s="19">
        <f t="shared" si="6"/>
        <v>0</v>
      </c>
      <c r="AQ8" s="24">
        <f t="shared" si="7"/>
        <v>0</v>
      </c>
      <c r="AR8" s="25">
        <f t="shared" si="8"/>
        <v>0</v>
      </c>
      <c r="AS8" s="14">
        <v>0</v>
      </c>
      <c r="AT8" s="14">
        <v>0</v>
      </c>
      <c r="AU8" s="14">
        <v>1098.3728080000001</v>
      </c>
      <c r="AV8" s="14">
        <v>1098.3728080000001</v>
      </c>
      <c r="AW8" s="14">
        <v>38947.483269999997</v>
      </c>
      <c r="AX8" s="22">
        <v>-9999</v>
      </c>
      <c r="AY8" s="22">
        <v>0</v>
      </c>
      <c r="AZ8" s="22">
        <v>1718.4754419999999</v>
      </c>
      <c r="BA8" s="22">
        <v>1718.4754419999999</v>
      </c>
      <c r="BB8" s="22">
        <v>2945355.4360000002</v>
      </c>
      <c r="BC8" s="27">
        <f t="shared" si="9"/>
        <v>50</v>
      </c>
      <c r="BD8" s="24">
        <f t="shared" si="10"/>
        <v>0.6391553706008678</v>
      </c>
      <c r="BE8" s="24">
        <f t="shared" si="11"/>
        <v>1718.4754419999999</v>
      </c>
      <c r="BF8" s="14">
        <v>0</v>
      </c>
      <c r="BG8" s="14">
        <v>0</v>
      </c>
      <c r="BH8" s="14">
        <v>0</v>
      </c>
      <c r="BI8" s="14">
        <v>0</v>
      </c>
      <c r="BJ8" s="14">
        <v>221528.88510000001</v>
      </c>
      <c r="BK8" s="14">
        <v>0</v>
      </c>
      <c r="BL8" s="14">
        <v>0</v>
      </c>
      <c r="BM8" s="14">
        <v>0</v>
      </c>
      <c r="BN8" s="14">
        <v>0</v>
      </c>
      <c r="BO8" s="14">
        <v>107797.8566</v>
      </c>
      <c r="BQ8" s="14">
        <v>1941301.875</v>
      </c>
      <c r="BR8" s="14">
        <v>1941301.875</v>
      </c>
      <c r="BS8" s="14">
        <v>2003407.5079999999</v>
      </c>
      <c r="BT8" s="14">
        <v>2003407.5079999999</v>
      </c>
      <c r="BV8" s="14">
        <v>4088315.5690000001</v>
      </c>
      <c r="BW8" s="14">
        <v>4088315.5690000001</v>
      </c>
      <c r="BX8" s="14">
        <v>4219107.9139999999</v>
      </c>
      <c r="BY8" s="14">
        <v>4219107.9139999999</v>
      </c>
      <c r="CA8" s="14">
        <v>79251.859509999995</v>
      </c>
      <c r="CB8" s="14">
        <v>1268029.7520000001</v>
      </c>
      <c r="CC8" s="14">
        <v>1585037.19</v>
      </c>
      <c r="CD8" s="14">
        <v>1585037.19</v>
      </c>
      <c r="CF8" s="14">
        <v>36833.481789999998</v>
      </c>
      <c r="CG8" s="14">
        <v>589335.70860000001</v>
      </c>
      <c r="CH8" s="14">
        <v>736669.63580000005</v>
      </c>
      <c r="CI8" s="14">
        <v>736669.63580000005</v>
      </c>
      <c r="CJ8" s="14">
        <v>0</v>
      </c>
      <c r="CK8" s="14">
        <v>1851913.118</v>
      </c>
      <c r="CL8" s="14">
        <v>4129008.048</v>
      </c>
      <c r="CM8" s="14">
        <v>3742799.6680000001</v>
      </c>
      <c r="CN8" s="14">
        <v>3742799.6680000001</v>
      </c>
      <c r="CO8" s="14">
        <v>0</v>
      </c>
      <c r="CP8" s="14">
        <v>5463.0051489999996</v>
      </c>
      <c r="CQ8" s="14">
        <v>74410.310240000006</v>
      </c>
      <c r="CR8" s="14">
        <v>74410.310240000006</v>
      </c>
      <c r="CS8" s="14">
        <v>74410.310240000006</v>
      </c>
      <c r="CU8" s="14">
        <v>4701.8756279999998</v>
      </c>
      <c r="CV8" s="14">
        <v>225084.26699999999</v>
      </c>
      <c r="CW8" s="14">
        <v>284535.59009999997</v>
      </c>
      <c r="CX8" s="14">
        <v>288458.6275</v>
      </c>
      <c r="CZ8" s="14">
        <v>4729.499836</v>
      </c>
      <c r="DA8" s="14">
        <v>179100.89679999999</v>
      </c>
      <c r="DB8" s="14">
        <v>223327.53940000001</v>
      </c>
      <c r="DC8" s="14">
        <v>226406.67009999999</v>
      </c>
      <c r="DD8" s="14">
        <v>324336.53639999998</v>
      </c>
      <c r="DE8" s="14">
        <v>335399.82400000002</v>
      </c>
      <c r="DF8" s="14">
        <v>378502.41310000001</v>
      </c>
      <c r="DG8" s="14">
        <v>459579.70409999997</v>
      </c>
      <c r="DH8" s="14">
        <v>560888.92180000001</v>
      </c>
      <c r="DI8" s="14">
        <v>-9999</v>
      </c>
      <c r="DJ8" s="14">
        <v>-9999</v>
      </c>
      <c r="DK8" s="14">
        <v>-9999</v>
      </c>
      <c r="DL8" s="14">
        <v>-9999</v>
      </c>
      <c r="DM8" s="14">
        <v>-9999</v>
      </c>
      <c r="DN8" s="14">
        <v>0</v>
      </c>
      <c r="DO8" s="14">
        <v>193218</v>
      </c>
      <c r="DP8" s="14">
        <v>389298</v>
      </c>
      <c r="DQ8" s="14">
        <v>455516</v>
      </c>
      <c r="DR8" s="14">
        <v>455516</v>
      </c>
      <c r="DS8" s="14">
        <v>-9999</v>
      </c>
      <c r="DT8" s="14">
        <v>-9999</v>
      </c>
      <c r="DU8" s="14">
        <v>-9999</v>
      </c>
      <c r="DV8" s="14">
        <v>-9999</v>
      </c>
      <c r="DW8" s="14">
        <v>-9999</v>
      </c>
    </row>
    <row r="9" spans="1:127" x14ac:dyDescent="0.25">
      <c r="A9" s="14" t="s">
        <v>37</v>
      </c>
      <c r="B9" s="14" t="s">
        <v>249</v>
      </c>
      <c r="C9" s="14">
        <v>9</v>
      </c>
      <c r="D9" s="14">
        <v>40713158.020000003</v>
      </c>
      <c r="E9" s="14">
        <v>35152743.469999999</v>
      </c>
      <c r="F9" s="14">
        <v>0</v>
      </c>
      <c r="G9" s="14">
        <v>19744.634719999998</v>
      </c>
      <c r="H9" s="14">
        <v>464280.98210000002</v>
      </c>
      <c r="I9" s="15">
        <v>464280.98210000002</v>
      </c>
      <c r="J9" s="14">
        <v>564132.42050000001</v>
      </c>
      <c r="K9" s="17">
        <v>0</v>
      </c>
      <c r="L9" s="17">
        <v>4423.6864729999998</v>
      </c>
      <c r="M9" s="17">
        <v>104019.8276</v>
      </c>
      <c r="N9" s="18">
        <v>104019.8276</v>
      </c>
      <c r="O9" s="17">
        <v>126391.04210000001</v>
      </c>
      <c r="P9" s="19">
        <f t="shared" si="0"/>
        <v>48.298906439743227</v>
      </c>
      <c r="Q9" s="24">
        <f t="shared" si="1"/>
        <v>4.4633892673361828</v>
      </c>
      <c r="R9" s="25">
        <f t="shared" si="2"/>
        <v>104019.8276</v>
      </c>
      <c r="S9" s="14">
        <v>0</v>
      </c>
      <c r="T9" s="14">
        <v>172451.82459999999</v>
      </c>
      <c r="U9" s="14">
        <v>179637.3173</v>
      </c>
      <c r="V9" s="20">
        <v>179637.3173</v>
      </c>
      <c r="W9" s="14">
        <v>179637.3173</v>
      </c>
      <c r="X9" s="17">
        <v>0</v>
      </c>
      <c r="Y9" s="17">
        <v>17425.28656</v>
      </c>
      <c r="Z9" s="17">
        <v>18151.340169999999</v>
      </c>
      <c r="AA9" s="21">
        <v>18151.340169999999</v>
      </c>
      <c r="AB9" s="17">
        <v>18151.340169999999</v>
      </c>
      <c r="AC9" s="19">
        <f t="shared" si="3"/>
        <v>11.600000001781368</v>
      </c>
      <c r="AD9" s="24">
        <f t="shared" si="4"/>
        <v>9.8966421001188252</v>
      </c>
      <c r="AE9" s="26">
        <f t="shared" si="5"/>
        <v>18151.340169999999</v>
      </c>
      <c r="AF9" s="14">
        <v>-9999</v>
      </c>
      <c r="AG9" s="14">
        <v>-9999</v>
      </c>
      <c r="AH9" s="14">
        <v>-9999</v>
      </c>
      <c r="AI9" s="14">
        <v>-9999</v>
      </c>
      <c r="AJ9" s="14">
        <v>-9999</v>
      </c>
      <c r="AK9" s="22">
        <v>-9999</v>
      </c>
      <c r="AL9" s="22">
        <v>-9999</v>
      </c>
      <c r="AM9" s="22">
        <v>-9999</v>
      </c>
      <c r="AN9" s="22">
        <v>-9999</v>
      </c>
      <c r="AO9" s="22">
        <v>-9999</v>
      </c>
      <c r="AP9" s="19">
        <f t="shared" si="6"/>
        <v>0</v>
      </c>
      <c r="AQ9" s="24">
        <f t="shared" si="7"/>
        <v>0</v>
      </c>
      <c r="AR9" s="25">
        <f t="shared" si="8"/>
        <v>0</v>
      </c>
      <c r="AS9" s="14">
        <v>-9999</v>
      </c>
      <c r="AT9" s="14">
        <v>-9999</v>
      </c>
      <c r="AU9" s="14">
        <v>-9999</v>
      </c>
      <c r="AV9" s="14">
        <v>-9999</v>
      </c>
      <c r="AW9" s="14">
        <v>-9999</v>
      </c>
      <c r="AX9" s="22">
        <v>-9999</v>
      </c>
      <c r="AY9" s="22">
        <v>-9999</v>
      </c>
      <c r="AZ9" s="22">
        <v>-9999</v>
      </c>
      <c r="BA9" s="22">
        <v>-9999</v>
      </c>
      <c r="BB9" s="22">
        <v>-9999</v>
      </c>
      <c r="BC9" s="27">
        <f t="shared" si="9"/>
        <v>0</v>
      </c>
      <c r="BD9" s="24">
        <f t="shared" si="10"/>
        <v>0</v>
      </c>
      <c r="BE9" s="24">
        <f t="shared" si="11"/>
        <v>0</v>
      </c>
      <c r="BF9" s="14">
        <v>0</v>
      </c>
      <c r="BG9" s="14">
        <v>0</v>
      </c>
      <c r="BH9" s="14">
        <v>0</v>
      </c>
      <c r="BI9" s="14">
        <v>0</v>
      </c>
      <c r="BJ9" s="14">
        <v>325993.85560000001</v>
      </c>
      <c r="BK9" s="14">
        <v>0</v>
      </c>
      <c r="BL9" s="14">
        <v>0</v>
      </c>
      <c r="BM9" s="14">
        <v>0</v>
      </c>
      <c r="BN9" s="14">
        <v>0</v>
      </c>
      <c r="BO9" s="14">
        <v>130754.75870000001</v>
      </c>
      <c r="BQ9" s="14">
        <v>23144.5517</v>
      </c>
      <c r="BR9" s="14">
        <v>23144.5517</v>
      </c>
      <c r="BS9" s="14">
        <v>23884.986280000001</v>
      </c>
      <c r="BT9" s="14">
        <v>23884.986280000001</v>
      </c>
      <c r="BV9" s="14">
        <v>48741.636870000002</v>
      </c>
      <c r="BW9" s="14">
        <v>48741.636870000002</v>
      </c>
      <c r="BX9" s="14">
        <v>50300.966840000001</v>
      </c>
      <c r="BY9" s="14">
        <v>50300.966840000001</v>
      </c>
      <c r="CA9" s="14">
        <v>944.85498789999997</v>
      </c>
      <c r="CB9" s="14">
        <v>15117.67981</v>
      </c>
      <c r="CC9" s="14">
        <v>18897.099760000001</v>
      </c>
      <c r="CD9" s="14">
        <v>18897.099760000001</v>
      </c>
      <c r="CF9" s="14">
        <v>439.13542480000001</v>
      </c>
      <c r="CG9" s="14">
        <v>7026.1667969999999</v>
      </c>
      <c r="CH9" s="14">
        <v>8782.7084959999993</v>
      </c>
      <c r="CI9" s="14">
        <v>8782.7084959999993</v>
      </c>
      <c r="CJ9" s="14">
        <v>0</v>
      </c>
      <c r="CK9" s="14">
        <v>0</v>
      </c>
      <c r="CL9" s="14">
        <v>2696.9799050000001</v>
      </c>
      <c r="CM9" s="14">
        <v>2444.7168369999999</v>
      </c>
      <c r="CN9" s="14">
        <v>2444.7168369999999</v>
      </c>
      <c r="CO9" s="14">
        <v>0</v>
      </c>
      <c r="CP9" s="14">
        <v>0</v>
      </c>
      <c r="CQ9" s="14">
        <v>28.284054399999999</v>
      </c>
      <c r="CR9" s="14">
        <v>28.284054399999999</v>
      </c>
      <c r="CS9" s="14">
        <v>28.284054399999999</v>
      </c>
      <c r="CU9" s="14">
        <v>3.3966874059999999</v>
      </c>
      <c r="CV9" s="14">
        <v>162.60338540000001</v>
      </c>
      <c r="CW9" s="14">
        <v>205.55168449999999</v>
      </c>
      <c r="CX9" s="14">
        <v>208.3857304</v>
      </c>
      <c r="CZ9" s="14">
        <v>1.7977270919999999</v>
      </c>
      <c r="DA9" s="14">
        <v>68.077924859999996</v>
      </c>
      <c r="DB9" s="14">
        <v>84.888885040000005</v>
      </c>
      <c r="DC9" s="14">
        <v>86.05929141</v>
      </c>
      <c r="DD9" s="14">
        <v>13142.72695</v>
      </c>
      <c r="DE9" s="14">
        <v>13596.58756</v>
      </c>
      <c r="DF9" s="14">
        <v>15351.270839999999</v>
      </c>
      <c r="DG9" s="14">
        <v>16347.45199</v>
      </c>
      <c r="DH9" s="14">
        <v>20504.25909</v>
      </c>
      <c r="DI9" s="14">
        <v>-9999</v>
      </c>
      <c r="DJ9" s="14">
        <v>-9999</v>
      </c>
      <c r="DK9" s="14">
        <v>-9999</v>
      </c>
      <c r="DL9" s="14">
        <v>-9999</v>
      </c>
      <c r="DM9" s="14">
        <v>-9999</v>
      </c>
      <c r="DN9" s="14">
        <v>0</v>
      </c>
      <c r="DO9" s="14">
        <v>0</v>
      </c>
      <c r="DP9" s="14">
        <v>1776</v>
      </c>
      <c r="DQ9" s="14">
        <v>1776</v>
      </c>
      <c r="DR9" s="14">
        <v>1776</v>
      </c>
      <c r="DS9" s="14">
        <v>-9999</v>
      </c>
      <c r="DT9" s="14">
        <v>-9999</v>
      </c>
      <c r="DU9" s="14">
        <v>-9999</v>
      </c>
      <c r="DV9" s="14">
        <v>-9999</v>
      </c>
      <c r="DW9" s="14">
        <v>-9999</v>
      </c>
    </row>
    <row r="10" spans="1:127" x14ac:dyDescent="0.25">
      <c r="A10" s="14" t="s">
        <v>44</v>
      </c>
      <c r="B10" s="14" t="s">
        <v>250</v>
      </c>
      <c r="C10" s="14">
        <v>10</v>
      </c>
      <c r="D10" s="14">
        <v>14913536.199999999</v>
      </c>
      <c r="E10" s="14">
        <v>13717565.109999999</v>
      </c>
      <c r="F10" s="14">
        <v>0</v>
      </c>
      <c r="G10" s="14">
        <v>15489.023080000001</v>
      </c>
      <c r="H10" s="14">
        <v>364213.31400000001</v>
      </c>
      <c r="I10" s="15">
        <v>364213.31400000001</v>
      </c>
      <c r="J10" s="14">
        <v>442543.51640000002</v>
      </c>
      <c r="K10" s="17">
        <v>0</v>
      </c>
      <c r="L10" s="17">
        <v>3838.282968</v>
      </c>
      <c r="M10" s="17">
        <v>90254.482369999998</v>
      </c>
      <c r="N10" s="18">
        <v>90254.482369999998</v>
      </c>
      <c r="O10" s="17">
        <v>109665.2277</v>
      </c>
      <c r="P10" s="19">
        <f t="shared" si="0"/>
        <v>48.298906439208309</v>
      </c>
      <c r="Q10" s="24">
        <f t="shared" si="1"/>
        <v>4.0354041642707612</v>
      </c>
      <c r="R10" s="25">
        <f t="shared" si="2"/>
        <v>90254.482369999998</v>
      </c>
      <c r="S10" s="14">
        <v>0</v>
      </c>
      <c r="T10" s="14">
        <v>56029.701699999998</v>
      </c>
      <c r="U10" s="14">
        <v>58364.27261</v>
      </c>
      <c r="V10" s="20">
        <v>58364.27261</v>
      </c>
      <c r="W10" s="14">
        <v>58364.27261</v>
      </c>
      <c r="X10" s="17">
        <v>0</v>
      </c>
      <c r="Y10" s="17">
        <v>6290.6310290000001</v>
      </c>
      <c r="Z10" s="17">
        <v>6552.7406549999996</v>
      </c>
      <c r="AA10" s="21">
        <v>6552.7406549999996</v>
      </c>
      <c r="AB10" s="17">
        <v>6552.7406549999996</v>
      </c>
      <c r="AC10" s="19">
        <f t="shared" si="3"/>
        <v>11.600000003837966</v>
      </c>
      <c r="AD10" s="24">
        <f t="shared" si="4"/>
        <v>8.9068491617268197</v>
      </c>
      <c r="AE10" s="26">
        <f t="shared" si="5"/>
        <v>6552.7406549999996</v>
      </c>
      <c r="AF10" s="14">
        <v>-9999</v>
      </c>
      <c r="AG10" s="14">
        <v>-9999</v>
      </c>
      <c r="AH10" s="14">
        <v>-9999</v>
      </c>
      <c r="AI10" s="14">
        <v>-9999</v>
      </c>
      <c r="AJ10" s="14">
        <v>-9999</v>
      </c>
      <c r="AK10" s="22">
        <v>-9999</v>
      </c>
      <c r="AL10" s="22">
        <v>-9999</v>
      </c>
      <c r="AM10" s="22">
        <v>-9999</v>
      </c>
      <c r="AN10" s="22">
        <v>-9999</v>
      </c>
      <c r="AO10" s="22">
        <v>-9999</v>
      </c>
      <c r="AP10" s="19">
        <f t="shared" si="6"/>
        <v>0</v>
      </c>
      <c r="AQ10" s="24">
        <f t="shared" si="7"/>
        <v>0</v>
      </c>
      <c r="AR10" s="25">
        <f t="shared" si="8"/>
        <v>0</v>
      </c>
      <c r="AS10" s="14">
        <v>-9999</v>
      </c>
      <c r="AT10" s="14">
        <v>-9999</v>
      </c>
      <c r="AU10" s="14">
        <v>-9999</v>
      </c>
      <c r="AV10" s="14">
        <v>-9999</v>
      </c>
      <c r="AW10" s="14">
        <v>-9999</v>
      </c>
      <c r="AX10" s="22">
        <v>-9999</v>
      </c>
      <c r="AY10" s="22">
        <v>-9999</v>
      </c>
      <c r="AZ10" s="22">
        <v>-9999</v>
      </c>
      <c r="BA10" s="22">
        <v>-9999</v>
      </c>
      <c r="BB10" s="22">
        <v>-9999</v>
      </c>
      <c r="BC10" s="27">
        <f t="shared" si="9"/>
        <v>0</v>
      </c>
      <c r="BD10" s="24">
        <f t="shared" si="10"/>
        <v>0</v>
      </c>
      <c r="BE10" s="24">
        <f t="shared" si="11"/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45662.070390000001</v>
      </c>
      <c r="BK10" s="14">
        <v>0</v>
      </c>
      <c r="BL10" s="14">
        <v>0</v>
      </c>
      <c r="BM10" s="14">
        <v>0</v>
      </c>
      <c r="BN10" s="14">
        <v>0</v>
      </c>
      <c r="BO10" s="14">
        <v>13066.42506</v>
      </c>
      <c r="BQ10" s="14">
        <v>145495.06820000001</v>
      </c>
      <c r="BR10" s="14">
        <v>145495.06820000001</v>
      </c>
      <c r="BS10" s="14">
        <v>150149.70920000001</v>
      </c>
      <c r="BT10" s="14">
        <v>150149.70920000001</v>
      </c>
      <c r="BV10" s="14">
        <v>306407.65360000002</v>
      </c>
      <c r="BW10" s="14">
        <v>306407.65360000002</v>
      </c>
      <c r="BX10" s="14">
        <v>316210.16879999998</v>
      </c>
      <c r="BY10" s="14">
        <v>316210.16879999998</v>
      </c>
      <c r="CA10" s="14">
        <v>5939.7020380000004</v>
      </c>
      <c r="CB10" s="14">
        <v>95035.232600000003</v>
      </c>
      <c r="CC10" s="14">
        <v>118794.0408</v>
      </c>
      <c r="CD10" s="14">
        <v>118794.0408</v>
      </c>
      <c r="CF10" s="14">
        <v>2760.5649659999999</v>
      </c>
      <c r="CG10" s="14">
        <v>44169.039449999997</v>
      </c>
      <c r="CH10" s="14">
        <v>55211.299319999998</v>
      </c>
      <c r="CI10" s="14">
        <v>55211.299319999998</v>
      </c>
      <c r="CJ10" s="14">
        <v>0</v>
      </c>
      <c r="CK10" s="14">
        <v>889.61154199999999</v>
      </c>
      <c r="CL10" s="14">
        <v>11469.963540000001</v>
      </c>
      <c r="CM10" s="14">
        <v>10397.116019999999</v>
      </c>
      <c r="CN10" s="14">
        <v>10397.116019999999</v>
      </c>
      <c r="CO10" s="14">
        <v>0</v>
      </c>
      <c r="CP10" s="14">
        <v>0</v>
      </c>
      <c r="CQ10" s="14">
        <v>142.388904</v>
      </c>
      <c r="CR10" s="14">
        <v>142.388904</v>
      </c>
      <c r="CS10" s="14">
        <v>142.388904</v>
      </c>
      <c r="CU10" s="14">
        <v>13.264913200000001</v>
      </c>
      <c r="CV10" s="14">
        <v>635.0068569</v>
      </c>
      <c r="CW10" s="14">
        <v>802.73069810000004</v>
      </c>
      <c r="CX10" s="14">
        <v>813.7983557</v>
      </c>
      <c r="CZ10" s="14">
        <v>9.050201457</v>
      </c>
      <c r="DA10" s="14">
        <v>342.72106009999999</v>
      </c>
      <c r="DB10" s="14">
        <v>427.35157880000003</v>
      </c>
      <c r="DC10" s="14">
        <v>433.24369300000001</v>
      </c>
      <c r="DD10" s="14">
        <v>44876.6659</v>
      </c>
      <c r="DE10" s="14">
        <v>46426.809670000002</v>
      </c>
      <c r="DF10" s="14">
        <v>52418.879979999998</v>
      </c>
      <c r="DG10" s="14">
        <v>55652.178910000002</v>
      </c>
      <c r="DH10" s="14">
        <v>69849.647010000001</v>
      </c>
      <c r="DI10" s="14">
        <v>-9999</v>
      </c>
      <c r="DJ10" s="14">
        <v>-9999</v>
      </c>
      <c r="DK10" s="14">
        <v>-9999</v>
      </c>
      <c r="DL10" s="14">
        <v>-9999</v>
      </c>
      <c r="DM10" s="14">
        <v>-9999</v>
      </c>
      <c r="DN10" s="14">
        <v>0</v>
      </c>
      <c r="DO10" s="14">
        <v>0</v>
      </c>
      <c r="DP10" s="14">
        <v>247</v>
      </c>
      <c r="DQ10" s="14">
        <v>247</v>
      </c>
      <c r="DR10" s="14">
        <v>247</v>
      </c>
      <c r="DS10" s="14">
        <v>-9999</v>
      </c>
      <c r="DT10" s="14">
        <v>-9999</v>
      </c>
      <c r="DU10" s="14">
        <v>-9999</v>
      </c>
      <c r="DV10" s="14">
        <v>-9999</v>
      </c>
      <c r="DW10" s="14">
        <v>-9999</v>
      </c>
    </row>
    <row r="11" spans="1:127" x14ac:dyDescent="0.25">
      <c r="A11" s="14" t="s">
        <v>45</v>
      </c>
      <c r="B11" s="14" t="s">
        <v>251</v>
      </c>
      <c r="C11" s="14">
        <v>12</v>
      </c>
      <c r="D11" s="14">
        <v>268231817.30000001</v>
      </c>
      <c r="E11" s="14">
        <v>233442559.19999999</v>
      </c>
      <c r="F11" s="14"/>
      <c r="G11" s="14">
        <v>277530.89030000003</v>
      </c>
      <c r="H11" s="14">
        <v>6525940.6500000004</v>
      </c>
      <c r="I11" s="15">
        <v>6525940.6500000004</v>
      </c>
      <c r="J11" s="14">
        <v>7929454.0099999998</v>
      </c>
      <c r="K11" s="17"/>
      <c r="L11" s="17">
        <v>126629.5808</v>
      </c>
      <c r="M11" s="17">
        <v>2977604.1430000002</v>
      </c>
      <c r="N11" s="18">
        <v>2977604.1430000002</v>
      </c>
      <c r="O11" s="17">
        <v>3617988.023</v>
      </c>
      <c r="P11" s="19">
        <f t="shared" si="0"/>
        <v>48.298906440100708</v>
      </c>
      <c r="Q11" s="24">
        <f t="shared" si="1"/>
        <v>2.1916750301888603</v>
      </c>
      <c r="R11" s="25">
        <f t="shared" si="2"/>
        <v>2977604.1430000002</v>
      </c>
      <c r="T11" s="14">
        <v>1019620.997</v>
      </c>
      <c r="U11" s="14">
        <v>1062105.2050000001</v>
      </c>
      <c r="V11" s="20">
        <v>1062105.2050000001</v>
      </c>
      <c r="W11" s="14">
        <v>1062105.2050000001</v>
      </c>
      <c r="X11" s="17"/>
      <c r="Y11" s="17">
        <v>263558.22739999997</v>
      </c>
      <c r="Z11" s="17">
        <v>274539.82020000002</v>
      </c>
      <c r="AA11" s="21">
        <v>274539.82020000002</v>
      </c>
      <c r="AB11" s="17">
        <v>274539.82020000002</v>
      </c>
      <c r="AC11" s="19">
        <f t="shared" si="3"/>
        <v>11.599999992467794</v>
      </c>
      <c r="AD11" s="24">
        <f t="shared" si="4"/>
        <v>3.8686745122301933</v>
      </c>
      <c r="AE11" s="26">
        <f t="shared" si="5"/>
        <v>274539.82020000002</v>
      </c>
      <c r="AF11" s="14">
        <v>-9999</v>
      </c>
      <c r="AG11" s="14">
        <v>-9999</v>
      </c>
      <c r="AH11" s="14">
        <v>-9999</v>
      </c>
      <c r="AI11" s="14">
        <v>-9999</v>
      </c>
      <c r="AJ11" s="14">
        <v>-9999</v>
      </c>
      <c r="AK11" s="22">
        <v>-9999</v>
      </c>
      <c r="AL11" s="22">
        <v>-9999</v>
      </c>
      <c r="AM11" s="22">
        <v>-9999</v>
      </c>
      <c r="AN11" s="22">
        <v>-9999</v>
      </c>
      <c r="AO11" s="22">
        <v>-9999</v>
      </c>
      <c r="AP11" s="19">
        <f t="shared" si="6"/>
        <v>0</v>
      </c>
      <c r="AQ11" s="24">
        <f t="shared" si="7"/>
        <v>0</v>
      </c>
      <c r="AR11" s="25">
        <f t="shared" si="8"/>
        <v>0</v>
      </c>
      <c r="AS11" s="14">
        <v>-9999</v>
      </c>
      <c r="AT11" s="14">
        <v>-9999</v>
      </c>
      <c r="AU11" s="14">
        <v>-9999</v>
      </c>
      <c r="AV11" s="14">
        <v>-9999</v>
      </c>
      <c r="AW11" s="14">
        <v>-9999</v>
      </c>
      <c r="AX11" s="22">
        <v>-9999</v>
      </c>
      <c r="AY11" s="22">
        <v>-9999</v>
      </c>
      <c r="AZ11" s="22">
        <v>-9999</v>
      </c>
      <c r="BA11" s="22">
        <v>-9999</v>
      </c>
      <c r="BB11" s="22">
        <v>-9999</v>
      </c>
      <c r="BC11" s="27">
        <f t="shared" si="9"/>
        <v>0</v>
      </c>
      <c r="BD11" s="24">
        <f t="shared" si="10"/>
        <v>0</v>
      </c>
      <c r="BE11" s="24">
        <f t="shared" si="11"/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2333798.7609999999</v>
      </c>
      <c r="BK11" s="14">
        <v>0</v>
      </c>
      <c r="BL11" s="14">
        <v>0</v>
      </c>
      <c r="BM11" s="14">
        <v>0</v>
      </c>
      <c r="BN11" s="14">
        <v>0</v>
      </c>
      <c r="BO11" s="14">
        <v>470994.44530000002</v>
      </c>
      <c r="BQ11" s="14">
        <v>360423.79149999999</v>
      </c>
      <c r="BR11" s="14">
        <v>360423.79149999999</v>
      </c>
      <c r="BS11" s="14">
        <v>371954.37719999999</v>
      </c>
      <c r="BT11" s="14">
        <v>371954.37719999999</v>
      </c>
      <c r="BV11" s="14">
        <v>759040.21779999998</v>
      </c>
      <c r="BW11" s="14">
        <v>759040.21779999998</v>
      </c>
      <c r="BX11" s="14">
        <v>783323.23820000002</v>
      </c>
      <c r="BY11" s="14">
        <v>783323.23820000002</v>
      </c>
      <c r="CA11" s="14">
        <v>14713.96904</v>
      </c>
      <c r="CB11" s="14">
        <v>235423.50459999999</v>
      </c>
      <c r="CC11" s="14">
        <v>294279.38079999998</v>
      </c>
      <c r="CD11" s="14">
        <v>294279.38079999998</v>
      </c>
      <c r="CF11" s="14">
        <v>6838.5362059999998</v>
      </c>
      <c r="CG11" s="14">
        <v>109416.5793</v>
      </c>
      <c r="CH11" s="14">
        <v>136770.72409999999</v>
      </c>
      <c r="CI11" s="14">
        <v>136770.72409999999</v>
      </c>
      <c r="CK11" s="14">
        <v>724484.78</v>
      </c>
      <c r="CL11" s="14">
        <v>1346896.9790000001</v>
      </c>
      <c r="CM11" s="14">
        <v>1220914.4439999999</v>
      </c>
      <c r="CN11" s="14">
        <v>1220914.4439999999</v>
      </c>
      <c r="CP11" s="14">
        <v>8889.5278330000001</v>
      </c>
      <c r="CQ11" s="14">
        <v>12325.26102</v>
      </c>
      <c r="CR11" s="14">
        <v>12325.26102</v>
      </c>
      <c r="CS11" s="14">
        <v>12325.26102</v>
      </c>
      <c r="CU11" s="14">
        <v>4238.9399569999996</v>
      </c>
      <c r="CV11" s="14">
        <v>202922.99679999999</v>
      </c>
      <c r="CW11" s="14">
        <v>256520.8818</v>
      </c>
      <c r="CX11" s="14">
        <v>260057.6661</v>
      </c>
      <c r="CZ11" s="14">
        <v>783.39036339999996</v>
      </c>
      <c r="DA11" s="14">
        <v>29666.121480000002</v>
      </c>
      <c r="DB11" s="14">
        <v>36991.785230000001</v>
      </c>
      <c r="DC11" s="14">
        <v>37501.809849999998</v>
      </c>
      <c r="DE11" s="14">
        <v>322463.88250000001</v>
      </c>
      <c r="DF11" s="14">
        <v>364064.21970000002</v>
      </c>
      <c r="DG11" s="14">
        <v>392246.29639999999</v>
      </c>
      <c r="DH11" s="14">
        <v>490732.10560000001</v>
      </c>
      <c r="DI11" s="14">
        <v>-9999</v>
      </c>
      <c r="DJ11" s="14">
        <v>-9999</v>
      </c>
      <c r="DK11" s="14">
        <v>-9999</v>
      </c>
      <c r="DL11" s="14">
        <v>-9999</v>
      </c>
      <c r="DM11" s="14">
        <v>-9999</v>
      </c>
      <c r="DO11" s="14">
        <v>17130</v>
      </c>
      <c r="DP11" s="14">
        <v>34271</v>
      </c>
      <c r="DQ11" s="14">
        <v>34923</v>
      </c>
      <c r="DR11" s="14">
        <v>34923</v>
      </c>
      <c r="DS11" s="14">
        <v>-9999</v>
      </c>
      <c r="DT11" s="14">
        <v>-9999</v>
      </c>
      <c r="DU11" s="14">
        <v>-9999</v>
      </c>
      <c r="DV11" s="14">
        <v>-9999</v>
      </c>
      <c r="DW11" s="14">
        <v>-9999</v>
      </c>
    </row>
    <row r="12" spans="1:127" x14ac:dyDescent="0.25">
      <c r="A12" s="14" t="s">
        <v>48</v>
      </c>
      <c r="B12" s="14" t="s">
        <v>252</v>
      </c>
      <c r="C12" s="14">
        <v>13</v>
      </c>
      <c r="D12" s="14">
        <v>160784011.80000001</v>
      </c>
      <c r="E12" s="14">
        <v>114302918.09999999</v>
      </c>
      <c r="F12" s="14"/>
      <c r="G12" s="14">
        <v>401662.47690000001</v>
      </c>
      <c r="H12" s="14">
        <v>9444806.2420000006</v>
      </c>
      <c r="I12" s="15">
        <v>9444806.2420000006</v>
      </c>
      <c r="J12" s="14">
        <v>11476070.77</v>
      </c>
      <c r="K12" s="17"/>
      <c r="L12" s="17">
        <v>155695.56529999999</v>
      </c>
      <c r="M12" s="17">
        <v>3661070.0070000002</v>
      </c>
      <c r="N12" s="18">
        <v>3661070.0070000002</v>
      </c>
      <c r="O12" s="17">
        <v>4448444.7220000001</v>
      </c>
      <c r="P12" s="19">
        <f t="shared" si="0"/>
        <v>48.298906439757957</v>
      </c>
      <c r="Q12" s="24">
        <f t="shared" si="1"/>
        <v>2.5797939465624644</v>
      </c>
      <c r="R12" s="25">
        <f t="shared" si="2"/>
        <v>3661070.0070000002</v>
      </c>
      <c r="T12" s="14">
        <v>3244602.4279999998</v>
      </c>
      <c r="U12" s="14">
        <v>3379794.196</v>
      </c>
      <c r="V12" s="20">
        <v>3379794.196</v>
      </c>
      <c r="W12" s="14">
        <v>3379794.196</v>
      </c>
      <c r="X12" s="17"/>
      <c r="Y12" s="17">
        <v>586892.37789999996</v>
      </c>
      <c r="Z12" s="17">
        <v>611346.22699999996</v>
      </c>
      <c r="AA12" s="21">
        <v>611346.22699999996</v>
      </c>
      <c r="AB12" s="17">
        <v>611346.22699999996</v>
      </c>
      <c r="AC12" s="19">
        <f t="shared" si="3"/>
        <v>11.600000001893608</v>
      </c>
      <c r="AD12" s="24">
        <f t="shared" si="4"/>
        <v>5.5284453338091843</v>
      </c>
      <c r="AE12" s="26">
        <f t="shared" si="5"/>
        <v>611346.22699999996</v>
      </c>
      <c r="AF12" s="14">
        <v>-9999</v>
      </c>
      <c r="AG12" s="14">
        <v>-9999</v>
      </c>
      <c r="AH12" s="14">
        <v>-9999</v>
      </c>
      <c r="AI12" s="14">
        <v>-9999</v>
      </c>
      <c r="AJ12" s="14">
        <v>-9999</v>
      </c>
      <c r="AK12" s="22">
        <v>-9999</v>
      </c>
      <c r="AL12" s="22">
        <v>-9999</v>
      </c>
      <c r="AM12" s="22">
        <v>-9999</v>
      </c>
      <c r="AN12" s="22">
        <v>-9999</v>
      </c>
      <c r="AO12" s="22">
        <v>-9999</v>
      </c>
      <c r="AP12" s="19">
        <f t="shared" si="6"/>
        <v>0</v>
      </c>
      <c r="AQ12" s="24">
        <f t="shared" si="7"/>
        <v>0</v>
      </c>
      <c r="AR12" s="25">
        <f t="shared" si="8"/>
        <v>0</v>
      </c>
      <c r="AS12" s="14">
        <v>-9999</v>
      </c>
      <c r="AT12" s="14">
        <v>-9999</v>
      </c>
      <c r="AU12" s="14">
        <v>-9999</v>
      </c>
      <c r="AV12" s="14">
        <v>-9999</v>
      </c>
      <c r="AW12" s="14">
        <v>-9999</v>
      </c>
      <c r="AX12" s="22">
        <v>-9999</v>
      </c>
      <c r="AY12" s="22">
        <v>-9999</v>
      </c>
      <c r="AZ12" s="22">
        <v>-9999</v>
      </c>
      <c r="BA12" s="22">
        <v>-9999</v>
      </c>
      <c r="BB12" s="22">
        <v>-9999</v>
      </c>
      <c r="BC12" s="27">
        <f t="shared" si="9"/>
        <v>0</v>
      </c>
      <c r="BD12" s="24">
        <f t="shared" si="10"/>
        <v>0</v>
      </c>
      <c r="BE12" s="24">
        <f t="shared" si="11"/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1208091.919</v>
      </c>
      <c r="BK12" s="14">
        <v>0</v>
      </c>
      <c r="BL12" s="14">
        <v>0</v>
      </c>
      <c r="BM12" s="14">
        <v>0</v>
      </c>
      <c r="BN12" s="14">
        <v>0</v>
      </c>
      <c r="BO12" s="14">
        <v>328073.5845</v>
      </c>
      <c r="BQ12" s="14">
        <v>1152598.675</v>
      </c>
      <c r="BR12" s="14">
        <v>1152598.675</v>
      </c>
      <c r="BS12" s="14">
        <v>1189472.317</v>
      </c>
      <c r="BT12" s="14">
        <v>1189472.317</v>
      </c>
      <c r="BV12" s="14">
        <v>2427333.5159999998</v>
      </c>
      <c r="BW12" s="14">
        <v>2427333.5159999998</v>
      </c>
      <c r="BX12" s="14">
        <v>2504988.1490000002</v>
      </c>
      <c r="BY12" s="14">
        <v>2504988.1490000002</v>
      </c>
      <c r="CA12" s="14">
        <v>47053.778400000003</v>
      </c>
      <c r="CB12" s="14">
        <v>752860.45440000005</v>
      </c>
      <c r="CC12" s="14">
        <v>941075.56799999997</v>
      </c>
      <c r="CD12" s="14">
        <v>941075.56799999997</v>
      </c>
      <c r="CF12" s="14">
        <v>21868.944149999999</v>
      </c>
      <c r="CG12" s="14">
        <v>349903.10649999999</v>
      </c>
      <c r="CH12" s="14">
        <v>437378.88309999998</v>
      </c>
      <c r="CI12" s="14">
        <v>437378.88309999998</v>
      </c>
      <c r="CK12" s="14">
        <v>54842.543019999997</v>
      </c>
      <c r="CL12" s="14">
        <v>1071085.605</v>
      </c>
      <c r="CM12" s="14">
        <v>970901.19460000005</v>
      </c>
      <c r="CN12" s="14">
        <v>970901.19460000005</v>
      </c>
      <c r="CP12" s="14">
        <v>788.84311030000003</v>
      </c>
      <c r="CQ12" s="14">
        <v>17069.620559999999</v>
      </c>
      <c r="CR12" s="14">
        <v>17069.620559999999</v>
      </c>
      <c r="CS12" s="14">
        <v>17069.620559999999</v>
      </c>
      <c r="CU12" s="14">
        <v>1528.893288</v>
      </c>
      <c r="CV12" s="14">
        <v>73189.903839999999</v>
      </c>
      <c r="CW12" s="14">
        <v>92521.493210000001</v>
      </c>
      <c r="CX12" s="14">
        <v>93797.134239999999</v>
      </c>
      <c r="CZ12" s="14">
        <v>1084.940613</v>
      </c>
      <c r="DA12" s="14">
        <v>41085.49394</v>
      </c>
      <c r="DB12" s="14">
        <v>51231.023549999998</v>
      </c>
      <c r="DC12" s="14">
        <v>51937.371809999997</v>
      </c>
      <c r="DE12" s="14">
        <v>330987.01169999997</v>
      </c>
      <c r="DF12" s="14">
        <v>373661.67609999998</v>
      </c>
      <c r="DG12" s="14">
        <v>410426.29950000002</v>
      </c>
      <c r="DH12" s="14">
        <v>511344.50809999998</v>
      </c>
      <c r="DI12" s="14">
        <v>-9999</v>
      </c>
      <c r="DJ12" s="14">
        <v>-9999</v>
      </c>
      <c r="DK12" s="14">
        <v>-9999</v>
      </c>
      <c r="DL12" s="14">
        <v>-9999</v>
      </c>
      <c r="DM12" s="14">
        <v>-9999</v>
      </c>
      <c r="DO12" s="14">
        <v>13908</v>
      </c>
      <c r="DP12" s="14">
        <v>37422</v>
      </c>
      <c r="DQ12" s="14">
        <v>46360</v>
      </c>
      <c r="DR12" s="14">
        <v>46360</v>
      </c>
      <c r="DS12" s="14">
        <v>-9999</v>
      </c>
      <c r="DT12" s="14">
        <v>-9999</v>
      </c>
      <c r="DU12" s="14">
        <v>-9999</v>
      </c>
      <c r="DV12" s="14">
        <v>-9999</v>
      </c>
      <c r="DW12" s="14">
        <v>-9999</v>
      </c>
    </row>
    <row r="13" spans="1:127" x14ac:dyDescent="0.25">
      <c r="A13" s="14" t="s">
        <v>58</v>
      </c>
      <c r="B13" s="14" t="s">
        <v>253</v>
      </c>
      <c r="C13" s="14">
        <v>16</v>
      </c>
      <c r="D13" s="14">
        <v>30143100.379999999</v>
      </c>
      <c r="E13" s="14">
        <v>29457755.359999999</v>
      </c>
      <c r="F13" s="14"/>
      <c r="G13" s="14">
        <v>148578.43849999999</v>
      </c>
      <c r="H13" s="14">
        <v>3493715.855</v>
      </c>
      <c r="I13" s="15">
        <v>3493715.855</v>
      </c>
      <c r="J13" s="14">
        <v>4245098.2439999999</v>
      </c>
      <c r="K13" s="17"/>
      <c r="L13" s="17">
        <v>254788.62150000001</v>
      </c>
      <c r="M13" s="17">
        <v>5991172.4419999998</v>
      </c>
      <c r="N13" s="18">
        <v>5991172.4419999998</v>
      </c>
      <c r="O13" s="17">
        <v>7279674.9000000004</v>
      </c>
      <c r="P13" s="19">
        <f t="shared" si="0"/>
        <v>48.298906440403691</v>
      </c>
      <c r="Q13" s="24">
        <f t="shared" si="1"/>
        <v>0.58314393198031744</v>
      </c>
      <c r="R13" s="25">
        <f t="shared" si="2"/>
        <v>5991172.4419999998</v>
      </c>
      <c r="T13" s="14">
        <v>430075.40139999997</v>
      </c>
      <c r="U13" s="14">
        <v>447995.20980000001</v>
      </c>
      <c r="V13" s="20">
        <v>447995.20980000001</v>
      </c>
      <c r="W13" s="14">
        <v>447995.20980000001</v>
      </c>
      <c r="X13" s="17"/>
      <c r="Y13" s="17">
        <v>110002.05070000001</v>
      </c>
      <c r="Z13" s="17">
        <v>114585.4694</v>
      </c>
      <c r="AA13" s="21">
        <v>114585.4694</v>
      </c>
      <c r="AB13" s="17">
        <v>114585.4694</v>
      </c>
      <c r="AC13" s="19">
        <f t="shared" si="3"/>
        <v>11.600000000714296</v>
      </c>
      <c r="AD13" s="24">
        <f t="shared" si="4"/>
        <v>3.9097034916017024</v>
      </c>
      <c r="AE13" s="26">
        <f t="shared" si="5"/>
        <v>114585.4694</v>
      </c>
      <c r="AF13" s="14">
        <v>-9999</v>
      </c>
      <c r="AG13" s="14">
        <v>-9999</v>
      </c>
      <c r="AH13" s="14">
        <v>-9999</v>
      </c>
      <c r="AI13" s="14">
        <v>-9999</v>
      </c>
      <c r="AJ13" s="14">
        <v>-9999</v>
      </c>
      <c r="AK13" s="22">
        <v>-9999</v>
      </c>
      <c r="AL13" s="22">
        <v>-9999</v>
      </c>
      <c r="AM13" s="22">
        <v>-9999</v>
      </c>
      <c r="AN13" s="22">
        <v>-9999</v>
      </c>
      <c r="AO13" s="22">
        <v>-9999</v>
      </c>
      <c r="AP13" s="19">
        <f t="shared" si="6"/>
        <v>0</v>
      </c>
      <c r="AQ13" s="24">
        <f t="shared" si="7"/>
        <v>0</v>
      </c>
      <c r="AR13" s="25">
        <f t="shared" si="8"/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1023606.269</v>
      </c>
      <c r="AX13" s="22">
        <v>-9999</v>
      </c>
      <c r="AY13" s="22">
        <v>0</v>
      </c>
      <c r="AZ13" s="22">
        <v>0</v>
      </c>
      <c r="BA13" s="22">
        <v>0</v>
      </c>
      <c r="BB13" s="22">
        <v>1389497.122</v>
      </c>
      <c r="BC13" s="27" t="e">
        <f t="shared" si="9"/>
        <v>#DIV/0!</v>
      </c>
      <c r="BD13" s="24" t="e">
        <f t="shared" si="10"/>
        <v>#DIV/0!</v>
      </c>
      <c r="BE13" s="24">
        <f t="shared" si="11"/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55054.211190000002</v>
      </c>
      <c r="BK13" s="14">
        <v>0</v>
      </c>
      <c r="BL13" s="14">
        <v>0</v>
      </c>
      <c r="BM13" s="14">
        <v>0</v>
      </c>
      <c r="BN13" s="14">
        <v>0</v>
      </c>
      <c r="BO13" s="14">
        <v>28682.612880000001</v>
      </c>
      <c r="BQ13" s="14">
        <v>1317977.017</v>
      </c>
      <c r="BR13" s="14">
        <v>1317977.017</v>
      </c>
      <c r="BS13" s="14">
        <v>1360141.4</v>
      </c>
      <c r="BT13" s="14">
        <v>1360141.4</v>
      </c>
      <c r="BV13" s="14">
        <v>2775614.6669999999</v>
      </c>
      <c r="BW13" s="14">
        <v>2775614.6669999999</v>
      </c>
      <c r="BX13" s="14">
        <v>2864411.4210000001</v>
      </c>
      <c r="BY13" s="14">
        <v>2864411.4210000001</v>
      </c>
      <c r="CA13" s="14">
        <v>53805.196770000002</v>
      </c>
      <c r="CB13" s="14">
        <v>860883.1483</v>
      </c>
      <c r="CC13" s="14">
        <v>1076103.9350000001</v>
      </c>
      <c r="CD13" s="14">
        <v>1076103.9350000001</v>
      </c>
      <c r="CF13" s="14">
        <v>25006.766370000001</v>
      </c>
      <c r="CG13" s="14">
        <v>400108.26199999999</v>
      </c>
      <c r="CH13" s="14">
        <v>500135.32740000001</v>
      </c>
      <c r="CI13" s="14">
        <v>500135.32740000001</v>
      </c>
      <c r="CK13" s="14">
        <v>496010.08140000002</v>
      </c>
      <c r="CL13" s="14">
        <v>1300427.3149999999</v>
      </c>
      <c r="CM13" s="14">
        <v>1178791.338</v>
      </c>
      <c r="CN13" s="14">
        <v>1178791.338</v>
      </c>
      <c r="CP13" s="14">
        <v>2603.0745689999999</v>
      </c>
      <c r="CQ13" s="14">
        <v>19140.3138</v>
      </c>
      <c r="CR13" s="14">
        <v>19284.300759999998</v>
      </c>
      <c r="CS13" s="14">
        <v>19284.300759999998</v>
      </c>
      <c r="CU13" s="14">
        <v>1690.7663680000001</v>
      </c>
      <c r="CV13" s="14">
        <v>80938.956890000001</v>
      </c>
      <c r="CW13" s="14">
        <v>102317.29730000001</v>
      </c>
      <c r="CX13" s="14">
        <v>103727.9981</v>
      </c>
      <c r="CZ13" s="14">
        <v>1225.705107</v>
      </c>
      <c r="DA13" s="14">
        <v>46416.08872</v>
      </c>
      <c r="DB13" s="14">
        <v>57877.939539999999</v>
      </c>
      <c r="DC13" s="14">
        <v>58675.932220000002</v>
      </c>
      <c r="DE13" s="14">
        <v>451123.55089999997</v>
      </c>
      <c r="DF13" s="14">
        <v>509237.17849999998</v>
      </c>
      <c r="DG13" s="14">
        <v>575015.3432</v>
      </c>
      <c r="DH13" s="14">
        <v>712222.00069999998</v>
      </c>
      <c r="DI13" s="14">
        <v>-9999</v>
      </c>
      <c r="DJ13" s="14">
        <v>-9999</v>
      </c>
      <c r="DK13" s="14">
        <v>-9999</v>
      </c>
      <c r="DL13" s="14">
        <v>-9999</v>
      </c>
      <c r="DM13" s="14">
        <v>-9999</v>
      </c>
      <c r="DO13" s="14">
        <v>680363</v>
      </c>
      <c r="DP13" s="14">
        <v>1372296</v>
      </c>
      <c r="DQ13" s="14">
        <v>1453924</v>
      </c>
      <c r="DR13" s="14">
        <v>1453924</v>
      </c>
      <c r="DS13" s="14">
        <v>-9999</v>
      </c>
      <c r="DT13" s="14">
        <v>-9999</v>
      </c>
      <c r="DU13" s="14">
        <v>-9999</v>
      </c>
      <c r="DV13" s="14">
        <v>-9999</v>
      </c>
      <c r="DW13" s="14">
        <v>-9999</v>
      </c>
    </row>
    <row r="14" spans="1:127" x14ac:dyDescent="0.25">
      <c r="A14" s="14" t="s">
        <v>50</v>
      </c>
      <c r="B14" s="14" t="s">
        <v>254</v>
      </c>
      <c r="C14" s="14">
        <v>17</v>
      </c>
      <c r="D14" s="14">
        <v>289050799.60000002</v>
      </c>
      <c r="E14" s="14">
        <v>264915823.5</v>
      </c>
      <c r="F14" s="14"/>
      <c r="G14" s="14">
        <v>199613.60750000001</v>
      </c>
      <c r="H14" s="14">
        <v>4693771.3990000002</v>
      </c>
      <c r="I14" s="15">
        <v>4693771.3990000002</v>
      </c>
      <c r="J14" s="14">
        <v>5703245.9280000003</v>
      </c>
      <c r="K14" s="17"/>
      <c r="L14" s="17">
        <v>87613.932709999994</v>
      </c>
      <c r="M14" s="17">
        <v>2060179.0460000001</v>
      </c>
      <c r="N14" s="18">
        <v>2060179.0460000001</v>
      </c>
      <c r="O14" s="17">
        <v>2503255.2200000002</v>
      </c>
      <c r="P14" s="19">
        <f t="shared" si="0"/>
        <v>48.29890643977653</v>
      </c>
      <c r="Q14" s="24">
        <f t="shared" si="1"/>
        <v>2.2783317829163088</v>
      </c>
      <c r="R14" s="25">
        <f t="shared" si="2"/>
        <v>2060179.0460000001</v>
      </c>
      <c r="T14" s="14">
        <v>271812.6556</v>
      </c>
      <c r="U14" s="14">
        <v>283138.18290000001</v>
      </c>
      <c r="V14" s="20">
        <v>283138.18290000001</v>
      </c>
      <c r="W14" s="14">
        <v>283138.18290000001</v>
      </c>
      <c r="X14" s="17"/>
      <c r="Y14" s="17">
        <v>41574.498399999997</v>
      </c>
      <c r="Z14" s="17">
        <v>43306.76917</v>
      </c>
      <c r="AA14" s="21">
        <v>43306.76917</v>
      </c>
      <c r="AB14" s="17">
        <v>43306.76917</v>
      </c>
      <c r="AC14" s="19">
        <f t="shared" si="3"/>
        <v>11.599999997739621</v>
      </c>
      <c r="AD14" s="24">
        <f t="shared" si="4"/>
        <v>6.5379659652869924</v>
      </c>
      <c r="AE14" s="26">
        <f t="shared" si="5"/>
        <v>43306.76917</v>
      </c>
      <c r="AF14" s="14">
        <v>-9999</v>
      </c>
      <c r="AG14" s="14">
        <v>-9999</v>
      </c>
      <c r="AH14" s="14">
        <v>-9999</v>
      </c>
      <c r="AI14" s="14">
        <v>-9999</v>
      </c>
      <c r="AJ14" s="14">
        <v>-9999</v>
      </c>
      <c r="AK14" s="22">
        <v>-9999</v>
      </c>
      <c r="AL14" s="22">
        <v>-9999</v>
      </c>
      <c r="AM14" s="22">
        <v>-9999</v>
      </c>
      <c r="AN14" s="22">
        <v>-9999</v>
      </c>
      <c r="AO14" s="22">
        <v>-9999</v>
      </c>
      <c r="AP14" s="19">
        <f t="shared" si="6"/>
        <v>0</v>
      </c>
      <c r="AQ14" s="24">
        <f t="shared" si="7"/>
        <v>0</v>
      </c>
      <c r="AR14" s="25">
        <f t="shared" si="8"/>
        <v>0</v>
      </c>
      <c r="AS14" s="14">
        <v>-9999</v>
      </c>
      <c r="AT14" s="14">
        <v>-9999</v>
      </c>
      <c r="AU14" s="14">
        <v>-9999</v>
      </c>
      <c r="AV14" s="14">
        <v>-9999</v>
      </c>
      <c r="AW14" s="14">
        <v>-9999</v>
      </c>
      <c r="AX14" s="22">
        <v>-9999</v>
      </c>
      <c r="AY14" s="22">
        <v>-9999</v>
      </c>
      <c r="AZ14" s="22">
        <v>-9999</v>
      </c>
      <c r="BA14" s="22">
        <v>-9999</v>
      </c>
      <c r="BB14" s="22">
        <v>-9999</v>
      </c>
      <c r="BC14" s="27">
        <f t="shared" si="9"/>
        <v>0</v>
      </c>
      <c r="BD14" s="24">
        <f t="shared" si="10"/>
        <v>0</v>
      </c>
      <c r="BE14" s="24">
        <f t="shared" si="11"/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770695.59669999999</v>
      </c>
      <c r="BK14" s="14">
        <v>0</v>
      </c>
      <c r="BL14" s="14">
        <v>0</v>
      </c>
      <c r="BM14" s="14">
        <v>0</v>
      </c>
      <c r="BN14" s="14">
        <v>0</v>
      </c>
      <c r="BO14" s="14">
        <v>261061.26139999999</v>
      </c>
      <c r="BQ14" s="14">
        <v>7178598.318</v>
      </c>
      <c r="BR14" s="14">
        <v>7178598.318</v>
      </c>
      <c r="BS14" s="14">
        <v>7408254.1979999999</v>
      </c>
      <c r="BT14" s="14">
        <v>7408254.1979999999</v>
      </c>
      <c r="BV14" s="14">
        <v>15117883.33</v>
      </c>
      <c r="BW14" s="14">
        <v>15117883.33</v>
      </c>
      <c r="BX14" s="14">
        <v>15601530.789999999</v>
      </c>
      <c r="BY14" s="14">
        <v>15601530.789999999</v>
      </c>
      <c r="CA14" s="14">
        <v>293059.65889999998</v>
      </c>
      <c r="CB14" s="14">
        <v>4688954.5420000004</v>
      </c>
      <c r="CC14" s="14">
        <v>5861193.1780000003</v>
      </c>
      <c r="CD14" s="14">
        <v>5861193.1780000003</v>
      </c>
      <c r="CF14" s="14">
        <v>136203.84020000001</v>
      </c>
      <c r="CG14" s="14">
        <v>2179261.443</v>
      </c>
      <c r="CH14" s="14">
        <v>2724076.804</v>
      </c>
      <c r="CI14" s="14">
        <v>2724076.804</v>
      </c>
      <c r="CK14" s="14">
        <v>0</v>
      </c>
      <c r="CL14" s="14">
        <v>359788.63390000002</v>
      </c>
      <c r="CM14" s="14">
        <v>1705976.442</v>
      </c>
      <c r="CN14" s="14">
        <v>1705976.442</v>
      </c>
      <c r="CP14" s="14">
        <v>0</v>
      </c>
      <c r="CQ14" s="14">
        <v>28918.574489999999</v>
      </c>
      <c r="CR14" s="14">
        <v>31003.97306</v>
      </c>
      <c r="CS14" s="14">
        <v>31003.97306</v>
      </c>
      <c r="CU14" s="14">
        <v>2725.4000120000001</v>
      </c>
      <c r="CV14" s="14">
        <v>130468.0754</v>
      </c>
      <c r="CW14" s="14">
        <v>164928.5013</v>
      </c>
      <c r="CX14" s="14">
        <v>167202.4547</v>
      </c>
      <c r="CZ14" s="14">
        <v>1970.6044099999999</v>
      </c>
      <c r="DA14" s="14">
        <v>74624.596539999999</v>
      </c>
      <c r="DB14" s="14">
        <v>93052.172349999993</v>
      </c>
      <c r="DC14" s="14">
        <v>94335.130109999998</v>
      </c>
      <c r="DE14" s="14">
        <v>2595411.7510000002</v>
      </c>
      <c r="DF14" s="14">
        <v>2925357.3029999998</v>
      </c>
      <c r="DG14" s="14">
        <v>4669426.4950000001</v>
      </c>
      <c r="DH14" s="14">
        <v>5429062.4950000001</v>
      </c>
      <c r="DI14" s="14">
        <v>-9999</v>
      </c>
      <c r="DJ14" s="14">
        <v>-9999</v>
      </c>
      <c r="DK14" s="14">
        <v>-9999</v>
      </c>
      <c r="DL14" s="14">
        <v>-9999</v>
      </c>
      <c r="DM14" s="14">
        <v>-9999</v>
      </c>
      <c r="DO14" s="14">
        <v>596839</v>
      </c>
      <c r="DP14" s="14">
        <v>674807</v>
      </c>
      <c r="DQ14" s="14">
        <v>849748</v>
      </c>
      <c r="DR14" s="14">
        <v>849748</v>
      </c>
      <c r="DS14" s="14">
        <v>-9999</v>
      </c>
      <c r="DT14" s="14">
        <v>-9999</v>
      </c>
      <c r="DU14" s="14">
        <v>-9999</v>
      </c>
      <c r="DV14" s="14">
        <v>-9999</v>
      </c>
      <c r="DW14" s="14">
        <v>-9999</v>
      </c>
    </row>
    <row r="15" spans="1:127" x14ac:dyDescent="0.25">
      <c r="A15" s="14" t="s">
        <v>53</v>
      </c>
      <c r="B15" s="14" t="s">
        <v>255</v>
      </c>
      <c r="C15" s="14">
        <v>18</v>
      </c>
      <c r="D15" s="14">
        <v>251501677</v>
      </c>
      <c r="E15" s="14">
        <v>238454159.90000001</v>
      </c>
      <c r="F15" s="14"/>
      <c r="G15" s="14">
        <v>330015.1618</v>
      </c>
      <c r="H15" s="14">
        <v>7760070.8049999997</v>
      </c>
      <c r="I15" s="15">
        <v>7760070.8049999997</v>
      </c>
      <c r="J15" s="14">
        <v>9429004.6229999997</v>
      </c>
      <c r="K15" s="17"/>
      <c r="L15" s="17">
        <v>112247.9013</v>
      </c>
      <c r="M15" s="17">
        <v>2639429.2220000001</v>
      </c>
      <c r="N15" s="18">
        <v>2639429.2220000001</v>
      </c>
      <c r="O15" s="17">
        <v>3207082.8939999999</v>
      </c>
      <c r="P15" s="19">
        <f t="shared" si="0"/>
        <v>48.298906439939365</v>
      </c>
      <c r="Q15" s="24">
        <f t="shared" si="1"/>
        <v>2.9400564108022897</v>
      </c>
      <c r="R15" s="25">
        <f t="shared" si="2"/>
        <v>2639429.2220000001</v>
      </c>
      <c r="T15" s="14">
        <v>306677.85629999998</v>
      </c>
      <c r="U15" s="14">
        <v>319456.10029999999</v>
      </c>
      <c r="V15" s="20">
        <v>319456.10029999999</v>
      </c>
      <c r="W15" s="14">
        <v>319456.10029999999</v>
      </c>
      <c r="X15" s="17"/>
      <c r="Y15" s="17">
        <v>36699.200960000002</v>
      </c>
      <c r="Z15" s="17">
        <v>38228.334340000001</v>
      </c>
      <c r="AA15" s="21">
        <v>38228.334340000001</v>
      </c>
      <c r="AB15" s="17">
        <v>38228.334340000001</v>
      </c>
      <c r="AC15" s="19">
        <f t="shared" si="3"/>
        <v>11.599999998497447</v>
      </c>
      <c r="AD15" s="24">
        <f t="shared" si="4"/>
        <v>8.3565267965583026</v>
      </c>
      <c r="AE15" s="26">
        <f t="shared" si="5"/>
        <v>38228.334340000001</v>
      </c>
      <c r="AF15" s="14">
        <v>-9999</v>
      </c>
      <c r="AG15" s="14">
        <v>-9999</v>
      </c>
      <c r="AH15" s="14">
        <v>-9999</v>
      </c>
      <c r="AI15" s="14">
        <v>-9999</v>
      </c>
      <c r="AJ15" s="14">
        <v>-9999</v>
      </c>
      <c r="AK15" s="22">
        <v>-9999</v>
      </c>
      <c r="AL15" s="22">
        <v>-9999</v>
      </c>
      <c r="AM15" s="22">
        <v>-9999</v>
      </c>
      <c r="AN15" s="22">
        <v>-9999</v>
      </c>
      <c r="AO15" s="22">
        <v>-9999</v>
      </c>
      <c r="AP15" s="19">
        <f t="shared" si="6"/>
        <v>0</v>
      </c>
      <c r="AQ15" s="24">
        <f t="shared" si="7"/>
        <v>0</v>
      </c>
      <c r="AR15" s="25">
        <f t="shared" si="8"/>
        <v>0</v>
      </c>
      <c r="AS15" s="14">
        <v>-9999</v>
      </c>
      <c r="AT15" s="14">
        <v>-9999</v>
      </c>
      <c r="AU15" s="14">
        <v>-9999</v>
      </c>
      <c r="AV15" s="14">
        <v>-9999</v>
      </c>
      <c r="AW15" s="14">
        <v>-9999</v>
      </c>
      <c r="AX15" s="22">
        <v>-9999</v>
      </c>
      <c r="AY15" s="22">
        <v>-9999</v>
      </c>
      <c r="AZ15" s="22">
        <v>-9999</v>
      </c>
      <c r="BA15" s="22">
        <v>-9999</v>
      </c>
      <c r="BB15" s="22">
        <v>-9999</v>
      </c>
      <c r="BC15" s="27">
        <f t="shared" si="9"/>
        <v>0</v>
      </c>
      <c r="BD15" s="24">
        <f t="shared" si="10"/>
        <v>0</v>
      </c>
      <c r="BE15" s="24">
        <f t="shared" si="11"/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412730.95189999999</v>
      </c>
      <c r="BK15" s="14">
        <v>0</v>
      </c>
      <c r="BL15" s="14">
        <v>0</v>
      </c>
      <c r="BM15" s="14">
        <v>0</v>
      </c>
      <c r="BN15" s="14">
        <v>0</v>
      </c>
      <c r="BO15" s="14">
        <v>158260.67739999999</v>
      </c>
      <c r="BQ15" s="14">
        <v>3820429.0690000001</v>
      </c>
      <c r="BR15" s="14">
        <v>3820429.0690000001</v>
      </c>
      <c r="BS15" s="14">
        <v>3942651.2579999999</v>
      </c>
      <c r="BT15" s="14">
        <v>3942651.2579999999</v>
      </c>
      <c r="BV15" s="14">
        <v>8045693.3770000003</v>
      </c>
      <c r="BW15" s="14">
        <v>8045693.3770000003</v>
      </c>
      <c r="BX15" s="14">
        <v>8303089.1399999997</v>
      </c>
      <c r="BY15" s="14">
        <v>8303089.1399999997</v>
      </c>
      <c r="CA15" s="14">
        <v>155965.49489999999</v>
      </c>
      <c r="CB15" s="14">
        <v>2495447.9190000002</v>
      </c>
      <c r="CC15" s="14">
        <v>3119309.8990000002</v>
      </c>
      <c r="CD15" s="14">
        <v>3119309.8990000002</v>
      </c>
      <c r="CF15" s="14">
        <v>72487.286139999997</v>
      </c>
      <c r="CG15" s="14">
        <v>1159796.578</v>
      </c>
      <c r="CH15" s="14">
        <v>1449745.723</v>
      </c>
      <c r="CI15" s="14">
        <v>1449745.723</v>
      </c>
      <c r="CK15" s="14">
        <v>0</v>
      </c>
      <c r="CL15" s="14">
        <v>514658.9276</v>
      </c>
      <c r="CM15" s="14">
        <v>808318.09290000005</v>
      </c>
      <c r="CN15" s="14">
        <v>808318.09290000005</v>
      </c>
      <c r="CP15" s="14">
        <v>48.012577350000001</v>
      </c>
      <c r="CQ15" s="14">
        <v>11229.65029</v>
      </c>
      <c r="CR15" s="14">
        <v>11476.54566</v>
      </c>
      <c r="CS15" s="14">
        <v>11476.54566</v>
      </c>
      <c r="CU15" s="14">
        <v>1094.3592140000001</v>
      </c>
      <c r="CV15" s="14">
        <v>52388.251199999999</v>
      </c>
      <c r="CW15" s="14">
        <v>66225.517080000005</v>
      </c>
      <c r="CX15" s="14">
        <v>67138.602069999994</v>
      </c>
      <c r="CZ15" s="14">
        <v>729.44623739999997</v>
      </c>
      <c r="DA15" s="14">
        <v>27623.317439999999</v>
      </c>
      <c r="DB15" s="14">
        <v>34444.537250000001</v>
      </c>
      <c r="DC15" s="14">
        <v>34919.441659999997</v>
      </c>
      <c r="DE15" s="14">
        <v>1564992.8060000001</v>
      </c>
      <c r="DF15" s="14">
        <v>1764800.5</v>
      </c>
      <c r="DG15" s="14">
        <v>2550554.8250000002</v>
      </c>
      <c r="DH15" s="14">
        <v>3014394.6570000001</v>
      </c>
      <c r="DI15" s="14">
        <v>-9999</v>
      </c>
      <c r="DJ15" s="14">
        <v>-9999</v>
      </c>
      <c r="DK15" s="14">
        <v>-9999</v>
      </c>
      <c r="DL15" s="14">
        <v>-9999</v>
      </c>
      <c r="DM15" s="14">
        <v>-9999</v>
      </c>
      <c r="DO15" s="14">
        <v>498068</v>
      </c>
      <c r="DP15" s="14">
        <v>609062</v>
      </c>
      <c r="DQ15" s="14">
        <v>778428</v>
      </c>
      <c r="DR15" s="14">
        <v>778428</v>
      </c>
      <c r="DS15" s="14">
        <v>-9999</v>
      </c>
      <c r="DT15" s="14">
        <v>-9999</v>
      </c>
      <c r="DU15" s="14">
        <v>-9999</v>
      </c>
      <c r="DV15" s="14">
        <v>-9999</v>
      </c>
      <c r="DW15" s="14">
        <v>-9999</v>
      </c>
    </row>
    <row r="16" spans="1:127" x14ac:dyDescent="0.25">
      <c r="A16" s="14" t="s">
        <v>47</v>
      </c>
      <c r="B16" s="14" t="s">
        <v>256</v>
      </c>
      <c r="C16" s="14">
        <v>19</v>
      </c>
      <c r="D16" s="14">
        <v>153369489.5</v>
      </c>
      <c r="E16" s="14">
        <v>148519311.09999999</v>
      </c>
      <c r="F16" s="14"/>
      <c r="G16" s="14">
        <v>149308.01360000001</v>
      </c>
      <c r="H16" s="14">
        <v>3510871.2910000002</v>
      </c>
      <c r="I16" s="15">
        <v>3510871.2910000002</v>
      </c>
      <c r="J16" s="14">
        <v>4265943.2450000001</v>
      </c>
      <c r="K16" s="17"/>
      <c r="L16" s="17">
        <v>82708.047900000005</v>
      </c>
      <c r="M16" s="17">
        <v>1944820.669</v>
      </c>
      <c r="N16" s="18">
        <v>1944820.669</v>
      </c>
      <c r="O16" s="17">
        <v>2363087.0830000001</v>
      </c>
      <c r="P16" s="19">
        <f t="shared" si="0"/>
        <v>48.298906439746212</v>
      </c>
      <c r="Q16" s="24">
        <f t="shared" si="1"/>
        <v>1.8052416590189992</v>
      </c>
      <c r="R16" s="25">
        <f t="shared" si="2"/>
        <v>1944820.669</v>
      </c>
      <c r="T16" s="14">
        <v>82450.92022</v>
      </c>
      <c r="U16" s="14">
        <v>85886.375230000005</v>
      </c>
      <c r="V16" s="20">
        <v>85886.375230000005</v>
      </c>
      <c r="W16" s="14">
        <v>85886.375230000005</v>
      </c>
      <c r="X16" s="17"/>
      <c r="Y16" s="17">
        <v>13813.021269999999</v>
      </c>
      <c r="Z16" s="17">
        <v>14388.563829999999</v>
      </c>
      <c r="AA16" s="21">
        <v>14388.563829999999</v>
      </c>
      <c r="AB16" s="17">
        <v>14388.563829999999</v>
      </c>
      <c r="AC16" s="19">
        <f t="shared" si="3"/>
        <v>11.600000000372587</v>
      </c>
      <c r="AD16" s="24">
        <f t="shared" si="4"/>
        <v>5.9690721217726992</v>
      </c>
      <c r="AE16" s="26">
        <f t="shared" si="5"/>
        <v>14388.563829999999</v>
      </c>
      <c r="AF16" s="14">
        <v>-9999</v>
      </c>
      <c r="AG16" s="14">
        <v>-9999</v>
      </c>
      <c r="AH16" s="14">
        <v>-9999</v>
      </c>
      <c r="AI16" s="14">
        <v>-9999</v>
      </c>
      <c r="AJ16" s="14">
        <v>-9999</v>
      </c>
      <c r="AK16" s="22">
        <v>-9999</v>
      </c>
      <c r="AL16" s="22">
        <v>-9999</v>
      </c>
      <c r="AM16" s="22">
        <v>-9999</v>
      </c>
      <c r="AN16" s="22">
        <v>-9999</v>
      </c>
      <c r="AO16" s="22">
        <v>-9999</v>
      </c>
      <c r="AP16" s="19">
        <f t="shared" si="6"/>
        <v>0</v>
      </c>
      <c r="AQ16" s="24">
        <f t="shared" si="7"/>
        <v>0</v>
      </c>
      <c r="AR16" s="25">
        <f t="shared" si="8"/>
        <v>0</v>
      </c>
      <c r="AS16" s="14">
        <v>-9999</v>
      </c>
      <c r="AT16" s="14">
        <v>-9999</v>
      </c>
      <c r="AU16" s="14">
        <v>-9999</v>
      </c>
      <c r="AV16" s="14">
        <v>-9999</v>
      </c>
      <c r="AW16" s="14">
        <v>-9999</v>
      </c>
      <c r="AX16" s="22">
        <v>-9999</v>
      </c>
      <c r="AY16" s="22">
        <v>-9999</v>
      </c>
      <c r="AZ16" s="22">
        <v>-9999</v>
      </c>
      <c r="BA16" s="22">
        <v>-9999</v>
      </c>
      <c r="BB16" s="22">
        <v>-9999</v>
      </c>
      <c r="BC16" s="27">
        <f t="shared" si="9"/>
        <v>0</v>
      </c>
      <c r="BD16" s="24">
        <f t="shared" si="10"/>
        <v>0</v>
      </c>
      <c r="BE16" s="24">
        <f t="shared" si="11"/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135729.47899999999</v>
      </c>
      <c r="BK16" s="14">
        <v>0</v>
      </c>
      <c r="BL16" s="14">
        <v>0</v>
      </c>
      <c r="BM16" s="14">
        <v>0</v>
      </c>
      <c r="BN16" s="14">
        <v>0</v>
      </c>
      <c r="BO16" s="14">
        <v>54213.685290000001</v>
      </c>
      <c r="BQ16" s="14">
        <v>7745113.8219999997</v>
      </c>
      <c r="BR16" s="14">
        <v>7745113.8219999997</v>
      </c>
      <c r="BS16" s="14">
        <v>7992893.5219999999</v>
      </c>
      <c r="BT16" s="14">
        <v>7992893.5219999999</v>
      </c>
      <c r="BV16" s="14">
        <v>16310945.67</v>
      </c>
      <c r="BW16" s="14">
        <v>16310945.67</v>
      </c>
      <c r="BX16" s="14">
        <v>16832761.27</v>
      </c>
      <c r="BY16" s="14">
        <v>16832761.27</v>
      </c>
      <c r="CA16" s="14">
        <v>316187.13209999999</v>
      </c>
      <c r="CB16" s="14">
        <v>5058994.1140000001</v>
      </c>
      <c r="CC16" s="14">
        <v>6323742.642</v>
      </c>
      <c r="CD16" s="14">
        <v>6323742.642</v>
      </c>
      <c r="CF16" s="14">
        <v>146952.6778</v>
      </c>
      <c r="CG16" s="14">
        <v>2351242.844</v>
      </c>
      <c r="CH16" s="14">
        <v>2939053.5550000002</v>
      </c>
      <c r="CI16" s="14">
        <v>2939053.5550000002</v>
      </c>
      <c r="CK16" s="14">
        <v>0</v>
      </c>
      <c r="CL16" s="14">
        <v>1621221.8489999999</v>
      </c>
      <c r="CM16" s="14">
        <v>5668901.2189999996</v>
      </c>
      <c r="CN16" s="14">
        <v>5668901.2189999996</v>
      </c>
      <c r="CP16" s="14">
        <v>0</v>
      </c>
      <c r="CQ16" s="14">
        <v>86395.639020000002</v>
      </c>
      <c r="CR16" s="14">
        <v>87376.805640000006</v>
      </c>
      <c r="CS16" s="14">
        <v>87376.805640000006</v>
      </c>
      <c r="CU16" s="14">
        <v>8271.2554670000009</v>
      </c>
      <c r="CV16" s="14">
        <v>395954.64049999998</v>
      </c>
      <c r="CW16" s="14">
        <v>500537.81550000003</v>
      </c>
      <c r="CX16" s="14">
        <v>507438.98570000002</v>
      </c>
      <c r="CZ16" s="14">
        <v>5553.6468889999996</v>
      </c>
      <c r="DA16" s="14">
        <v>210310.42879999999</v>
      </c>
      <c r="DB16" s="14">
        <v>262243.8603</v>
      </c>
      <c r="DC16" s="14">
        <v>265859.55009999999</v>
      </c>
      <c r="DE16" s="14">
        <v>3070372.003</v>
      </c>
      <c r="DF16" s="14">
        <v>3460929.6639999999</v>
      </c>
      <c r="DG16" s="14">
        <v>5452044.983</v>
      </c>
      <c r="DH16" s="14">
        <v>6352265.0930000003</v>
      </c>
      <c r="DI16" s="14">
        <v>-9999</v>
      </c>
      <c r="DJ16" s="14">
        <v>-9999</v>
      </c>
      <c r="DK16" s="14">
        <v>-9999</v>
      </c>
      <c r="DL16" s="14">
        <v>-9999</v>
      </c>
      <c r="DM16" s="14">
        <v>-9999</v>
      </c>
      <c r="DO16" s="14">
        <v>2623710</v>
      </c>
      <c r="DP16" s="14">
        <v>3015268</v>
      </c>
      <c r="DQ16" s="14">
        <v>3793206</v>
      </c>
      <c r="DR16" s="14">
        <v>3793206</v>
      </c>
      <c r="DS16" s="14">
        <v>-9999</v>
      </c>
      <c r="DT16" s="14">
        <v>-9999</v>
      </c>
      <c r="DU16" s="14">
        <v>-9999</v>
      </c>
      <c r="DV16" s="14">
        <v>-9999</v>
      </c>
      <c r="DW16" s="14">
        <v>-9999</v>
      </c>
    </row>
    <row r="17" spans="1:127" x14ac:dyDescent="0.25">
      <c r="A17" s="14" t="s">
        <v>61</v>
      </c>
      <c r="B17" s="14" t="s">
        <v>257</v>
      </c>
      <c r="C17" s="14">
        <v>20</v>
      </c>
      <c r="D17" s="14">
        <v>110380808.7</v>
      </c>
      <c r="E17" s="14">
        <v>97814382.189999998</v>
      </c>
      <c r="F17" s="14"/>
      <c r="G17" s="14">
        <v>150433.90909999999</v>
      </c>
      <c r="H17" s="14">
        <v>3537345.9190000002</v>
      </c>
      <c r="I17" s="15">
        <v>3537345.9190000002</v>
      </c>
      <c r="J17" s="14">
        <v>4298111.6880000001</v>
      </c>
      <c r="K17" s="17"/>
      <c r="L17" s="17">
        <v>67623.829880000005</v>
      </c>
      <c r="M17" s="17">
        <v>1590126.057</v>
      </c>
      <c r="N17" s="18">
        <v>1590126.057</v>
      </c>
      <c r="O17" s="17">
        <v>1932109.425</v>
      </c>
      <c r="P17" s="19">
        <f t="shared" si="0"/>
        <v>48.298906439520316</v>
      </c>
      <c r="Q17" s="24">
        <f t="shared" si="1"/>
        <v>2.2245694946183754</v>
      </c>
      <c r="R17" s="25">
        <f t="shared" si="2"/>
        <v>1590126.057</v>
      </c>
      <c r="T17" s="14">
        <v>74597.681419999994</v>
      </c>
      <c r="U17" s="14">
        <v>77705.918139999994</v>
      </c>
      <c r="V17" s="20">
        <v>77705.918139999994</v>
      </c>
      <c r="W17" s="14">
        <v>77705.918139999994</v>
      </c>
      <c r="X17" s="17"/>
      <c r="Y17" s="17">
        <v>14610.80788</v>
      </c>
      <c r="Z17" s="17">
        <v>15219.591539999999</v>
      </c>
      <c r="AA17" s="21">
        <v>15219.591539999999</v>
      </c>
      <c r="AB17" s="17">
        <v>15219.591539999999</v>
      </c>
      <c r="AC17" s="19">
        <f t="shared" si="3"/>
        <v>11.599999997117337</v>
      </c>
      <c r="AD17" s="24">
        <f t="shared" si="4"/>
        <v>5.1056506960632921</v>
      </c>
      <c r="AE17" s="26">
        <f t="shared" si="5"/>
        <v>15219.591539999999</v>
      </c>
      <c r="AF17" s="14">
        <v>-9999</v>
      </c>
      <c r="AG17" s="14">
        <v>-9999</v>
      </c>
      <c r="AH17" s="14">
        <v>-9999</v>
      </c>
      <c r="AI17" s="14">
        <v>-9999</v>
      </c>
      <c r="AJ17" s="14">
        <v>-9999</v>
      </c>
      <c r="AK17" s="22">
        <v>-9999</v>
      </c>
      <c r="AL17" s="22">
        <v>-9999</v>
      </c>
      <c r="AM17" s="22">
        <v>-9999</v>
      </c>
      <c r="AN17" s="22">
        <v>-9999</v>
      </c>
      <c r="AO17" s="22">
        <v>-9999</v>
      </c>
      <c r="AP17" s="19">
        <f t="shared" si="6"/>
        <v>0</v>
      </c>
      <c r="AQ17" s="24">
        <f t="shared" si="7"/>
        <v>0</v>
      </c>
      <c r="AR17" s="25">
        <f t="shared" si="8"/>
        <v>0</v>
      </c>
      <c r="AS17" s="14">
        <v>-9999</v>
      </c>
      <c r="AT17" s="14">
        <v>-9999</v>
      </c>
      <c r="AU17" s="14">
        <v>-9999</v>
      </c>
      <c r="AV17" s="14">
        <v>-9999</v>
      </c>
      <c r="AW17" s="14">
        <v>-9999</v>
      </c>
      <c r="AX17" s="22">
        <v>-9999</v>
      </c>
      <c r="AY17" s="22">
        <v>-9999</v>
      </c>
      <c r="AZ17" s="22">
        <v>-9999</v>
      </c>
      <c r="BA17" s="22">
        <v>-9999</v>
      </c>
      <c r="BB17" s="22">
        <v>-9999</v>
      </c>
      <c r="BC17" s="27">
        <f t="shared" si="9"/>
        <v>0</v>
      </c>
      <c r="BD17" s="24">
        <f t="shared" si="10"/>
        <v>0</v>
      </c>
      <c r="BE17" s="24">
        <f t="shared" si="11"/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106731.72470000001</v>
      </c>
      <c r="BK17" s="14">
        <v>0</v>
      </c>
      <c r="BL17" s="14">
        <v>0</v>
      </c>
      <c r="BM17" s="14">
        <v>0</v>
      </c>
      <c r="BN17" s="14">
        <v>0</v>
      </c>
      <c r="BO17" s="14">
        <v>36153.727630000001</v>
      </c>
      <c r="BQ17" s="14">
        <v>7442761.8150000004</v>
      </c>
      <c r="BR17" s="14">
        <v>7442761.8150000004</v>
      </c>
      <c r="BS17" s="14">
        <v>7680868.7460000003</v>
      </c>
      <c r="BT17" s="14">
        <v>7680868.7460000003</v>
      </c>
      <c r="BV17" s="14">
        <v>15674202.65</v>
      </c>
      <c r="BW17" s="14">
        <v>15674202.65</v>
      </c>
      <c r="BX17" s="14">
        <v>16175647.73</v>
      </c>
      <c r="BY17" s="14">
        <v>16175647.73</v>
      </c>
      <c r="CA17" s="14">
        <v>303843.89010000002</v>
      </c>
      <c r="CB17" s="14">
        <v>4861502.2419999996</v>
      </c>
      <c r="CC17" s="14">
        <v>6076877.8030000003</v>
      </c>
      <c r="CD17" s="14">
        <v>6076877.8030000003</v>
      </c>
      <c r="CF17" s="14">
        <v>141215.97229999999</v>
      </c>
      <c r="CG17" s="14">
        <v>2259455.5559999999</v>
      </c>
      <c r="CH17" s="14">
        <v>2824319.4449999998</v>
      </c>
      <c r="CI17" s="14">
        <v>2824319.4449999998</v>
      </c>
      <c r="CK17" s="14">
        <v>10333.983899999999</v>
      </c>
      <c r="CL17" s="14">
        <v>7720081.7560000001</v>
      </c>
      <c r="CM17" s="14">
        <v>7029505.5209999997</v>
      </c>
      <c r="CN17" s="14">
        <v>7029505.5209999997</v>
      </c>
      <c r="CP17" s="14">
        <v>24.842994130000001</v>
      </c>
      <c r="CQ17" s="14">
        <v>141601.21249999999</v>
      </c>
      <c r="CR17" s="14">
        <v>141601.21249999999</v>
      </c>
      <c r="CS17" s="14">
        <v>141601.21249999999</v>
      </c>
      <c r="CU17" s="14">
        <v>9440.6363860000001</v>
      </c>
      <c r="CV17" s="14">
        <v>451934.26819999999</v>
      </c>
      <c r="CW17" s="14">
        <v>571303.29639999999</v>
      </c>
      <c r="CX17" s="14">
        <v>579180.14639999997</v>
      </c>
      <c r="CZ17" s="14">
        <v>9000.135988</v>
      </c>
      <c r="DA17" s="14">
        <v>340825.13650000002</v>
      </c>
      <c r="DB17" s="14">
        <v>424987.48149999999</v>
      </c>
      <c r="DC17" s="14">
        <v>430847.00069999998</v>
      </c>
      <c r="DE17" s="14">
        <v>1956947.2690000001</v>
      </c>
      <c r="DF17" s="14">
        <v>2207197.1889999998</v>
      </c>
      <c r="DG17" s="14">
        <v>3065407.2110000001</v>
      </c>
      <c r="DH17" s="14">
        <v>3648124.415</v>
      </c>
      <c r="DI17" s="14">
        <v>-9999</v>
      </c>
      <c r="DJ17" s="14">
        <v>-9999</v>
      </c>
      <c r="DK17" s="14">
        <v>-9999</v>
      </c>
      <c r="DL17" s="14">
        <v>-9999</v>
      </c>
      <c r="DM17" s="14">
        <v>-9999</v>
      </c>
      <c r="DO17" s="14">
        <v>287327</v>
      </c>
      <c r="DP17" s="14">
        <v>334152</v>
      </c>
      <c r="DQ17" s="14">
        <v>357242</v>
      </c>
      <c r="DR17" s="14">
        <v>357242</v>
      </c>
      <c r="DS17" s="14">
        <v>-9999</v>
      </c>
      <c r="DT17" s="14">
        <v>-9999</v>
      </c>
      <c r="DU17" s="14">
        <v>-9999</v>
      </c>
      <c r="DV17" s="14">
        <v>-9999</v>
      </c>
      <c r="DW17" s="14">
        <v>-9999</v>
      </c>
    </row>
    <row r="18" spans="1:127" x14ac:dyDescent="0.25">
      <c r="A18" s="14" t="s">
        <v>51</v>
      </c>
      <c r="B18" s="14" t="s">
        <v>258</v>
      </c>
      <c r="C18" s="14">
        <v>21</v>
      </c>
      <c r="D18" s="14">
        <v>164085947.80000001</v>
      </c>
      <c r="E18" s="14">
        <v>141319877.30000001</v>
      </c>
      <c r="F18" s="14"/>
      <c r="G18" s="14">
        <v>427292.2304</v>
      </c>
      <c r="H18" s="14">
        <v>10047471.59</v>
      </c>
      <c r="I18" s="15">
        <v>10047471.59</v>
      </c>
      <c r="J18" s="14">
        <v>12208349.439999999</v>
      </c>
      <c r="K18" s="17"/>
      <c r="L18" s="17">
        <v>131750.09770000001</v>
      </c>
      <c r="M18" s="17">
        <v>3098009.44</v>
      </c>
      <c r="N18" s="18">
        <v>3098009.44</v>
      </c>
      <c r="O18" s="17">
        <v>3764288.5049999999</v>
      </c>
      <c r="P18" s="19">
        <f t="shared" si="0"/>
        <v>48.298906440003186</v>
      </c>
      <c r="Q18" s="24">
        <f t="shared" si="1"/>
        <v>3.2432023803000418</v>
      </c>
      <c r="R18" s="25">
        <f t="shared" si="2"/>
        <v>3098009.44</v>
      </c>
      <c r="T18" s="14">
        <v>1189556.0519999999</v>
      </c>
      <c r="U18" s="14">
        <v>1239120.888</v>
      </c>
      <c r="V18" s="20">
        <v>1239120.888</v>
      </c>
      <c r="W18" s="14">
        <v>1239120.888</v>
      </c>
      <c r="X18" s="17"/>
      <c r="Y18" s="17">
        <v>141117.59469999999</v>
      </c>
      <c r="Z18" s="17">
        <v>146997.4945</v>
      </c>
      <c r="AA18" s="21">
        <v>146997.4945</v>
      </c>
      <c r="AB18" s="17">
        <v>146997.4945</v>
      </c>
      <c r="AC18" s="19">
        <f t="shared" si="3"/>
        <v>11.60000001549486</v>
      </c>
      <c r="AD18" s="24">
        <f t="shared" si="4"/>
        <v>8.4295374707900219</v>
      </c>
      <c r="AE18" s="26">
        <f t="shared" si="5"/>
        <v>146997.4945</v>
      </c>
      <c r="AF18" s="14">
        <v>-9999</v>
      </c>
      <c r="AG18" s="14">
        <v>-9999</v>
      </c>
      <c r="AH18" s="14">
        <v>-9999</v>
      </c>
      <c r="AI18" s="14">
        <v>-9999</v>
      </c>
      <c r="AJ18" s="14">
        <v>-9999</v>
      </c>
      <c r="AK18" s="22">
        <v>-9999</v>
      </c>
      <c r="AL18" s="22">
        <v>-9999</v>
      </c>
      <c r="AM18" s="22">
        <v>-9999</v>
      </c>
      <c r="AN18" s="22">
        <v>-9999</v>
      </c>
      <c r="AO18" s="22">
        <v>-9999</v>
      </c>
      <c r="AP18" s="19">
        <f t="shared" si="6"/>
        <v>0</v>
      </c>
      <c r="AQ18" s="24">
        <f t="shared" si="7"/>
        <v>0</v>
      </c>
      <c r="AR18" s="25">
        <f t="shared" si="8"/>
        <v>0</v>
      </c>
      <c r="AS18" s="14">
        <v>-9999</v>
      </c>
      <c r="AT18" s="14">
        <v>-9999</v>
      </c>
      <c r="AU18" s="14">
        <v>-9999</v>
      </c>
      <c r="AV18" s="14">
        <v>-9999</v>
      </c>
      <c r="AW18" s="14">
        <v>-9999</v>
      </c>
      <c r="AX18" s="22">
        <v>-9999</v>
      </c>
      <c r="AY18" s="22">
        <v>-9999</v>
      </c>
      <c r="AZ18" s="22">
        <v>-9999</v>
      </c>
      <c r="BA18" s="22">
        <v>-9999</v>
      </c>
      <c r="BB18" s="22">
        <v>-9999</v>
      </c>
      <c r="BC18" s="27">
        <f t="shared" si="9"/>
        <v>0</v>
      </c>
      <c r="BD18" s="24">
        <f t="shared" si="10"/>
        <v>0</v>
      </c>
      <c r="BE18" s="24">
        <f t="shared" si="11"/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267515.25140000001</v>
      </c>
      <c r="BK18" s="14">
        <v>0</v>
      </c>
      <c r="BL18" s="14">
        <v>0</v>
      </c>
      <c r="BM18" s="14">
        <v>0</v>
      </c>
      <c r="BN18" s="14">
        <v>0</v>
      </c>
      <c r="BO18" s="14">
        <v>89666.146030000004</v>
      </c>
      <c r="BQ18" s="14">
        <v>1930360.8149999999</v>
      </c>
      <c r="BR18" s="14">
        <v>1930360.8149999999</v>
      </c>
      <c r="BS18" s="14">
        <v>1992116.4240000001</v>
      </c>
      <c r="BT18" s="14">
        <v>1992116.4240000001</v>
      </c>
      <c r="BV18" s="14">
        <v>4065274.068</v>
      </c>
      <c r="BW18" s="14">
        <v>4065274.068</v>
      </c>
      <c r="BX18" s="14">
        <v>4195329.2750000004</v>
      </c>
      <c r="BY18" s="14">
        <v>4195329.2750000004</v>
      </c>
      <c r="CA18" s="14">
        <v>78805.200790000003</v>
      </c>
      <c r="CB18" s="14">
        <v>1260883.213</v>
      </c>
      <c r="CC18" s="14">
        <v>1576104.0160000001</v>
      </c>
      <c r="CD18" s="14">
        <v>1576104.0160000001</v>
      </c>
      <c r="CF18" s="14">
        <v>36625.890500000001</v>
      </c>
      <c r="CG18" s="14">
        <v>586014.24800000002</v>
      </c>
      <c r="CH18" s="14">
        <v>732517.81</v>
      </c>
      <c r="CI18" s="14">
        <v>732517.81</v>
      </c>
      <c r="CK18" s="14">
        <v>1529.8260769999999</v>
      </c>
      <c r="CL18" s="14">
        <v>1318532.986</v>
      </c>
      <c r="CM18" s="14">
        <v>1901294.9010000001</v>
      </c>
      <c r="CN18" s="14">
        <v>1901294.9010000001</v>
      </c>
      <c r="CP18" s="14">
        <v>0</v>
      </c>
      <c r="CQ18" s="14">
        <v>28630.027989999999</v>
      </c>
      <c r="CR18" s="14">
        <v>32602.797040000001</v>
      </c>
      <c r="CS18" s="14">
        <v>32602.797040000001</v>
      </c>
      <c r="CU18" s="14">
        <v>2804.5636909999998</v>
      </c>
      <c r="CV18" s="14">
        <v>134257.73300000001</v>
      </c>
      <c r="CW18" s="14">
        <v>169719.11809999999</v>
      </c>
      <c r="CX18" s="14">
        <v>172059.12210000001</v>
      </c>
      <c r="CZ18" s="14">
        <v>2072.2252429999999</v>
      </c>
      <c r="DA18" s="14">
        <v>78472.864449999994</v>
      </c>
      <c r="DB18" s="14">
        <v>97850.720069999996</v>
      </c>
      <c r="DC18" s="14">
        <v>99199.837870000003</v>
      </c>
      <c r="DE18" s="14">
        <v>578018.30799999996</v>
      </c>
      <c r="DF18" s="14">
        <v>652129.09100000001</v>
      </c>
      <c r="DG18" s="14">
        <v>844981.53509999998</v>
      </c>
      <c r="DH18" s="14">
        <v>1018417.8</v>
      </c>
      <c r="DI18" s="14">
        <v>-9999</v>
      </c>
      <c r="DJ18" s="14">
        <v>-9999</v>
      </c>
      <c r="DK18" s="14">
        <v>-9999</v>
      </c>
      <c r="DL18" s="14">
        <v>-9999</v>
      </c>
      <c r="DM18" s="14">
        <v>-9999</v>
      </c>
      <c r="DO18" s="14">
        <v>25863</v>
      </c>
      <c r="DP18" s="14">
        <v>78429</v>
      </c>
      <c r="DQ18" s="14">
        <v>86640</v>
      </c>
      <c r="DR18" s="14">
        <v>86640</v>
      </c>
      <c r="DS18" s="14">
        <v>-9999</v>
      </c>
      <c r="DT18" s="14">
        <v>-9999</v>
      </c>
      <c r="DU18" s="14">
        <v>-9999</v>
      </c>
      <c r="DV18" s="14">
        <v>-9999</v>
      </c>
      <c r="DW18" s="14">
        <v>-9999</v>
      </c>
    </row>
    <row r="19" spans="1:127" x14ac:dyDescent="0.25">
      <c r="A19" s="14" t="s">
        <v>54</v>
      </c>
      <c r="B19" s="14" t="s">
        <v>259</v>
      </c>
      <c r="C19" s="14">
        <v>22</v>
      </c>
      <c r="D19" s="14">
        <v>233589749.59999999</v>
      </c>
      <c r="E19" s="14">
        <v>209295512.80000001</v>
      </c>
      <c r="F19" s="14"/>
      <c r="G19" s="14">
        <v>281322.81329999998</v>
      </c>
      <c r="H19" s="14">
        <v>6615105.0089999996</v>
      </c>
      <c r="I19" s="15">
        <v>6615105.0089999996</v>
      </c>
      <c r="J19" s="14">
        <v>8037794.665</v>
      </c>
      <c r="K19" s="17"/>
      <c r="L19" s="17">
        <v>93790.94356</v>
      </c>
      <c r="M19" s="17">
        <v>2205427.0440000002</v>
      </c>
      <c r="N19" s="18">
        <v>2205427.0440000002</v>
      </c>
      <c r="O19" s="17">
        <v>2679741.2450000001</v>
      </c>
      <c r="P19" s="19">
        <f t="shared" si="0"/>
        <v>48.298906439627174</v>
      </c>
      <c r="Q19" s="24">
        <f t="shared" si="1"/>
        <v>2.9994667141662199</v>
      </c>
      <c r="R19" s="25">
        <f t="shared" si="2"/>
        <v>2205427.0440000002</v>
      </c>
      <c r="T19" s="14">
        <v>1014135.474</v>
      </c>
      <c r="U19" s="14">
        <v>1056391.1189999999</v>
      </c>
      <c r="V19" s="20">
        <v>1056391.1189999999</v>
      </c>
      <c r="W19" s="14">
        <v>1056391.1189999999</v>
      </c>
      <c r="X19" s="17"/>
      <c r="Y19" s="17">
        <v>205378.96660000001</v>
      </c>
      <c r="Z19" s="17">
        <v>213936.4235</v>
      </c>
      <c r="AA19" s="21">
        <v>213936.4235</v>
      </c>
      <c r="AB19" s="17">
        <v>213936.4235</v>
      </c>
      <c r="AC19" s="19">
        <f t="shared" si="3"/>
        <v>11.600000009087539</v>
      </c>
      <c r="AD19" s="24">
        <f t="shared" si="4"/>
        <v>4.937874073602992</v>
      </c>
      <c r="AE19" s="26">
        <f t="shared" si="5"/>
        <v>213936.4235</v>
      </c>
      <c r="AF19" s="14">
        <v>0</v>
      </c>
      <c r="AG19" s="14">
        <v>197598.3248</v>
      </c>
      <c r="AH19" s="14">
        <v>411981.06339999998</v>
      </c>
      <c r="AI19" s="14">
        <v>503532.41080000001</v>
      </c>
      <c r="AJ19" s="14">
        <v>564566.64240000001</v>
      </c>
      <c r="AK19" s="22">
        <v>0</v>
      </c>
      <c r="AL19" s="22">
        <v>419000</v>
      </c>
      <c r="AM19" s="22">
        <v>419000</v>
      </c>
      <c r="AN19" s="22">
        <v>419000</v>
      </c>
      <c r="AO19" s="22">
        <v>419000</v>
      </c>
      <c r="AP19" s="19">
        <f t="shared" si="6"/>
        <v>43.39393939564853</v>
      </c>
      <c r="AQ19" s="24">
        <f t="shared" si="7"/>
        <v>1.2017479971360383</v>
      </c>
      <c r="AR19" s="25">
        <f t="shared" si="8"/>
        <v>419000</v>
      </c>
      <c r="AS19" s="14">
        <v>-9999</v>
      </c>
      <c r="AT19" s="14">
        <v>-9999</v>
      </c>
      <c r="AU19" s="14">
        <v>-9999</v>
      </c>
      <c r="AV19" s="14">
        <v>-9999</v>
      </c>
      <c r="AW19" s="14">
        <v>-9999</v>
      </c>
      <c r="AX19" s="22">
        <v>-9999</v>
      </c>
      <c r="AY19" s="22">
        <v>-9999</v>
      </c>
      <c r="AZ19" s="22">
        <v>-9999</v>
      </c>
      <c r="BA19" s="22">
        <v>-9999</v>
      </c>
      <c r="BB19" s="22">
        <v>-9999</v>
      </c>
      <c r="BC19" s="27">
        <f t="shared" si="9"/>
        <v>0</v>
      </c>
      <c r="BD19" s="24">
        <f t="shared" si="10"/>
        <v>0</v>
      </c>
      <c r="BE19" s="24">
        <f t="shared" si="11"/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524443.27130000002</v>
      </c>
      <c r="BK19" s="14">
        <v>0</v>
      </c>
      <c r="BL19" s="14">
        <v>0</v>
      </c>
      <c r="BM19" s="14">
        <v>0</v>
      </c>
      <c r="BN19" s="14">
        <v>0</v>
      </c>
      <c r="BO19" s="14">
        <v>126635.07180000001</v>
      </c>
      <c r="BQ19" s="14">
        <v>1045923.3320000001</v>
      </c>
      <c r="BR19" s="14">
        <v>1045923.3320000001</v>
      </c>
      <c r="BS19" s="14">
        <v>1079384.2439999999</v>
      </c>
      <c r="BT19" s="14">
        <v>1079384.2439999999</v>
      </c>
      <c r="BV19" s="14">
        <v>2202678.8810000001</v>
      </c>
      <c r="BW19" s="14">
        <v>2202678.8810000001</v>
      </c>
      <c r="BX19" s="14">
        <v>2273146.42</v>
      </c>
      <c r="BY19" s="14">
        <v>2273146.42</v>
      </c>
      <c r="CA19" s="14">
        <v>42698.855860000003</v>
      </c>
      <c r="CB19" s="14">
        <v>683181.69380000001</v>
      </c>
      <c r="CC19" s="14">
        <v>853977.11730000004</v>
      </c>
      <c r="CD19" s="14">
        <v>853977.11730000004</v>
      </c>
      <c r="CF19" s="14">
        <v>19844.929059999999</v>
      </c>
      <c r="CG19" s="14">
        <v>317518.86499999999</v>
      </c>
      <c r="CH19" s="14">
        <v>396898.58120000002</v>
      </c>
      <c r="CI19" s="14">
        <v>396898.58120000002</v>
      </c>
      <c r="CK19" s="14">
        <v>391113.59649999999</v>
      </c>
      <c r="CL19" s="14">
        <v>1002795.493</v>
      </c>
      <c r="CM19" s="14">
        <v>908998.62450000003</v>
      </c>
      <c r="CN19" s="14">
        <v>908998.62450000003</v>
      </c>
      <c r="CP19" s="14">
        <v>5836.5153979999995</v>
      </c>
      <c r="CQ19" s="14">
        <v>11878.721670000001</v>
      </c>
      <c r="CR19" s="14">
        <v>11878.721670000001</v>
      </c>
      <c r="CS19" s="14">
        <v>11878.721670000001</v>
      </c>
      <c r="CU19" s="14">
        <v>1534.399844</v>
      </c>
      <c r="CV19" s="14">
        <v>73453.509080000003</v>
      </c>
      <c r="CW19" s="14">
        <v>92854.724279999995</v>
      </c>
      <c r="CX19" s="14">
        <v>94134.959740000006</v>
      </c>
      <c r="CZ19" s="14">
        <v>755.00843910000003</v>
      </c>
      <c r="DA19" s="14">
        <v>28591.329580000001</v>
      </c>
      <c r="DB19" s="14">
        <v>35651.58743</v>
      </c>
      <c r="DC19" s="14">
        <v>36143.134050000001</v>
      </c>
      <c r="DE19" s="14">
        <v>467514.53769999999</v>
      </c>
      <c r="DF19" s="14">
        <v>527774.2659</v>
      </c>
      <c r="DG19" s="14">
        <v>585185.26430000004</v>
      </c>
      <c r="DH19" s="14">
        <v>727611.43889999995</v>
      </c>
      <c r="DI19" s="14">
        <v>-9999</v>
      </c>
      <c r="DJ19" s="14">
        <v>-9999</v>
      </c>
      <c r="DK19" s="14">
        <v>-9999</v>
      </c>
      <c r="DL19" s="14">
        <v>-9999</v>
      </c>
      <c r="DM19" s="14">
        <v>-9999</v>
      </c>
      <c r="DO19" s="14">
        <v>650</v>
      </c>
      <c r="DP19" s="14">
        <v>1836</v>
      </c>
      <c r="DQ19" s="14">
        <v>2610</v>
      </c>
      <c r="DR19" s="14">
        <v>2610</v>
      </c>
      <c r="DS19" s="14">
        <v>-9999</v>
      </c>
      <c r="DT19" s="14">
        <v>-9999</v>
      </c>
      <c r="DU19" s="14">
        <v>-9999</v>
      </c>
      <c r="DV19" s="14">
        <v>-9999</v>
      </c>
      <c r="DW19" s="14">
        <v>-9999</v>
      </c>
    </row>
    <row r="20" spans="1:127" x14ac:dyDescent="0.25">
      <c r="A20" s="14" t="s">
        <v>62</v>
      </c>
      <c r="B20" s="14" t="s">
        <v>260</v>
      </c>
      <c r="C20" s="14">
        <v>23</v>
      </c>
      <c r="D20" s="14">
        <v>19282637.59</v>
      </c>
      <c r="E20" s="14">
        <v>1877831.091</v>
      </c>
      <c r="F20" s="14"/>
      <c r="G20" s="14">
        <v>112202.7322</v>
      </c>
      <c r="H20" s="14">
        <v>2638367.1030000001</v>
      </c>
      <c r="I20" s="15">
        <v>2638367.1030000001</v>
      </c>
      <c r="J20" s="14">
        <v>3205792.3489999999</v>
      </c>
      <c r="K20" s="17"/>
      <c r="L20" s="17">
        <v>45637.505389999998</v>
      </c>
      <c r="M20" s="17">
        <v>1073133.341</v>
      </c>
      <c r="N20" s="18">
        <v>1073133.341</v>
      </c>
      <c r="O20" s="17">
        <v>1303928.7250000001</v>
      </c>
      <c r="P20" s="19">
        <f t="shared" si="0"/>
        <v>48.298906439935244</v>
      </c>
      <c r="Q20" s="24">
        <f t="shared" si="1"/>
        <v>2.4585640965561986</v>
      </c>
      <c r="R20" s="25">
        <f t="shared" si="2"/>
        <v>1073133.341</v>
      </c>
      <c r="T20" s="14">
        <v>491795.19150000002</v>
      </c>
      <c r="U20" s="14">
        <v>512286.65779999999</v>
      </c>
      <c r="V20" s="20">
        <v>512286.65779999999</v>
      </c>
      <c r="W20" s="14">
        <v>512286.65779999999</v>
      </c>
      <c r="X20" s="17"/>
      <c r="Y20" s="17">
        <v>77986.859710000004</v>
      </c>
      <c r="Z20" s="17">
        <v>81236.3122</v>
      </c>
      <c r="AA20" s="21">
        <v>81236.3122</v>
      </c>
      <c r="AB20" s="17">
        <v>81236.3122</v>
      </c>
      <c r="AC20" s="19">
        <f t="shared" si="3"/>
        <v>11.599999999063023</v>
      </c>
      <c r="AD20" s="24">
        <f t="shared" si="4"/>
        <v>6.306128921002399</v>
      </c>
      <c r="AE20" s="26">
        <f t="shared" si="5"/>
        <v>81236.3122</v>
      </c>
      <c r="AF20" s="14">
        <v>-9999</v>
      </c>
      <c r="AG20" s="14">
        <v>-9999</v>
      </c>
      <c r="AH20" s="14">
        <v>-9999</v>
      </c>
      <c r="AI20" s="14">
        <v>-9999</v>
      </c>
      <c r="AJ20" s="14">
        <v>-9999</v>
      </c>
      <c r="AK20" s="22">
        <v>-9999</v>
      </c>
      <c r="AL20" s="22">
        <v>-9999</v>
      </c>
      <c r="AM20" s="22">
        <v>-9999</v>
      </c>
      <c r="AN20" s="22">
        <v>-9999</v>
      </c>
      <c r="AO20" s="22">
        <v>-9999</v>
      </c>
      <c r="AP20" s="19">
        <f t="shared" si="6"/>
        <v>0</v>
      </c>
      <c r="AQ20" s="24">
        <f t="shared" si="7"/>
        <v>0</v>
      </c>
      <c r="AR20" s="25">
        <f t="shared" si="8"/>
        <v>0</v>
      </c>
      <c r="AS20" s="14">
        <v>-9999</v>
      </c>
      <c r="AT20" s="14">
        <v>-9999</v>
      </c>
      <c r="AU20" s="14">
        <v>-9999</v>
      </c>
      <c r="AV20" s="14">
        <v>-9999</v>
      </c>
      <c r="AW20" s="14">
        <v>-9999</v>
      </c>
      <c r="AX20" s="22">
        <v>-9999</v>
      </c>
      <c r="AY20" s="22">
        <v>-9999</v>
      </c>
      <c r="AZ20" s="22">
        <v>-9999</v>
      </c>
      <c r="BA20" s="22">
        <v>-9999</v>
      </c>
      <c r="BB20" s="22">
        <v>-9999</v>
      </c>
      <c r="BC20" s="27">
        <f t="shared" si="9"/>
        <v>0</v>
      </c>
      <c r="BD20" s="24">
        <f t="shared" si="10"/>
        <v>0</v>
      </c>
      <c r="BE20" s="24">
        <f t="shared" si="11"/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59187.660109999997</v>
      </c>
      <c r="BK20" s="14">
        <v>0</v>
      </c>
      <c r="BL20" s="14">
        <v>0</v>
      </c>
      <c r="BM20" s="14">
        <v>0</v>
      </c>
      <c r="BN20" s="14">
        <v>0</v>
      </c>
      <c r="BO20" s="14">
        <v>25673.488679999999</v>
      </c>
      <c r="BQ20" s="14">
        <v>77323.84319</v>
      </c>
      <c r="BR20" s="14">
        <v>77323.84319</v>
      </c>
      <c r="BS20" s="14">
        <v>79797.567790000001</v>
      </c>
      <c r="BT20" s="14">
        <v>79797.567790000001</v>
      </c>
      <c r="BV20" s="14">
        <v>162841.37770000001</v>
      </c>
      <c r="BW20" s="14">
        <v>162841.37770000001</v>
      </c>
      <c r="BX20" s="14">
        <v>168050.95740000001</v>
      </c>
      <c r="BY20" s="14">
        <v>168050.95740000001</v>
      </c>
      <c r="CA20" s="14">
        <v>3156.6746189999999</v>
      </c>
      <c r="CB20" s="14">
        <v>50506.793899999997</v>
      </c>
      <c r="CC20" s="14">
        <v>63133.492380000003</v>
      </c>
      <c r="CD20" s="14">
        <v>63133.492380000003</v>
      </c>
      <c r="CF20" s="14">
        <v>1467.111533</v>
      </c>
      <c r="CG20" s="14">
        <v>23473.784530000001</v>
      </c>
      <c r="CH20" s="14">
        <v>29342.230660000001</v>
      </c>
      <c r="CI20" s="14">
        <v>29342.230660000001</v>
      </c>
      <c r="CK20" s="14">
        <v>34926.263769999998</v>
      </c>
      <c r="CL20" s="14">
        <v>82996.226519999997</v>
      </c>
      <c r="CM20" s="14">
        <v>75233.142059999998</v>
      </c>
      <c r="CN20" s="14">
        <v>75233.142059999998</v>
      </c>
      <c r="CP20" s="14">
        <v>269.67327130000001</v>
      </c>
      <c r="CQ20" s="14">
        <v>754.17687520000004</v>
      </c>
      <c r="CR20" s="14">
        <v>754.17687520000004</v>
      </c>
      <c r="CS20" s="14">
        <v>754.17687520000004</v>
      </c>
      <c r="CU20" s="14">
        <v>88.971992080000007</v>
      </c>
      <c r="CV20" s="14">
        <v>4259.1929710000004</v>
      </c>
      <c r="CW20" s="14">
        <v>5384.1701220000004</v>
      </c>
      <c r="CX20" s="14">
        <v>5458.4044219999996</v>
      </c>
      <c r="CZ20" s="14">
        <v>47.935284719999999</v>
      </c>
      <c r="DA20" s="14">
        <v>1815.255901</v>
      </c>
      <c r="DB20" s="14">
        <v>2263.509791</v>
      </c>
      <c r="DC20" s="14">
        <v>2294.7179550000001</v>
      </c>
      <c r="DE20" s="14">
        <v>21679.858329999999</v>
      </c>
      <c r="DF20" s="14">
        <v>24477.966499999999</v>
      </c>
      <c r="DG20" s="14">
        <v>25987.815299999998</v>
      </c>
      <c r="DH20" s="14">
        <v>32617.585879999999</v>
      </c>
      <c r="DI20" s="14">
        <v>-9999</v>
      </c>
      <c r="DJ20" s="14">
        <v>-9999</v>
      </c>
      <c r="DK20" s="14">
        <v>-9999</v>
      </c>
      <c r="DL20" s="14">
        <v>-9999</v>
      </c>
      <c r="DM20" s="14">
        <v>-9999</v>
      </c>
      <c r="DO20" s="14">
        <v>0</v>
      </c>
      <c r="DP20" s="14">
        <v>2157</v>
      </c>
      <c r="DQ20" s="14">
        <v>2157</v>
      </c>
      <c r="DR20" s="14">
        <v>2157</v>
      </c>
      <c r="DS20" s="14">
        <v>-9999</v>
      </c>
      <c r="DT20" s="14">
        <v>-9999</v>
      </c>
      <c r="DU20" s="14">
        <v>-9999</v>
      </c>
      <c r="DV20" s="14">
        <v>-9999</v>
      </c>
      <c r="DW20" s="14">
        <v>-9999</v>
      </c>
    </row>
    <row r="21" spans="1:127" x14ac:dyDescent="0.25">
      <c r="A21" s="14" t="s">
        <v>59</v>
      </c>
      <c r="B21" s="14" t="s">
        <v>261</v>
      </c>
      <c r="C21" s="14">
        <v>24</v>
      </c>
      <c r="D21" s="14">
        <v>74057508.359999999</v>
      </c>
      <c r="E21" s="14">
        <v>67809371.209999993</v>
      </c>
      <c r="F21" s="14">
        <v>0</v>
      </c>
      <c r="G21" s="14">
        <v>114628.52619999999</v>
      </c>
      <c r="H21" s="14">
        <v>2695407.9160000002</v>
      </c>
      <c r="I21" s="15">
        <v>2695407.9160000002</v>
      </c>
      <c r="J21" s="14">
        <v>3275100.7480000001</v>
      </c>
      <c r="K21" s="17">
        <v>0</v>
      </c>
      <c r="L21" s="17">
        <v>24920.52147</v>
      </c>
      <c r="M21" s="17">
        <v>585988.26199999999</v>
      </c>
      <c r="N21" s="18">
        <v>585988.26199999999</v>
      </c>
      <c r="O21" s="17">
        <v>712014.89919999999</v>
      </c>
      <c r="P21" s="19">
        <f t="shared" si="0"/>
        <v>48.298906439807304</v>
      </c>
      <c r="Q21" s="24">
        <f t="shared" si="1"/>
        <v>4.5997643481807495</v>
      </c>
      <c r="R21" s="25">
        <f t="shared" si="2"/>
        <v>585988.26199999999</v>
      </c>
      <c r="S21" s="14">
        <v>0</v>
      </c>
      <c r="T21" s="14">
        <v>355075.48469999997</v>
      </c>
      <c r="U21" s="14">
        <v>369870.2966</v>
      </c>
      <c r="V21" s="20">
        <v>369870.2966</v>
      </c>
      <c r="W21" s="14">
        <v>369870.2966</v>
      </c>
      <c r="X21" s="17">
        <v>0</v>
      </c>
      <c r="Y21" s="17">
        <v>39472.706429999998</v>
      </c>
      <c r="Z21" s="17">
        <v>41117.402529999999</v>
      </c>
      <c r="AA21" s="21">
        <v>41117.402529999999</v>
      </c>
      <c r="AB21" s="17">
        <v>41117.402529999999</v>
      </c>
      <c r="AC21" s="19">
        <f t="shared" si="3"/>
        <v>11.600000003893259</v>
      </c>
      <c r="AD21" s="24">
        <f t="shared" si="4"/>
        <v>8.9954684352966101</v>
      </c>
      <c r="AE21" s="26">
        <f t="shared" si="5"/>
        <v>41117.402529999999</v>
      </c>
      <c r="AF21" s="14">
        <v>-9999</v>
      </c>
      <c r="AG21" s="14">
        <v>-9999</v>
      </c>
      <c r="AH21" s="14">
        <v>-9999</v>
      </c>
      <c r="AI21" s="14">
        <v>-9999</v>
      </c>
      <c r="AJ21" s="14">
        <v>-9999</v>
      </c>
      <c r="AK21" s="22">
        <v>-9999</v>
      </c>
      <c r="AL21" s="22">
        <v>-9999</v>
      </c>
      <c r="AM21" s="22">
        <v>-9999</v>
      </c>
      <c r="AN21" s="22">
        <v>-9999</v>
      </c>
      <c r="AO21" s="22">
        <v>-9999</v>
      </c>
      <c r="AP21" s="19">
        <f t="shared" si="6"/>
        <v>0</v>
      </c>
      <c r="AQ21" s="24">
        <f t="shared" si="7"/>
        <v>0</v>
      </c>
      <c r="AR21" s="25">
        <f t="shared" si="8"/>
        <v>0</v>
      </c>
      <c r="AS21" s="14">
        <v>-9999</v>
      </c>
      <c r="AT21" s="14">
        <v>-9999</v>
      </c>
      <c r="AU21" s="14">
        <v>-9999</v>
      </c>
      <c r="AV21" s="14">
        <v>-9999</v>
      </c>
      <c r="AW21" s="14">
        <v>-9999</v>
      </c>
      <c r="AX21" s="22">
        <v>-9999</v>
      </c>
      <c r="AY21" s="22">
        <v>-9999</v>
      </c>
      <c r="AZ21" s="22">
        <v>-9999</v>
      </c>
      <c r="BA21" s="22">
        <v>-9999</v>
      </c>
      <c r="BB21" s="22">
        <v>-9999</v>
      </c>
      <c r="BC21" s="27">
        <f t="shared" si="9"/>
        <v>0</v>
      </c>
      <c r="BD21" s="24">
        <f t="shared" si="10"/>
        <v>0</v>
      </c>
      <c r="BE21" s="24">
        <f t="shared" si="11"/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348385.7219</v>
      </c>
      <c r="BK21" s="14">
        <v>0</v>
      </c>
      <c r="BL21" s="14">
        <v>0</v>
      </c>
      <c r="BM21" s="14">
        <v>0</v>
      </c>
      <c r="BN21" s="14">
        <v>0</v>
      </c>
      <c r="BO21" s="14">
        <v>103396.01850000001</v>
      </c>
      <c r="BQ21" s="14">
        <v>508654.1249</v>
      </c>
      <c r="BR21" s="14">
        <v>508654.1249</v>
      </c>
      <c r="BS21" s="14">
        <v>524926.85750000004</v>
      </c>
      <c r="BT21" s="14">
        <v>524926.85750000004</v>
      </c>
      <c r="BV21" s="14">
        <v>1071208.247</v>
      </c>
      <c r="BW21" s="14">
        <v>1071208.247</v>
      </c>
      <c r="BX21" s="14">
        <v>1105478.067</v>
      </c>
      <c r="BY21" s="14">
        <v>1105478.067</v>
      </c>
      <c r="CA21" s="14">
        <v>20765.335760000002</v>
      </c>
      <c r="CB21" s="14">
        <v>332245.37209999998</v>
      </c>
      <c r="CC21" s="14">
        <v>415306.71509999997</v>
      </c>
      <c r="CD21" s="14">
        <v>415306.71509999997</v>
      </c>
      <c r="CF21" s="14">
        <v>9650.9989949999999</v>
      </c>
      <c r="CG21" s="14">
        <v>154415.98389999999</v>
      </c>
      <c r="CH21" s="14">
        <v>193019.97990000001</v>
      </c>
      <c r="CI21" s="14">
        <v>193019.97990000001</v>
      </c>
      <c r="CJ21" s="14">
        <v>0</v>
      </c>
      <c r="CK21" s="14">
        <v>11292.713040000001</v>
      </c>
      <c r="CL21" s="14">
        <v>145539.0864</v>
      </c>
      <c r="CM21" s="14">
        <v>132061.74189999999</v>
      </c>
      <c r="CN21" s="14">
        <v>132061.74189999999</v>
      </c>
      <c r="CO21" s="14">
        <v>0</v>
      </c>
      <c r="CP21" s="14">
        <v>0</v>
      </c>
      <c r="CQ21" s="14">
        <v>1924.4535169999999</v>
      </c>
      <c r="CR21" s="14">
        <v>2038.7766340000001</v>
      </c>
      <c r="CS21" s="14">
        <v>2038.7766340000001</v>
      </c>
      <c r="CU21" s="14">
        <v>190.35833550000001</v>
      </c>
      <c r="CV21" s="14">
        <v>9112.6754099999998</v>
      </c>
      <c r="CW21" s="14">
        <v>11519.598900000001</v>
      </c>
      <c r="CX21" s="14">
        <v>11678.42549</v>
      </c>
      <c r="CZ21" s="14">
        <v>129.58410900000001</v>
      </c>
      <c r="DA21" s="14">
        <v>4907.2060359999996</v>
      </c>
      <c r="DB21" s="14">
        <v>6118.9768919999997</v>
      </c>
      <c r="DC21" s="14">
        <v>6203.3423480000001</v>
      </c>
      <c r="DD21" s="14">
        <v>84982.198610000007</v>
      </c>
      <c r="DE21" s="14">
        <v>87910.232870000007</v>
      </c>
      <c r="DF21" s="14">
        <v>99246.478359999994</v>
      </c>
      <c r="DG21" s="14">
        <v>108438.16899999999</v>
      </c>
      <c r="DH21" s="14">
        <v>135254.55040000001</v>
      </c>
      <c r="DI21" s="14">
        <v>-9999</v>
      </c>
      <c r="DJ21" s="14">
        <v>-9999</v>
      </c>
      <c r="DK21" s="14">
        <v>-9999</v>
      </c>
      <c r="DL21" s="14">
        <v>-9999</v>
      </c>
      <c r="DM21" s="14">
        <v>-9999</v>
      </c>
      <c r="DN21" s="14">
        <v>0</v>
      </c>
      <c r="DO21" s="14">
        <v>1000</v>
      </c>
      <c r="DP21" s="14">
        <v>3816</v>
      </c>
      <c r="DQ21" s="14">
        <v>5130</v>
      </c>
      <c r="DR21" s="14">
        <v>5130</v>
      </c>
      <c r="DS21" s="14">
        <v>-9999</v>
      </c>
      <c r="DT21" s="14">
        <v>-9999</v>
      </c>
      <c r="DU21" s="14">
        <v>-9999</v>
      </c>
      <c r="DV21" s="14">
        <v>-9999</v>
      </c>
      <c r="DW21" s="14">
        <v>-9999</v>
      </c>
    </row>
    <row r="22" spans="1:127" x14ac:dyDescent="0.25">
      <c r="A22" s="14" t="s">
        <v>56</v>
      </c>
      <c r="B22" s="14" t="s">
        <v>262</v>
      </c>
      <c r="C22" s="14">
        <v>25</v>
      </c>
      <c r="D22" s="14">
        <v>73769871.090000004</v>
      </c>
      <c r="E22" s="14">
        <v>66922848.310000002</v>
      </c>
      <c r="F22" s="14">
        <v>0</v>
      </c>
      <c r="G22" s="14">
        <v>28980.06208</v>
      </c>
      <c r="H22" s="14">
        <v>681445.45970000001</v>
      </c>
      <c r="I22" s="15">
        <v>681445.45970000001</v>
      </c>
      <c r="J22" s="14">
        <v>828001.77359999996</v>
      </c>
      <c r="K22" s="17">
        <v>0</v>
      </c>
      <c r="L22" s="17">
        <v>6863.6451520000001</v>
      </c>
      <c r="M22" s="17">
        <v>161393.71309999999</v>
      </c>
      <c r="N22" s="18">
        <v>161393.71309999999</v>
      </c>
      <c r="O22" s="17">
        <v>196104.14720000001</v>
      </c>
      <c r="P22" s="19">
        <f t="shared" si="0"/>
        <v>48.2989064396873</v>
      </c>
      <c r="Q22" s="24">
        <f t="shared" si="1"/>
        <v>4.2222552948997123</v>
      </c>
      <c r="R22" s="25">
        <f t="shared" si="2"/>
        <v>161393.71309999999</v>
      </c>
      <c r="S22" s="14">
        <v>0</v>
      </c>
      <c r="T22" s="14">
        <v>350225.28820000001</v>
      </c>
      <c r="U22" s="14">
        <v>364818.0086</v>
      </c>
      <c r="V22" s="20">
        <v>364818.0086</v>
      </c>
      <c r="W22" s="14">
        <v>364818.0086</v>
      </c>
      <c r="X22" s="17">
        <v>0</v>
      </c>
      <c r="Y22" s="17">
        <v>40256.460489999998</v>
      </c>
      <c r="Z22" s="17">
        <v>41933.813009999998</v>
      </c>
      <c r="AA22" s="21">
        <v>41933.813009999998</v>
      </c>
      <c r="AB22" s="17">
        <v>41933.813009999998</v>
      </c>
      <c r="AC22" s="19">
        <f t="shared" si="3"/>
        <v>11.600000006140046</v>
      </c>
      <c r="AD22" s="24">
        <f t="shared" si="4"/>
        <v>8.6998529924526888</v>
      </c>
      <c r="AE22" s="26">
        <f t="shared" si="5"/>
        <v>41933.813009999998</v>
      </c>
      <c r="AF22" s="14">
        <v>-9999</v>
      </c>
      <c r="AG22" s="14">
        <v>-9999</v>
      </c>
      <c r="AH22" s="14">
        <v>-9999</v>
      </c>
      <c r="AI22" s="14">
        <v>-9999</v>
      </c>
      <c r="AJ22" s="14">
        <v>-9999</v>
      </c>
      <c r="AK22" s="22">
        <v>-9999</v>
      </c>
      <c r="AL22" s="22">
        <v>-9999</v>
      </c>
      <c r="AM22" s="22">
        <v>-9999</v>
      </c>
      <c r="AN22" s="22">
        <v>-9999</v>
      </c>
      <c r="AO22" s="22">
        <v>-9999</v>
      </c>
      <c r="AP22" s="19">
        <f t="shared" si="6"/>
        <v>0</v>
      </c>
      <c r="AQ22" s="24">
        <f t="shared" si="7"/>
        <v>0</v>
      </c>
      <c r="AR22" s="25">
        <f t="shared" si="8"/>
        <v>0</v>
      </c>
      <c r="AS22" s="14">
        <v>-9999</v>
      </c>
      <c r="AT22" s="14">
        <v>-9999</v>
      </c>
      <c r="AU22" s="14">
        <v>-9999</v>
      </c>
      <c r="AV22" s="14">
        <v>-9999</v>
      </c>
      <c r="AW22" s="14">
        <v>-9999</v>
      </c>
      <c r="AX22" s="22">
        <v>-9999</v>
      </c>
      <c r="AY22" s="22">
        <v>-9999</v>
      </c>
      <c r="AZ22" s="22">
        <v>-9999</v>
      </c>
      <c r="BA22" s="22">
        <v>-9999</v>
      </c>
      <c r="BB22" s="22">
        <v>-9999</v>
      </c>
      <c r="BC22" s="27">
        <f t="shared" si="9"/>
        <v>0</v>
      </c>
      <c r="BD22" s="24">
        <f t="shared" si="10"/>
        <v>0</v>
      </c>
      <c r="BE22" s="24">
        <f t="shared" si="11"/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592627.82649999997</v>
      </c>
      <c r="BK22" s="14">
        <v>0</v>
      </c>
      <c r="BL22" s="14">
        <v>0</v>
      </c>
      <c r="BM22" s="14">
        <v>0</v>
      </c>
      <c r="BN22" s="14">
        <v>0</v>
      </c>
      <c r="BO22" s="14">
        <v>223663.08609999999</v>
      </c>
      <c r="BQ22" s="14">
        <v>34822.030059999997</v>
      </c>
      <c r="BR22" s="14">
        <v>34822.030059999997</v>
      </c>
      <c r="BS22" s="14">
        <v>35936.04754</v>
      </c>
      <c r="BT22" s="14">
        <v>35936.04754</v>
      </c>
      <c r="BV22" s="14">
        <v>73334.008199999997</v>
      </c>
      <c r="BW22" s="14">
        <v>73334.008199999997</v>
      </c>
      <c r="BX22" s="14">
        <v>75680.091020000007</v>
      </c>
      <c r="BY22" s="14">
        <v>75680.091020000007</v>
      </c>
      <c r="CA22" s="14">
        <v>1421.5772770000001</v>
      </c>
      <c r="CB22" s="14">
        <v>22745.236440000001</v>
      </c>
      <c r="CC22" s="14">
        <v>28431.545549999999</v>
      </c>
      <c r="CD22" s="14">
        <v>28431.545549999999</v>
      </c>
      <c r="CF22" s="14">
        <v>660.69920730000001</v>
      </c>
      <c r="CG22" s="14">
        <v>10571.187320000001</v>
      </c>
      <c r="CH22" s="14">
        <v>13213.98415</v>
      </c>
      <c r="CI22" s="14">
        <v>13213.98415</v>
      </c>
      <c r="CJ22" s="14">
        <v>0</v>
      </c>
      <c r="CK22" s="14">
        <v>4262.2150780000002</v>
      </c>
      <c r="CL22" s="14">
        <v>13205.89631</v>
      </c>
      <c r="CM22" s="14">
        <v>11970.67764</v>
      </c>
      <c r="CN22" s="14">
        <v>11970.67764</v>
      </c>
      <c r="CO22" s="14">
        <v>0</v>
      </c>
      <c r="CP22" s="14">
        <v>0</v>
      </c>
      <c r="CQ22" s="14">
        <v>129.60296159999999</v>
      </c>
      <c r="CR22" s="14">
        <v>129.60296159999999</v>
      </c>
      <c r="CS22" s="14">
        <v>129.60296159999999</v>
      </c>
      <c r="CU22" s="14">
        <v>14.248792</v>
      </c>
      <c r="CV22" s="14">
        <v>682.1062819</v>
      </c>
      <c r="CW22" s="14">
        <v>862.27045559999999</v>
      </c>
      <c r="CX22" s="14">
        <v>874.15901829999996</v>
      </c>
      <c r="CZ22" s="14">
        <v>8.2375303049999999</v>
      </c>
      <c r="DA22" s="14">
        <v>311.94610779999999</v>
      </c>
      <c r="DB22" s="14">
        <v>388.9771513</v>
      </c>
      <c r="DC22" s="14">
        <v>394.34017770000003</v>
      </c>
      <c r="DD22" s="14">
        <v>18378.286349999998</v>
      </c>
      <c r="DE22" s="14">
        <v>19012.775280000002</v>
      </c>
      <c r="DF22" s="14">
        <v>21466.206340000001</v>
      </c>
      <c r="DG22" s="14">
        <v>22930.260780000001</v>
      </c>
      <c r="DH22" s="14">
        <v>28741.380659999999</v>
      </c>
      <c r="DI22" s="14">
        <v>-9999</v>
      </c>
      <c r="DJ22" s="14">
        <v>-9999</v>
      </c>
      <c r="DK22" s="14">
        <v>-9999</v>
      </c>
      <c r="DL22" s="14">
        <v>-9999</v>
      </c>
      <c r="DM22" s="14">
        <v>-9999</v>
      </c>
      <c r="DN22" s="14">
        <v>-9999</v>
      </c>
      <c r="DO22" s="14">
        <v>0</v>
      </c>
      <c r="DP22" s="14">
        <v>0</v>
      </c>
      <c r="DQ22" s="14">
        <v>0</v>
      </c>
      <c r="DR22" s="14">
        <v>0</v>
      </c>
      <c r="DS22" s="14">
        <v>-9999</v>
      </c>
      <c r="DT22" s="14">
        <v>-9999</v>
      </c>
      <c r="DU22" s="14">
        <v>-9999</v>
      </c>
      <c r="DV22" s="14">
        <v>-9999</v>
      </c>
      <c r="DW22" s="14">
        <v>-9999</v>
      </c>
    </row>
    <row r="23" spans="1:127" x14ac:dyDescent="0.25">
      <c r="A23" s="14" t="s">
        <v>65</v>
      </c>
      <c r="B23" s="14" t="s">
        <v>263</v>
      </c>
      <c r="C23" s="14">
        <v>26</v>
      </c>
      <c r="D23" s="14">
        <v>196573528.69999999</v>
      </c>
      <c r="E23" s="14">
        <v>135141829.69999999</v>
      </c>
      <c r="F23" s="14"/>
      <c r="G23" s="14">
        <v>376190.37609999999</v>
      </c>
      <c r="H23" s="14">
        <v>8845847.9859999996</v>
      </c>
      <c r="I23" s="15">
        <v>8845847.9859999996</v>
      </c>
      <c r="J23" s="14">
        <v>10748296.460000001</v>
      </c>
      <c r="K23" s="17"/>
      <c r="L23" s="17">
        <v>147068.51949999999</v>
      </c>
      <c r="M23" s="17">
        <v>3458211.1860000002</v>
      </c>
      <c r="N23" s="18">
        <v>3458211.1860000002</v>
      </c>
      <c r="O23" s="17">
        <v>4201957.699</v>
      </c>
      <c r="P23" s="19">
        <f t="shared" si="0"/>
        <v>48.298906439742659</v>
      </c>
      <c r="Q23" s="24">
        <f t="shared" si="1"/>
        <v>2.5579259074202763</v>
      </c>
      <c r="R23" s="25">
        <f t="shared" si="2"/>
        <v>3458211.1860000002</v>
      </c>
      <c r="T23" s="14">
        <v>670937.87170000002</v>
      </c>
      <c r="U23" s="14">
        <v>698893.61629999999</v>
      </c>
      <c r="V23" s="20">
        <v>698893.61629999999</v>
      </c>
      <c r="W23" s="14">
        <v>698893.61629999999</v>
      </c>
      <c r="X23" s="17"/>
      <c r="Y23" s="17">
        <v>114891.2503</v>
      </c>
      <c r="Z23" s="17">
        <v>119678.3857</v>
      </c>
      <c r="AA23" s="21">
        <v>119678.3857</v>
      </c>
      <c r="AB23" s="17">
        <v>119678.3857</v>
      </c>
      <c r="AC23" s="19">
        <f t="shared" si="3"/>
        <v>11.599999997023867</v>
      </c>
      <c r="AD23" s="24">
        <f t="shared" si="4"/>
        <v>5.8397647345605863</v>
      </c>
      <c r="AE23" s="26">
        <f t="shared" si="5"/>
        <v>119678.3857</v>
      </c>
      <c r="AF23" s="14">
        <v>-9999</v>
      </c>
      <c r="AG23" s="14">
        <v>-9999</v>
      </c>
      <c r="AH23" s="14">
        <v>-9999</v>
      </c>
      <c r="AI23" s="14">
        <v>-9999</v>
      </c>
      <c r="AJ23" s="14">
        <v>-9999</v>
      </c>
      <c r="AK23" s="22">
        <v>-9999</v>
      </c>
      <c r="AL23" s="22">
        <v>-9999</v>
      </c>
      <c r="AM23" s="22">
        <v>-9999</v>
      </c>
      <c r="AN23" s="22">
        <v>-9999</v>
      </c>
      <c r="AO23" s="22">
        <v>-9999</v>
      </c>
      <c r="AP23" s="19">
        <f t="shared" si="6"/>
        <v>0</v>
      </c>
      <c r="AQ23" s="24">
        <f t="shared" si="7"/>
        <v>0</v>
      </c>
      <c r="AR23" s="25">
        <f t="shared" si="8"/>
        <v>0</v>
      </c>
      <c r="AS23" s="14">
        <v>-9999</v>
      </c>
      <c r="AT23" s="14">
        <v>-9999</v>
      </c>
      <c r="AU23" s="14">
        <v>-9999</v>
      </c>
      <c r="AV23" s="14">
        <v>-9999</v>
      </c>
      <c r="AW23" s="14">
        <v>-9999</v>
      </c>
      <c r="AX23" s="22">
        <v>-9999</v>
      </c>
      <c r="AY23" s="22">
        <v>-9999</v>
      </c>
      <c r="AZ23" s="22">
        <v>-9999</v>
      </c>
      <c r="BA23" s="22">
        <v>-9999</v>
      </c>
      <c r="BB23" s="22">
        <v>-9999</v>
      </c>
      <c r="BC23" s="27">
        <f t="shared" si="9"/>
        <v>0</v>
      </c>
      <c r="BD23" s="24">
        <f t="shared" si="10"/>
        <v>0</v>
      </c>
      <c r="BE23" s="24">
        <f t="shared" si="11"/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626681.6777</v>
      </c>
      <c r="BK23" s="14">
        <v>0</v>
      </c>
      <c r="BL23" s="14">
        <v>0</v>
      </c>
      <c r="BM23" s="14">
        <v>0</v>
      </c>
      <c r="BN23" s="14">
        <v>0</v>
      </c>
      <c r="BO23" s="14">
        <v>273067.6838</v>
      </c>
      <c r="BQ23" s="14">
        <v>2021676.591</v>
      </c>
      <c r="BR23" s="14">
        <v>2021676.591</v>
      </c>
      <c r="BS23" s="14">
        <v>2086353.551</v>
      </c>
      <c r="BT23" s="14">
        <v>2086353.551</v>
      </c>
      <c r="BV23" s="14">
        <v>4257581.9800000004</v>
      </c>
      <c r="BW23" s="14">
        <v>4257581.9800000004</v>
      </c>
      <c r="BX23" s="14">
        <v>4393789.4539999999</v>
      </c>
      <c r="BY23" s="14">
        <v>4393789.4539999999</v>
      </c>
      <c r="CA23" s="14">
        <v>82533.083199999994</v>
      </c>
      <c r="CB23" s="14">
        <v>1320529.331</v>
      </c>
      <c r="CC23" s="14">
        <v>1650661.6640000001</v>
      </c>
      <c r="CD23" s="14">
        <v>1650661.6640000001</v>
      </c>
      <c r="CF23" s="14">
        <v>38358.479359999998</v>
      </c>
      <c r="CG23" s="14">
        <v>613735.66969999997</v>
      </c>
      <c r="CH23" s="14">
        <v>767169.5871</v>
      </c>
      <c r="CI23" s="14">
        <v>767169.5871</v>
      </c>
      <c r="CK23" s="14">
        <v>733979.37430000002</v>
      </c>
      <c r="CL23" s="14">
        <v>2555603.71</v>
      </c>
      <c r="CM23" s="14">
        <v>2316988.44</v>
      </c>
      <c r="CN23" s="14">
        <v>2316988.44</v>
      </c>
      <c r="CP23" s="14">
        <v>8053.1617889999998</v>
      </c>
      <c r="CQ23" s="14">
        <v>18463.094550000002</v>
      </c>
      <c r="CR23" s="14">
        <v>18463.094550000002</v>
      </c>
      <c r="CS23" s="14">
        <v>18463.094550000002</v>
      </c>
      <c r="CU23" s="14">
        <v>2921.2523980000001</v>
      </c>
      <c r="CV23" s="14">
        <v>139843.7574</v>
      </c>
      <c r="CW23" s="14">
        <v>176780.57449999999</v>
      </c>
      <c r="CX23" s="14">
        <v>179217.93849999999</v>
      </c>
      <c r="CZ23" s="14">
        <v>1173.509456</v>
      </c>
      <c r="DA23" s="14">
        <v>44439.497459999999</v>
      </c>
      <c r="DB23" s="14">
        <v>55413.254719999997</v>
      </c>
      <c r="DC23" s="14">
        <v>56177.265529999997</v>
      </c>
      <c r="DE23" s="14">
        <v>502467.45549999998</v>
      </c>
      <c r="DF23" s="14">
        <v>567128.80220000003</v>
      </c>
      <c r="DG23" s="14">
        <v>661023.55090000003</v>
      </c>
      <c r="DH23" s="14">
        <v>813396.83669999999</v>
      </c>
      <c r="DI23" s="14">
        <v>-9999</v>
      </c>
      <c r="DJ23" s="14">
        <v>-9999</v>
      </c>
      <c r="DK23" s="14">
        <v>-9999</v>
      </c>
      <c r="DL23" s="14">
        <v>-9999</v>
      </c>
      <c r="DM23" s="14">
        <v>-9999</v>
      </c>
      <c r="DO23" s="14">
        <v>114391</v>
      </c>
      <c r="DP23" s="14">
        <v>190132</v>
      </c>
      <c r="DQ23" s="14">
        <v>206526</v>
      </c>
      <c r="DR23" s="14">
        <v>206526</v>
      </c>
      <c r="DS23" s="14">
        <v>-9999</v>
      </c>
      <c r="DT23" s="14">
        <v>-9999</v>
      </c>
      <c r="DU23" s="14">
        <v>-9999</v>
      </c>
      <c r="DV23" s="14">
        <v>-9999</v>
      </c>
      <c r="DW23" s="14">
        <v>-9999</v>
      </c>
    </row>
    <row r="24" spans="1:127" x14ac:dyDescent="0.25">
      <c r="A24" s="14" t="s">
        <v>68</v>
      </c>
      <c r="B24" s="14" t="s">
        <v>264</v>
      </c>
      <c r="C24" s="14">
        <v>27</v>
      </c>
      <c r="D24" s="14">
        <v>129347776.90000001</v>
      </c>
      <c r="E24" s="14">
        <v>79665598.760000005</v>
      </c>
      <c r="F24" s="14">
        <v>0</v>
      </c>
      <c r="G24" s="14">
        <v>204608.0478</v>
      </c>
      <c r="H24" s="14">
        <v>4811212.0959999999</v>
      </c>
      <c r="I24" s="15">
        <v>4811212.0959999999</v>
      </c>
      <c r="J24" s="14">
        <v>5845944.2240000004</v>
      </c>
      <c r="K24" s="17">
        <v>0</v>
      </c>
      <c r="L24" s="17">
        <v>114861.0806</v>
      </c>
      <c r="M24" s="17">
        <v>2700876.2680000002</v>
      </c>
      <c r="N24" s="18">
        <v>2700876.2680000002</v>
      </c>
      <c r="O24" s="17">
        <v>3281745.1609999998</v>
      </c>
      <c r="P24" s="19">
        <f t="shared" si="0"/>
        <v>48.298906440062296</v>
      </c>
      <c r="Q24" s="24">
        <f t="shared" si="1"/>
        <v>1.7813522792596139</v>
      </c>
      <c r="R24" s="25">
        <f t="shared" si="2"/>
        <v>2700876.2680000002</v>
      </c>
      <c r="S24" s="14">
        <v>0</v>
      </c>
      <c r="T24" s="14">
        <v>237305.5104</v>
      </c>
      <c r="U24" s="14">
        <v>247193.24</v>
      </c>
      <c r="V24" s="20">
        <v>247193.24</v>
      </c>
      <c r="W24" s="14">
        <v>247193.24</v>
      </c>
      <c r="X24" s="17">
        <v>0</v>
      </c>
      <c r="Y24" s="17">
        <v>51961.007409999998</v>
      </c>
      <c r="Z24" s="17">
        <v>54126.049379999997</v>
      </c>
      <c r="AA24" s="21">
        <v>54126.049379999997</v>
      </c>
      <c r="AB24" s="17">
        <v>54126.049379999997</v>
      </c>
      <c r="AC24" s="19">
        <f t="shared" si="3"/>
        <v>11.599999999999998</v>
      </c>
      <c r="AD24" s="24">
        <f t="shared" si="4"/>
        <v>4.5669921014287045</v>
      </c>
      <c r="AE24" s="26">
        <f t="shared" si="5"/>
        <v>54126.049379999997</v>
      </c>
      <c r="AF24" s="14">
        <v>-9999</v>
      </c>
      <c r="AG24" s="14">
        <v>-9999</v>
      </c>
      <c r="AH24" s="14">
        <v>-9999</v>
      </c>
      <c r="AI24" s="14">
        <v>-9999</v>
      </c>
      <c r="AJ24" s="14">
        <v>-9999</v>
      </c>
      <c r="AK24" s="22">
        <v>-9999</v>
      </c>
      <c r="AL24" s="22">
        <v>-9999</v>
      </c>
      <c r="AM24" s="22">
        <v>-9999</v>
      </c>
      <c r="AN24" s="22">
        <v>-9999</v>
      </c>
      <c r="AO24" s="22">
        <v>-9999</v>
      </c>
      <c r="AP24" s="19">
        <f t="shared" si="6"/>
        <v>0</v>
      </c>
      <c r="AQ24" s="24">
        <f t="shared" si="7"/>
        <v>0</v>
      </c>
      <c r="AR24" s="25">
        <f t="shared" si="8"/>
        <v>0</v>
      </c>
      <c r="AS24" s="14">
        <v>-9999</v>
      </c>
      <c r="AT24" s="14">
        <v>-9999</v>
      </c>
      <c r="AU24" s="14">
        <v>-9999</v>
      </c>
      <c r="AV24" s="14">
        <v>-9999</v>
      </c>
      <c r="AW24" s="14">
        <v>-9999</v>
      </c>
      <c r="AX24" s="22">
        <v>-9999</v>
      </c>
      <c r="AY24" s="22">
        <v>-9999</v>
      </c>
      <c r="AZ24" s="22">
        <v>-9999</v>
      </c>
      <c r="BA24" s="22">
        <v>-9999</v>
      </c>
      <c r="BB24" s="22">
        <v>-9999</v>
      </c>
      <c r="BC24" s="27">
        <f t="shared" si="9"/>
        <v>0</v>
      </c>
      <c r="BD24" s="24">
        <f t="shared" si="10"/>
        <v>0</v>
      </c>
      <c r="BE24" s="24">
        <f t="shared" si="11"/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293642.01850000001</v>
      </c>
      <c r="BK24" s="14">
        <v>0</v>
      </c>
      <c r="BL24" s="14">
        <v>0</v>
      </c>
      <c r="BM24" s="14">
        <v>0</v>
      </c>
      <c r="BN24" s="14">
        <v>0</v>
      </c>
      <c r="BO24" s="14">
        <v>122921.7426</v>
      </c>
      <c r="BQ24" s="14">
        <v>6271752.7019999996</v>
      </c>
      <c r="BR24" s="14">
        <v>6271752.7019999996</v>
      </c>
      <c r="BS24" s="14">
        <v>6472397.0089999996</v>
      </c>
      <c r="BT24" s="14">
        <v>6472397.0089999996</v>
      </c>
      <c r="BV24" s="14">
        <v>13208097.380000001</v>
      </c>
      <c r="BW24" s="14">
        <v>13208097.380000001</v>
      </c>
      <c r="BX24" s="14">
        <v>13630647.449999999</v>
      </c>
      <c r="BY24" s="14">
        <v>13630647.449999999</v>
      </c>
      <c r="CA24" s="14">
        <v>256038.52249999999</v>
      </c>
      <c r="CB24" s="14">
        <v>4096616.361</v>
      </c>
      <c r="CC24" s="14">
        <v>5120770.4510000004</v>
      </c>
      <c r="CD24" s="14">
        <v>5120770.4510000004</v>
      </c>
      <c r="CF24" s="14">
        <v>118997.71580000001</v>
      </c>
      <c r="CG24" s="14">
        <v>1903963.453</v>
      </c>
      <c r="CH24" s="14">
        <v>2379954.3169999998</v>
      </c>
      <c r="CI24" s="14">
        <v>2379954.3169999998</v>
      </c>
      <c r="CJ24" s="14">
        <v>0</v>
      </c>
      <c r="CK24" s="14">
        <v>900660.56689999998</v>
      </c>
      <c r="CL24" s="14">
        <v>4769681.0690000001</v>
      </c>
      <c r="CM24" s="14">
        <v>4735746.5319999997</v>
      </c>
      <c r="CN24" s="14">
        <v>4735746.5319999997</v>
      </c>
      <c r="CO24" s="14">
        <v>0</v>
      </c>
      <c r="CP24" s="14">
        <v>11452.10809</v>
      </c>
      <c r="CQ24" s="14">
        <v>55426.285400000001</v>
      </c>
      <c r="CR24" s="14">
        <v>55426.285400000001</v>
      </c>
      <c r="CS24" s="14">
        <v>55426.285400000001</v>
      </c>
      <c r="CU24" s="14">
        <v>6928.3179760000003</v>
      </c>
      <c r="CV24" s="14">
        <v>331666.65749999997</v>
      </c>
      <c r="CW24" s="14">
        <v>419269.5001</v>
      </c>
      <c r="CX24" s="14">
        <v>425050.1826</v>
      </c>
      <c r="CZ24" s="14">
        <v>3522.8801880000001</v>
      </c>
      <c r="DA24" s="14">
        <v>133407.55319999999</v>
      </c>
      <c r="DB24" s="14">
        <v>166350.8174</v>
      </c>
      <c r="DC24" s="14">
        <v>168644.38099999999</v>
      </c>
      <c r="DD24" s="14">
        <v>1831711.128</v>
      </c>
      <c r="DE24" s="14">
        <v>1893486.9369999999</v>
      </c>
      <c r="DF24" s="14">
        <v>2135885.7680000002</v>
      </c>
      <c r="DG24" s="14">
        <v>2884207.8</v>
      </c>
      <c r="DH24" s="14">
        <v>3449815.7489999998</v>
      </c>
      <c r="DI24" s="14">
        <v>-9999</v>
      </c>
      <c r="DJ24" s="14">
        <v>-9999</v>
      </c>
      <c r="DK24" s="14">
        <v>-9999</v>
      </c>
      <c r="DL24" s="14">
        <v>-9999</v>
      </c>
      <c r="DM24" s="14">
        <v>-9999</v>
      </c>
      <c r="DN24" s="14">
        <v>0</v>
      </c>
      <c r="DO24" s="14">
        <v>641305</v>
      </c>
      <c r="DP24" s="14">
        <v>764470</v>
      </c>
      <c r="DQ24" s="14">
        <v>879442</v>
      </c>
      <c r="DR24" s="14">
        <v>879442</v>
      </c>
      <c r="DS24" s="14">
        <v>-9999</v>
      </c>
      <c r="DT24" s="14">
        <v>-9999</v>
      </c>
      <c r="DU24" s="14">
        <v>-9999</v>
      </c>
      <c r="DV24" s="14">
        <v>-9999</v>
      </c>
      <c r="DW24" s="14">
        <v>-9999</v>
      </c>
    </row>
    <row r="25" spans="1:127" x14ac:dyDescent="0.25">
      <c r="A25" s="14" t="s">
        <v>57</v>
      </c>
      <c r="B25" s="14" t="s">
        <v>265</v>
      </c>
      <c r="C25" s="14">
        <v>28</v>
      </c>
      <c r="D25" s="14">
        <v>78720487.069999993</v>
      </c>
      <c r="E25" s="14">
        <v>25831280.43</v>
      </c>
      <c r="F25" s="14"/>
      <c r="G25" s="14">
        <v>460598.63020000001</v>
      </c>
      <c r="H25" s="14">
        <v>10830647.789999999</v>
      </c>
      <c r="I25" s="15">
        <v>10830647.789999999</v>
      </c>
      <c r="J25" s="14">
        <v>13159960.859999999</v>
      </c>
      <c r="K25" s="17"/>
      <c r="L25" s="17">
        <v>141732.80720000001</v>
      </c>
      <c r="M25" s="17">
        <v>3332745.7239999999</v>
      </c>
      <c r="N25" s="18">
        <v>3332745.7239999999</v>
      </c>
      <c r="O25" s="17">
        <v>4049508.7769999998</v>
      </c>
      <c r="P25" s="19">
        <f t="shared" si="0"/>
        <v>48.298906439833544</v>
      </c>
      <c r="Q25" s="24">
        <f t="shared" si="1"/>
        <v>3.2497672150640193</v>
      </c>
      <c r="R25" s="25">
        <f t="shared" si="2"/>
        <v>3332745.7239999999</v>
      </c>
      <c r="T25" s="14">
        <v>1573446.196</v>
      </c>
      <c r="U25" s="14">
        <v>1639006.4539999999</v>
      </c>
      <c r="V25" s="20">
        <v>1639006.4539999999</v>
      </c>
      <c r="W25" s="14">
        <v>1639006.4539999999</v>
      </c>
      <c r="X25" s="17"/>
      <c r="Y25" s="17">
        <v>322850.09620000003</v>
      </c>
      <c r="Z25" s="17">
        <v>336302.18359999999</v>
      </c>
      <c r="AA25" s="21">
        <v>336302.18359999999</v>
      </c>
      <c r="AB25" s="17">
        <v>336302.18359999999</v>
      </c>
      <c r="AC25" s="19">
        <f t="shared" si="3"/>
        <v>11.599999996095193</v>
      </c>
      <c r="AD25" s="24">
        <f t="shared" si="4"/>
        <v>4.8736122865899825</v>
      </c>
      <c r="AE25" s="26">
        <f t="shared" si="5"/>
        <v>336302.18359999999</v>
      </c>
      <c r="AF25" s="14">
        <v>0</v>
      </c>
      <c r="AG25" s="14">
        <v>72311.240590000001</v>
      </c>
      <c r="AH25" s="14">
        <v>150764.7487</v>
      </c>
      <c r="AI25" s="14">
        <v>184268.02619999999</v>
      </c>
      <c r="AJ25" s="14">
        <v>206603.54449999999</v>
      </c>
      <c r="AK25" s="22">
        <v>0</v>
      </c>
      <c r="AL25" s="22">
        <v>153333.3333</v>
      </c>
      <c r="AM25" s="22">
        <v>153333.3333</v>
      </c>
      <c r="AN25" s="22">
        <v>153333.3333</v>
      </c>
      <c r="AO25" s="22">
        <v>153333.3333</v>
      </c>
      <c r="AP25" s="19">
        <f t="shared" si="6"/>
        <v>43.393939395222112</v>
      </c>
      <c r="AQ25" s="24">
        <f t="shared" si="7"/>
        <v>1.2017479972177714</v>
      </c>
      <c r="AR25" s="25">
        <f t="shared" si="8"/>
        <v>153333.3333</v>
      </c>
      <c r="AS25" s="14">
        <v>-9999</v>
      </c>
      <c r="AT25" s="14">
        <v>-9999</v>
      </c>
      <c r="AU25" s="14">
        <v>-9999</v>
      </c>
      <c r="AV25" s="14">
        <v>-9999</v>
      </c>
      <c r="AW25" s="14">
        <v>-9999</v>
      </c>
      <c r="AX25" s="22">
        <v>-9999</v>
      </c>
      <c r="AY25" s="22">
        <v>-9999</v>
      </c>
      <c r="AZ25" s="22">
        <v>-9999</v>
      </c>
      <c r="BA25" s="22">
        <v>-9999</v>
      </c>
      <c r="BB25" s="22">
        <v>-9999</v>
      </c>
      <c r="BC25" s="27">
        <f t="shared" si="9"/>
        <v>0</v>
      </c>
      <c r="BD25" s="24">
        <f t="shared" si="10"/>
        <v>0</v>
      </c>
      <c r="BE25" s="24">
        <f t="shared" si="11"/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247486.2524</v>
      </c>
      <c r="BK25" s="14">
        <v>0</v>
      </c>
      <c r="BL25" s="14">
        <v>0</v>
      </c>
      <c r="BM25" s="14">
        <v>0</v>
      </c>
      <c r="BN25" s="14">
        <v>0</v>
      </c>
      <c r="BO25" s="14">
        <v>68966.569910000006</v>
      </c>
      <c r="BQ25" s="14">
        <v>1326603.6229999999</v>
      </c>
      <c r="BR25" s="14">
        <v>1326603.6229999999</v>
      </c>
      <c r="BS25" s="14">
        <v>1369043.986</v>
      </c>
      <c r="BT25" s="14">
        <v>1369043.986</v>
      </c>
      <c r="BV25" s="14">
        <v>2793782.0040000002</v>
      </c>
      <c r="BW25" s="14">
        <v>2793782.0040000002</v>
      </c>
      <c r="BX25" s="14">
        <v>2883159.963</v>
      </c>
      <c r="BY25" s="14">
        <v>2883159.963</v>
      </c>
      <c r="CA25" s="14">
        <v>54157.369989999999</v>
      </c>
      <c r="CB25" s="14">
        <v>866517.91980000003</v>
      </c>
      <c r="CC25" s="14">
        <v>1083147.3999999999</v>
      </c>
      <c r="CD25" s="14">
        <v>1083147.3999999999</v>
      </c>
      <c r="CF25" s="14">
        <v>25170.44412</v>
      </c>
      <c r="CG25" s="14">
        <v>402727.10590000002</v>
      </c>
      <c r="CH25" s="14">
        <v>503408.8824</v>
      </c>
      <c r="CI25" s="14">
        <v>503408.8824</v>
      </c>
      <c r="CK25" s="14">
        <v>118163.7083</v>
      </c>
      <c r="CL25" s="14">
        <v>723727.6409</v>
      </c>
      <c r="CM25" s="14">
        <v>666727.87170000002</v>
      </c>
      <c r="CN25" s="14">
        <v>666727.87170000002</v>
      </c>
      <c r="CP25" s="14">
        <v>2003.633394</v>
      </c>
      <c r="CQ25" s="14">
        <v>10918.419900000001</v>
      </c>
      <c r="CR25" s="14">
        <v>10918.419900000001</v>
      </c>
      <c r="CS25" s="14">
        <v>10918.419900000001</v>
      </c>
      <c r="CU25" s="14">
        <v>1094.7929019999999</v>
      </c>
      <c r="CV25" s="14">
        <v>52409.012369999997</v>
      </c>
      <c r="CW25" s="14">
        <v>66251.761889999994</v>
      </c>
      <c r="CX25" s="14">
        <v>67165.208729999998</v>
      </c>
      <c r="CZ25" s="14">
        <v>693.97191029999999</v>
      </c>
      <c r="DA25" s="14">
        <v>26279.944149999999</v>
      </c>
      <c r="DB25" s="14">
        <v>32769.43535</v>
      </c>
      <c r="DC25" s="14">
        <v>33221.244270000003</v>
      </c>
      <c r="DE25" s="14">
        <v>298855.3541</v>
      </c>
      <c r="DF25" s="14">
        <v>337424.58350000001</v>
      </c>
      <c r="DG25" s="14">
        <v>359014.27830000001</v>
      </c>
      <c r="DH25" s="14">
        <v>450388.29629999999</v>
      </c>
      <c r="DI25" s="14">
        <v>-9999</v>
      </c>
      <c r="DJ25" s="14">
        <v>-9999</v>
      </c>
      <c r="DK25" s="14">
        <v>-9999</v>
      </c>
      <c r="DL25" s="14">
        <v>-9999</v>
      </c>
      <c r="DM25" s="14">
        <v>-9999</v>
      </c>
      <c r="DO25" s="14">
        <v>37086</v>
      </c>
      <c r="DP25" s="14">
        <v>107646</v>
      </c>
      <c r="DQ25" s="14">
        <v>112198</v>
      </c>
      <c r="DR25" s="14">
        <v>112198</v>
      </c>
      <c r="DS25" s="14">
        <v>-9999</v>
      </c>
      <c r="DT25" s="14">
        <v>-9999</v>
      </c>
      <c r="DU25" s="14">
        <v>-9999</v>
      </c>
      <c r="DV25" s="14">
        <v>-9999</v>
      </c>
      <c r="DW25" s="14">
        <v>-9999</v>
      </c>
    </row>
    <row r="26" spans="1:127" x14ac:dyDescent="0.25">
      <c r="A26" s="14" t="s">
        <v>71</v>
      </c>
      <c r="B26" s="14" t="s">
        <v>266</v>
      </c>
      <c r="C26" s="14">
        <v>29</v>
      </c>
      <c r="D26" s="14">
        <v>169148892.40000001</v>
      </c>
      <c r="E26" s="14">
        <v>144035185.69999999</v>
      </c>
      <c r="F26" s="14"/>
      <c r="G26" s="14">
        <v>389792.32620000001</v>
      </c>
      <c r="H26" s="14">
        <v>9165688.1280000005</v>
      </c>
      <c r="I26" s="15">
        <v>9165688.1280000005</v>
      </c>
      <c r="J26" s="14">
        <v>11136923.609999999</v>
      </c>
      <c r="K26" s="17"/>
      <c r="L26" s="17">
        <v>154399.0387</v>
      </c>
      <c r="M26" s="17">
        <v>3630583.1090000002</v>
      </c>
      <c r="N26" s="18">
        <v>3630583.1090000002</v>
      </c>
      <c r="O26" s="17">
        <v>4411401.1050000004</v>
      </c>
      <c r="P26" s="19">
        <f t="shared" si="0"/>
        <v>48.298906439946471</v>
      </c>
      <c r="Q26" s="24">
        <f t="shared" si="1"/>
        <v>2.5245774171313702</v>
      </c>
      <c r="R26" s="25">
        <f t="shared" si="2"/>
        <v>3630583.1090000002</v>
      </c>
      <c r="T26" s="14">
        <v>919562.26450000005</v>
      </c>
      <c r="U26" s="14">
        <v>957877.35889999999</v>
      </c>
      <c r="V26" s="20">
        <v>957877.35889999999</v>
      </c>
      <c r="W26" s="14">
        <v>957877.35889999999</v>
      </c>
      <c r="X26" s="17"/>
      <c r="Y26" s="17">
        <v>158088.13570000001</v>
      </c>
      <c r="Z26" s="17">
        <v>164675.14129999999</v>
      </c>
      <c r="AA26" s="21">
        <v>164675.14129999999</v>
      </c>
      <c r="AB26" s="17">
        <v>164675.14129999999</v>
      </c>
      <c r="AC26" s="19">
        <f t="shared" si="3"/>
        <v>11.600000001837392</v>
      </c>
      <c r="AD26" s="24">
        <f t="shared" si="4"/>
        <v>5.8167696188884346</v>
      </c>
      <c r="AE26" s="26">
        <f t="shared" si="5"/>
        <v>164675.14129999999</v>
      </c>
      <c r="AF26" s="14">
        <v>0</v>
      </c>
      <c r="AG26" s="14">
        <v>92275.430930000002</v>
      </c>
      <c r="AH26" s="14">
        <v>192388.92939999999</v>
      </c>
      <c r="AI26" s="14">
        <v>235142.02480000001</v>
      </c>
      <c r="AJ26" s="14">
        <v>263644.08840000001</v>
      </c>
      <c r="AK26" s="22">
        <v>0</v>
      </c>
      <c r="AL26" s="22">
        <v>195666.6667</v>
      </c>
      <c r="AM26" s="22">
        <v>195666.6667</v>
      </c>
      <c r="AN26" s="22">
        <v>195666.6667</v>
      </c>
      <c r="AO26" s="22">
        <v>195666.6667</v>
      </c>
      <c r="AP26" s="19">
        <f t="shared" si="6"/>
        <v>43.393939392496044</v>
      </c>
      <c r="AQ26" s="24">
        <f t="shared" si="7"/>
        <v>1.201747997069549</v>
      </c>
      <c r="AR26" s="25">
        <f t="shared" si="8"/>
        <v>195666.6667</v>
      </c>
      <c r="AS26" s="14">
        <v>-9999</v>
      </c>
      <c r="AT26" s="14">
        <v>-9999</v>
      </c>
      <c r="AU26" s="14">
        <v>-9999</v>
      </c>
      <c r="AV26" s="14">
        <v>-9999</v>
      </c>
      <c r="AW26" s="14">
        <v>-9999</v>
      </c>
      <c r="AX26" s="22">
        <v>-9999</v>
      </c>
      <c r="AY26" s="22">
        <v>-9999</v>
      </c>
      <c r="AZ26" s="22">
        <v>-9999</v>
      </c>
      <c r="BA26" s="22">
        <v>-9999</v>
      </c>
      <c r="BB26" s="22">
        <v>-9999</v>
      </c>
      <c r="BC26" s="27">
        <f t="shared" si="9"/>
        <v>0</v>
      </c>
      <c r="BD26" s="24">
        <f t="shared" si="10"/>
        <v>0</v>
      </c>
      <c r="BE26" s="24">
        <f t="shared" si="11"/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482099.16220000002</v>
      </c>
      <c r="BK26" s="14">
        <v>0</v>
      </c>
      <c r="BL26" s="14">
        <v>0</v>
      </c>
      <c r="BM26" s="14">
        <v>0</v>
      </c>
      <c r="BN26" s="14">
        <v>0</v>
      </c>
      <c r="BO26" s="14">
        <v>162157.67420000001</v>
      </c>
      <c r="BQ26" s="14">
        <v>4104791.4470000002</v>
      </c>
      <c r="BR26" s="14">
        <v>4104791.4470000002</v>
      </c>
      <c r="BS26" s="14">
        <v>4236110.8849999998</v>
      </c>
      <c r="BT26" s="14">
        <v>4236110.8849999998</v>
      </c>
      <c r="BV26" s="14">
        <v>8644550.8509999998</v>
      </c>
      <c r="BW26" s="14">
        <v>8644550.8509999998</v>
      </c>
      <c r="BX26" s="14">
        <v>8921105.1099999994</v>
      </c>
      <c r="BY26" s="14">
        <v>8921105.1099999994</v>
      </c>
      <c r="CA26" s="14">
        <v>167574.32689999999</v>
      </c>
      <c r="CB26" s="14">
        <v>2681189.23</v>
      </c>
      <c r="CC26" s="14">
        <v>3351486.5380000002</v>
      </c>
      <c r="CD26" s="14">
        <v>3351486.5380000002</v>
      </c>
      <c r="CF26" s="14">
        <v>77882.663660000006</v>
      </c>
      <c r="CG26" s="14">
        <v>1246122.6189999999</v>
      </c>
      <c r="CH26" s="14">
        <v>1557653.273</v>
      </c>
      <c r="CI26" s="14">
        <v>1557653.273</v>
      </c>
      <c r="CK26" s="14">
        <v>22302.32547</v>
      </c>
      <c r="CL26" s="14">
        <v>5465712.9139999999</v>
      </c>
      <c r="CM26" s="14">
        <v>5945018.0669999998</v>
      </c>
      <c r="CN26" s="14">
        <v>5945018.0669999998</v>
      </c>
      <c r="CP26" s="14">
        <v>0</v>
      </c>
      <c r="CQ26" s="14">
        <v>98132.495370000004</v>
      </c>
      <c r="CR26" s="14">
        <v>98132.495370000004</v>
      </c>
      <c r="CS26" s="14">
        <v>98132.495370000004</v>
      </c>
      <c r="CU26" s="14">
        <v>8377.9815440000002</v>
      </c>
      <c r="CV26" s="14">
        <v>401063.74219999998</v>
      </c>
      <c r="CW26" s="14">
        <v>506996.38010000001</v>
      </c>
      <c r="CX26" s="14">
        <v>513986.59779999999</v>
      </c>
      <c r="CZ26" s="14">
        <v>6237.2757119999997</v>
      </c>
      <c r="DA26" s="14">
        <v>236198.6917</v>
      </c>
      <c r="DB26" s="14">
        <v>294524.89380000002</v>
      </c>
      <c r="DC26" s="14">
        <v>298585.65879999998</v>
      </c>
      <c r="DE26" s="14">
        <v>1158570.1950000001</v>
      </c>
      <c r="DF26" s="14">
        <v>1306644.199</v>
      </c>
      <c r="DG26" s="14">
        <v>1839990.071</v>
      </c>
      <c r="DH26" s="14">
        <v>2184425.577</v>
      </c>
      <c r="DI26" s="14">
        <v>-9999</v>
      </c>
      <c r="DJ26" s="14">
        <v>-9999</v>
      </c>
      <c r="DK26" s="14">
        <v>-9999</v>
      </c>
      <c r="DL26" s="14">
        <v>-9999</v>
      </c>
      <c r="DM26" s="14">
        <v>-9999</v>
      </c>
      <c r="DO26" s="14">
        <v>545850</v>
      </c>
      <c r="DP26" s="14">
        <v>585413</v>
      </c>
      <c r="DQ26" s="14">
        <v>660404</v>
      </c>
      <c r="DR26" s="14">
        <v>660404</v>
      </c>
      <c r="DS26" s="14">
        <v>-9999</v>
      </c>
      <c r="DT26" s="14">
        <v>-9999</v>
      </c>
      <c r="DU26" s="14">
        <v>-9999</v>
      </c>
      <c r="DV26" s="14">
        <v>-9999</v>
      </c>
      <c r="DW26" s="14">
        <v>-9999</v>
      </c>
    </row>
    <row r="27" spans="1:127" x14ac:dyDescent="0.25">
      <c r="A27" s="14" t="s">
        <v>64</v>
      </c>
      <c r="B27" s="14" t="s">
        <v>267</v>
      </c>
      <c r="C27" s="14">
        <v>30</v>
      </c>
      <c r="D27" s="14">
        <v>46143630.75</v>
      </c>
      <c r="E27" s="14">
        <v>2421011.5860000001</v>
      </c>
      <c r="F27" s="14"/>
      <c r="G27" s="14">
        <v>237557.28839999999</v>
      </c>
      <c r="H27" s="14">
        <v>5585989.9529999997</v>
      </c>
      <c r="I27" s="15">
        <v>5585989.9529999997</v>
      </c>
      <c r="J27" s="14">
        <v>6787351.0970000001</v>
      </c>
      <c r="K27" s="17"/>
      <c r="L27" s="17">
        <v>345337.14299999998</v>
      </c>
      <c r="M27" s="17">
        <v>8120356.2479999997</v>
      </c>
      <c r="N27" s="18">
        <v>8120356.2479999997</v>
      </c>
      <c r="O27" s="17">
        <v>9866775.5140000004</v>
      </c>
      <c r="P27" s="19">
        <f t="shared" si="0"/>
        <v>48.298906439869846</v>
      </c>
      <c r="Q27" s="24">
        <f t="shared" si="1"/>
        <v>0.68789961701197522</v>
      </c>
      <c r="R27" s="25">
        <f t="shared" si="2"/>
        <v>8120356.2479999997</v>
      </c>
      <c r="T27" s="14">
        <v>504340.00050000002</v>
      </c>
      <c r="U27" s="14">
        <v>525354.16720000003</v>
      </c>
      <c r="V27" s="20">
        <v>525354.16720000003</v>
      </c>
      <c r="W27" s="14">
        <v>525354.16720000003</v>
      </c>
      <c r="X27" s="17"/>
      <c r="Y27" s="17">
        <v>179816.8798</v>
      </c>
      <c r="Z27" s="17">
        <v>187309.24979999999</v>
      </c>
      <c r="AA27" s="21">
        <v>187309.24979999999</v>
      </c>
      <c r="AB27" s="17">
        <v>187309.24979999999</v>
      </c>
      <c r="AC27" s="19">
        <f t="shared" si="3"/>
        <v>11.600000000913669</v>
      </c>
      <c r="AD27" s="24">
        <f t="shared" si="4"/>
        <v>2.8047422525099455</v>
      </c>
      <c r="AE27" s="26">
        <f t="shared" si="5"/>
        <v>187309.24979999999</v>
      </c>
      <c r="AF27" s="14">
        <v>-9999</v>
      </c>
      <c r="AG27" s="14">
        <v>-9999</v>
      </c>
      <c r="AH27" s="14">
        <v>-9999</v>
      </c>
      <c r="AI27" s="14">
        <v>-9999</v>
      </c>
      <c r="AJ27" s="14">
        <v>-9999</v>
      </c>
      <c r="AK27" s="22">
        <v>-9999</v>
      </c>
      <c r="AL27" s="22">
        <v>-9999</v>
      </c>
      <c r="AM27" s="22">
        <v>-9999</v>
      </c>
      <c r="AN27" s="22">
        <v>-9999</v>
      </c>
      <c r="AO27" s="22">
        <v>-9999</v>
      </c>
      <c r="AP27" s="19">
        <f t="shared" si="6"/>
        <v>0</v>
      </c>
      <c r="AQ27" s="24">
        <f t="shared" si="7"/>
        <v>0</v>
      </c>
      <c r="AR27" s="25">
        <f t="shared" si="8"/>
        <v>0</v>
      </c>
      <c r="AS27" s="14">
        <v>0</v>
      </c>
      <c r="AT27" s="14">
        <v>0</v>
      </c>
      <c r="AU27" s="14">
        <v>42713.73588</v>
      </c>
      <c r="AV27" s="14">
        <v>42713.73588</v>
      </c>
      <c r="AW27" s="14">
        <v>1680835.3570000001</v>
      </c>
      <c r="AX27" s="22">
        <v>-9999</v>
      </c>
      <c r="AY27" s="22">
        <v>0</v>
      </c>
      <c r="AZ27" s="22">
        <v>63897.703710000002</v>
      </c>
      <c r="BA27" s="22">
        <v>63897.703710000002</v>
      </c>
      <c r="BB27" s="22">
        <v>1948661.267</v>
      </c>
      <c r="BC27" s="27">
        <f t="shared" si="9"/>
        <v>50.000000000000007</v>
      </c>
      <c r="BD27" s="24">
        <f t="shared" si="10"/>
        <v>0.6684705928378345</v>
      </c>
      <c r="BE27" s="24">
        <f t="shared" si="11"/>
        <v>63897.703710000002</v>
      </c>
      <c r="BF27" s="14">
        <v>0</v>
      </c>
      <c r="BG27" s="14">
        <v>0</v>
      </c>
      <c r="BH27" s="14">
        <v>0</v>
      </c>
      <c r="BI27" s="14">
        <v>0</v>
      </c>
      <c r="BJ27" s="14">
        <v>32569.219850000001</v>
      </c>
      <c r="BK27" s="14">
        <v>0</v>
      </c>
      <c r="BL27" s="14">
        <v>0</v>
      </c>
      <c r="BM27" s="14">
        <v>0</v>
      </c>
      <c r="BN27" s="14">
        <v>0</v>
      </c>
      <c r="BO27" s="14">
        <v>16968.190159999998</v>
      </c>
      <c r="BQ27" s="14">
        <v>2919053.9819999998</v>
      </c>
      <c r="BR27" s="14">
        <v>2919053.9819999998</v>
      </c>
      <c r="BS27" s="14">
        <v>3012439.61</v>
      </c>
      <c r="BT27" s="14">
        <v>3012439.61</v>
      </c>
      <c r="BV27" s="14">
        <v>6147428.1739999996</v>
      </c>
      <c r="BW27" s="14">
        <v>6147428.1739999996</v>
      </c>
      <c r="BX27" s="14">
        <v>6344095.1220000004</v>
      </c>
      <c r="BY27" s="14">
        <v>6344095.1220000004</v>
      </c>
      <c r="CA27" s="14">
        <v>119167.68799999999</v>
      </c>
      <c r="CB27" s="14">
        <v>1906683.007</v>
      </c>
      <c r="CC27" s="14">
        <v>2383353.7590000001</v>
      </c>
      <c r="CD27" s="14">
        <v>2383353.7590000001</v>
      </c>
      <c r="CF27" s="14">
        <v>55384.957419999999</v>
      </c>
      <c r="CG27" s="14">
        <v>886159.31869999995</v>
      </c>
      <c r="CH27" s="14">
        <v>1107699.148</v>
      </c>
      <c r="CI27" s="14">
        <v>1107699.148</v>
      </c>
      <c r="CK27" s="14">
        <v>2314606.952</v>
      </c>
      <c r="CL27" s="14">
        <v>3210942.7960000001</v>
      </c>
      <c r="CM27" s="14">
        <v>2910606.0079999999</v>
      </c>
      <c r="CN27" s="14">
        <v>2910606.0079999999</v>
      </c>
      <c r="CP27" s="14">
        <v>12566.133680000001</v>
      </c>
      <c r="CQ27" s="14">
        <v>46368.026389999999</v>
      </c>
      <c r="CR27" s="14">
        <v>46368.026389999999</v>
      </c>
      <c r="CS27" s="14">
        <v>46368.026389999999</v>
      </c>
      <c r="CU27" s="14">
        <v>4286.712673</v>
      </c>
      <c r="CV27" s="14">
        <v>205209.9325</v>
      </c>
      <c r="CW27" s="14">
        <v>259411.8639</v>
      </c>
      <c r="CX27" s="14">
        <v>262988.50760000001</v>
      </c>
      <c r="CZ27" s="14">
        <v>2947.1396169999998</v>
      </c>
      <c r="DA27" s="14">
        <v>111604.89840000001</v>
      </c>
      <c r="DB27" s="14">
        <v>139164.27979999999</v>
      </c>
      <c r="DC27" s="14">
        <v>141083.00880000001</v>
      </c>
      <c r="DE27" s="14">
        <v>494359.96710000001</v>
      </c>
      <c r="DF27" s="14">
        <v>558100.40029999998</v>
      </c>
      <c r="DG27" s="14">
        <v>612439.27619999996</v>
      </c>
      <c r="DH27" s="14">
        <v>763182.50109999999</v>
      </c>
      <c r="DI27" s="14">
        <v>-9999</v>
      </c>
      <c r="DJ27" s="14">
        <v>-9999</v>
      </c>
      <c r="DK27" s="14">
        <v>-9999</v>
      </c>
      <c r="DL27" s="14">
        <v>-9999</v>
      </c>
      <c r="DM27" s="14">
        <v>-9999</v>
      </c>
      <c r="DO27" s="14">
        <v>8488</v>
      </c>
      <c r="DP27" s="14">
        <v>20067</v>
      </c>
      <c r="DQ27" s="14">
        <v>29547</v>
      </c>
      <c r="DR27" s="14">
        <v>29547</v>
      </c>
      <c r="DS27" s="14">
        <v>-9999</v>
      </c>
      <c r="DT27" s="14">
        <v>-9999</v>
      </c>
      <c r="DU27" s="14">
        <v>-9999</v>
      </c>
      <c r="DV27" s="14">
        <v>-9999</v>
      </c>
      <c r="DW27" s="14">
        <v>-9999</v>
      </c>
    </row>
    <row r="28" spans="1:127" x14ac:dyDescent="0.25">
      <c r="A28" s="14" t="s">
        <v>70</v>
      </c>
      <c r="B28" s="14" t="s">
        <v>268</v>
      </c>
      <c r="C28" s="14">
        <v>31</v>
      </c>
      <c r="D28" s="14">
        <v>88445637.519999996</v>
      </c>
      <c r="E28" s="14">
        <v>78151560.209999993</v>
      </c>
      <c r="F28" s="14"/>
      <c r="G28" s="14">
        <v>98474.866569999998</v>
      </c>
      <c r="H28" s="14">
        <v>2315566.148</v>
      </c>
      <c r="I28" s="15">
        <v>2315566.148</v>
      </c>
      <c r="J28" s="14">
        <v>2813567.6159999999</v>
      </c>
      <c r="K28" s="17"/>
      <c r="L28" s="17">
        <v>77221.745110000003</v>
      </c>
      <c r="M28" s="17">
        <v>1815814.1780000001</v>
      </c>
      <c r="N28" s="18">
        <v>1815814.1780000001</v>
      </c>
      <c r="O28" s="17">
        <v>2206335.5750000002</v>
      </c>
      <c r="P28" s="19">
        <f t="shared" si="0"/>
        <v>48.298906439704957</v>
      </c>
      <c r="Q28" s="24">
        <f t="shared" si="1"/>
        <v>1.2752219781378973</v>
      </c>
      <c r="R28" s="25">
        <f t="shared" si="2"/>
        <v>1815814.1780000001</v>
      </c>
      <c r="T28" s="14">
        <v>28511.674650000001</v>
      </c>
      <c r="U28" s="14">
        <v>29699.661100000001</v>
      </c>
      <c r="V28" s="20">
        <v>29699.661100000001</v>
      </c>
      <c r="W28" s="14">
        <v>29699.661100000001</v>
      </c>
      <c r="X28" s="17"/>
      <c r="Y28" s="17">
        <v>7100.5269790000002</v>
      </c>
      <c r="Z28" s="17">
        <v>7396.3822700000001</v>
      </c>
      <c r="AA28" s="21">
        <v>7396.3822700000001</v>
      </c>
      <c r="AB28" s="17">
        <v>7396.3822700000001</v>
      </c>
      <c r="AC28" s="19">
        <f t="shared" si="3"/>
        <v>11.600000008080901</v>
      </c>
      <c r="AD28" s="24">
        <f t="shared" si="4"/>
        <v>4.0154307897879917</v>
      </c>
      <c r="AE28" s="26">
        <f t="shared" si="5"/>
        <v>7396.3822700000001</v>
      </c>
      <c r="AF28" s="14">
        <v>-9999</v>
      </c>
      <c r="AG28" s="14">
        <v>-9999</v>
      </c>
      <c r="AH28" s="14">
        <v>-9999</v>
      </c>
      <c r="AI28" s="14">
        <v>-9999</v>
      </c>
      <c r="AJ28" s="14">
        <v>-9999</v>
      </c>
      <c r="AK28" s="22">
        <v>-9999</v>
      </c>
      <c r="AL28" s="22">
        <v>-9999</v>
      </c>
      <c r="AM28" s="22">
        <v>-9999</v>
      </c>
      <c r="AN28" s="22">
        <v>-9999</v>
      </c>
      <c r="AO28" s="22">
        <v>-9999</v>
      </c>
      <c r="AP28" s="19">
        <f t="shared" si="6"/>
        <v>0</v>
      </c>
      <c r="AQ28" s="24">
        <f t="shared" si="7"/>
        <v>0</v>
      </c>
      <c r="AR28" s="25">
        <f t="shared" si="8"/>
        <v>0</v>
      </c>
      <c r="AS28" s="14">
        <v>0</v>
      </c>
      <c r="AT28" s="14">
        <v>0</v>
      </c>
      <c r="AU28" s="14">
        <v>96205.343670000002</v>
      </c>
      <c r="AV28" s="14">
        <v>96205.343670000002</v>
      </c>
      <c r="AW28" s="14">
        <v>96205.343670000002</v>
      </c>
      <c r="AX28" s="22">
        <v>-9999</v>
      </c>
      <c r="AY28" s="22">
        <v>0</v>
      </c>
      <c r="AZ28" s="22">
        <v>143918.58780000001</v>
      </c>
      <c r="BA28" s="22">
        <v>143918.58780000001</v>
      </c>
      <c r="BB28" s="22">
        <v>143918.58780000001</v>
      </c>
      <c r="BC28" s="27">
        <f t="shared" si="9"/>
        <v>50</v>
      </c>
      <c r="BD28" s="24">
        <f t="shared" si="10"/>
        <v>0.66847059258039776</v>
      </c>
      <c r="BE28" s="24">
        <f t="shared" si="11"/>
        <v>143918.58780000001</v>
      </c>
      <c r="BF28" s="14">
        <v>0</v>
      </c>
      <c r="BG28" s="14">
        <v>0</v>
      </c>
      <c r="BH28" s="14">
        <v>0</v>
      </c>
      <c r="BI28" s="14">
        <v>0</v>
      </c>
      <c r="BJ28" s="14">
        <v>71144.052169999995</v>
      </c>
      <c r="BK28" s="14">
        <v>0</v>
      </c>
      <c r="BL28" s="14">
        <v>0</v>
      </c>
      <c r="BM28" s="14">
        <v>0</v>
      </c>
      <c r="BN28" s="14">
        <v>0</v>
      </c>
      <c r="BO28" s="14">
        <v>28655.47624</v>
      </c>
      <c r="BQ28" s="14">
        <v>6194534.0609999998</v>
      </c>
      <c r="BR28" s="14">
        <v>6194534.0609999998</v>
      </c>
      <c r="BS28" s="14">
        <v>6392708.0089999996</v>
      </c>
      <c r="BT28" s="14">
        <v>6392708.0089999996</v>
      </c>
      <c r="BV28" s="14">
        <v>13045477.550000001</v>
      </c>
      <c r="BW28" s="14">
        <v>13045477.550000001</v>
      </c>
      <c r="BX28" s="14">
        <v>13462825.130000001</v>
      </c>
      <c r="BY28" s="14">
        <v>13462825.130000001</v>
      </c>
      <c r="CA28" s="14">
        <v>252886.1427</v>
      </c>
      <c r="CB28" s="14">
        <v>4046178.284</v>
      </c>
      <c r="CC28" s="14">
        <v>5057722.8540000003</v>
      </c>
      <c r="CD28" s="14">
        <v>5057722.8540000003</v>
      </c>
      <c r="CF28" s="14">
        <v>117532.6004</v>
      </c>
      <c r="CG28" s="14">
        <v>1880521.6059999999</v>
      </c>
      <c r="CH28" s="14">
        <v>2350652.0079999999</v>
      </c>
      <c r="CI28" s="14">
        <v>2350652.0079999999</v>
      </c>
      <c r="CK28" s="14">
        <v>101002.84110000001</v>
      </c>
      <c r="CL28" s="14">
        <v>3600340.6510000001</v>
      </c>
      <c r="CM28" s="14">
        <v>4857297.6100000003</v>
      </c>
      <c r="CN28" s="14">
        <v>4857297.6100000003</v>
      </c>
      <c r="CP28" s="14">
        <v>742.06761889999996</v>
      </c>
      <c r="CQ28" s="14">
        <v>77625.39357</v>
      </c>
      <c r="CR28" s="14">
        <v>77625.39357</v>
      </c>
      <c r="CS28" s="14">
        <v>77625.39357</v>
      </c>
      <c r="CU28" s="14">
        <v>6245.795838</v>
      </c>
      <c r="CV28" s="14">
        <v>298993.52710000001</v>
      </c>
      <c r="CW28" s="14">
        <v>377966.44260000001</v>
      </c>
      <c r="CX28" s="14">
        <v>383177.65879999998</v>
      </c>
      <c r="CZ28" s="14">
        <v>4933.8496910000003</v>
      </c>
      <c r="DA28" s="14">
        <v>186839.39850000001</v>
      </c>
      <c r="DB28" s="14">
        <v>232976.96359999999</v>
      </c>
      <c r="DC28" s="14">
        <v>236189.13579999999</v>
      </c>
      <c r="DE28" s="14">
        <v>2505559.8760000002</v>
      </c>
      <c r="DF28" s="14">
        <v>2826786.5869999998</v>
      </c>
      <c r="DG28" s="14">
        <v>3670323.65</v>
      </c>
      <c r="DH28" s="14">
        <v>4421960.0920000002</v>
      </c>
      <c r="DI28" s="14">
        <v>-9999</v>
      </c>
      <c r="DJ28" s="14">
        <v>-9999</v>
      </c>
      <c r="DK28" s="14">
        <v>-9999</v>
      </c>
      <c r="DL28" s="14">
        <v>-9999</v>
      </c>
      <c r="DM28" s="14">
        <v>-9999</v>
      </c>
      <c r="DO28" s="14">
        <v>333419</v>
      </c>
      <c r="DP28" s="14">
        <v>360744</v>
      </c>
      <c r="DQ28" s="14">
        <v>431377</v>
      </c>
      <c r="DR28" s="14">
        <v>431377</v>
      </c>
      <c r="DS28" s="14">
        <v>-9999</v>
      </c>
      <c r="DT28" s="14">
        <v>-9999</v>
      </c>
      <c r="DU28" s="14">
        <v>-9999</v>
      </c>
      <c r="DV28" s="14">
        <v>-9999</v>
      </c>
      <c r="DW28" s="14">
        <v>-9999</v>
      </c>
    </row>
    <row r="29" spans="1:127" s="16" customFormat="1" x14ac:dyDescent="0.25">
      <c r="A29" s="28" t="s">
        <v>74</v>
      </c>
      <c r="B29" s="28" t="s">
        <v>269</v>
      </c>
      <c r="C29" s="28">
        <v>32</v>
      </c>
      <c r="D29" s="28">
        <v>42529625.649999999</v>
      </c>
      <c r="E29" s="28">
        <v>36131117.93</v>
      </c>
      <c r="F29" s="28"/>
      <c r="G29" s="28">
        <v>33496.328950000003</v>
      </c>
      <c r="H29" s="28">
        <v>787642.24930000002</v>
      </c>
      <c r="I29" s="29">
        <v>787642.24930000002</v>
      </c>
      <c r="J29" s="28">
        <v>957037.97</v>
      </c>
      <c r="K29" s="30"/>
      <c r="L29" s="30">
        <v>60285.501219999998</v>
      </c>
      <c r="M29" s="30">
        <v>1417570.5</v>
      </c>
      <c r="N29" s="31">
        <v>1417570.5</v>
      </c>
      <c r="O29" s="30">
        <v>1722442.892</v>
      </c>
      <c r="P29" s="19">
        <f t="shared" si="0"/>
        <v>48.298906439832585</v>
      </c>
      <c r="Q29" s="24">
        <f t="shared" si="1"/>
        <v>0.55562827337335252</v>
      </c>
      <c r="R29" s="25">
        <f t="shared" si="2"/>
        <v>1417570.5</v>
      </c>
      <c r="S29" s="28"/>
      <c r="T29" s="28">
        <v>30814.158650000001</v>
      </c>
      <c r="U29" s="28">
        <v>32098.08193</v>
      </c>
      <c r="V29" s="29">
        <v>32098.08193</v>
      </c>
      <c r="W29" s="28">
        <v>32098.08193</v>
      </c>
      <c r="X29" s="30"/>
      <c r="Y29" s="30">
        <v>17525.66792</v>
      </c>
      <c r="Z29" s="30">
        <v>18255.90408</v>
      </c>
      <c r="AA29" s="31">
        <v>18255.90408</v>
      </c>
      <c r="AB29" s="30">
        <v>18255.90408</v>
      </c>
      <c r="AC29" s="19">
        <f t="shared" si="3"/>
        <v>11.600000003489304</v>
      </c>
      <c r="AD29" s="24">
        <f t="shared" si="4"/>
        <v>1.7582302026424756</v>
      </c>
      <c r="AE29" s="26">
        <f t="shared" si="5"/>
        <v>18255.90408</v>
      </c>
      <c r="AF29" s="28">
        <v>-9999</v>
      </c>
      <c r="AG29" s="28">
        <v>-9999</v>
      </c>
      <c r="AH29" s="28">
        <v>-9999</v>
      </c>
      <c r="AI29" s="28">
        <v>-9999</v>
      </c>
      <c r="AJ29" s="28">
        <v>-9999</v>
      </c>
      <c r="AK29" s="32">
        <v>-9999</v>
      </c>
      <c r="AL29" s="32">
        <v>-9999</v>
      </c>
      <c r="AM29" s="32">
        <v>-9999</v>
      </c>
      <c r="AN29" s="32">
        <v>-9999</v>
      </c>
      <c r="AO29" s="32">
        <v>-9999</v>
      </c>
      <c r="AP29" s="19">
        <f t="shared" si="6"/>
        <v>0</v>
      </c>
      <c r="AQ29" s="24">
        <f t="shared" si="7"/>
        <v>0</v>
      </c>
      <c r="AR29" s="25">
        <f t="shared" si="8"/>
        <v>0</v>
      </c>
      <c r="AS29" s="28">
        <v>0</v>
      </c>
      <c r="AT29" s="28">
        <v>0</v>
      </c>
      <c r="AU29" s="28">
        <v>37205.971030000001</v>
      </c>
      <c r="AV29" s="28">
        <v>37403.577960000002</v>
      </c>
      <c r="AW29" s="28">
        <v>38537.899440000001</v>
      </c>
      <c r="AX29" s="32">
        <v>-9999</v>
      </c>
      <c r="AY29" s="32">
        <v>0</v>
      </c>
      <c r="AZ29" s="32">
        <v>194148.92860000001</v>
      </c>
      <c r="BA29" s="32">
        <v>194240.69</v>
      </c>
      <c r="BB29" s="32">
        <v>282460.21759999997</v>
      </c>
      <c r="BC29" s="27">
        <f t="shared" si="9"/>
        <v>50.264155116672697</v>
      </c>
      <c r="BD29" s="24">
        <f t="shared" si="10"/>
        <v>0.19256304103944441</v>
      </c>
      <c r="BE29" s="24">
        <f t="shared" si="11"/>
        <v>194240.69</v>
      </c>
      <c r="BF29" s="28">
        <v>0</v>
      </c>
      <c r="BG29" s="28">
        <v>0</v>
      </c>
      <c r="BH29" s="28">
        <v>0</v>
      </c>
      <c r="BI29" s="28">
        <v>0</v>
      </c>
      <c r="BJ29" s="28">
        <v>98838.063720000006</v>
      </c>
      <c r="BK29" s="28">
        <v>0</v>
      </c>
      <c r="BL29" s="28">
        <v>0</v>
      </c>
      <c r="BM29" s="28">
        <v>0</v>
      </c>
      <c r="BN29" s="28">
        <v>0</v>
      </c>
      <c r="BO29" s="28">
        <v>45771.998310000003</v>
      </c>
      <c r="BP29" s="28"/>
      <c r="BQ29" s="28">
        <v>114775.9359</v>
      </c>
      <c r="BR29" s="28">
        <v>114775.9359</v>
      </c>
      <c r="BS29" s="28">
        <v>118447.8183</v>
      </c>
      <c r="BT29" s="28">
        <v>118447.8183</v>
      </c>
      <c r="BU29" s="28"/>
      <c r="BV29" s="28">
        <v>241714.2083</v>
      </c>
      <c r="BW29" s="28">
        <v>241714.2083</v>
      </c>
      <c r="BX29" s="28">
        <v>249447.0674</v>
      </c>
      <c r="BY29" s="28">
        <v>249447.0674</v>
      </c>
      <c r="BZ29" s="28"/>
      <c r="CA29" s="28">
        <v>4685.6217809999998</v>
      </c>
      <c r="CB29" s="28">
        <v>74969.948499999999</v>
      </c>
      <c r="CC29" s="28">
        <v>93712.435620000004</v>
      </c>
      <c r="CD29" s="28">
        <v>93712.435620000004</v>
      </c>
      <c r="CE29" s="28"/>
      <c r="CF29" s="28">
        <v>2177.712493</v>
      </c>
      <c r="CG29" s="28">
        <v>34843.399890000001</v>
      </c>
      <c r="CH29" s="28">
        <v>43554.249860000004</v>
      </c>
      <c r="CI29" s="28">
        <v>43554.249860000004</v>
      </c>
      <c r="CJ29" s="28"/>
      <c r="CK29" s="28">
        <v>179844.1263</v>
      </c>
      <c r="CL29" s="28">
        <v>218158.81659999999</v>
      </c>
      <c r="CM29" s="28">
        <v>197753.24650000001</v>
      </c>
      <c r="CN29" s="28">
        <v>197753.24650000001</v>
      </c>
      <c r="CO29" s="28"/>
      <c r="CP29" s="28">
        <v>311.34238729999998</v>
      </c>
      <c r="CQ29" s="28">
        <v>4465.5872460000001</v>
      </c>
      <c r="CR29" s="28">
        <v>4465.5872460000001</v>
      </c>
      <c r="CS29" s="28">
        <v>4465.5872460000001</v>
      </c>
      <c r="CT29" s="28"/>
      <c r="CU29" s="28">
        <v>264.88990510000002</v>
      </c>
      <c r="CV29" s="28">
        <v>12680.588519999999</v>
      </c>
      <c r="CW29" s="28">
        <v>16029.901980000001</v>
      </c>
      <c r="CX29" s="28">
        <v>16250.914419999999</v>
      </c>
      <c r="CY29" s="28"/>
      <c r="CZ29" s="28">
        <v>283.83155620000002</v>
      </c>
      <c r="DA29" s="28">
        <v>10748.385249999999</v>
      </c>
      <c r="DB29" s="28">
        <v>13402.559509999999</v>
      </c>
      <c r="DC29" s="28">
        <v>13587.34744</v>
      </c>
      <c r="DD29" s="28"/>
      <c r="DE29" s="28">
        <v>26166.791730000001</v>
      </c>
      <c r="DF29" s="28">
        <v>29543.246709999999</v>
      </c>
      <c r="DG29" s="28">
        <v>31601.331969999999</v>
      </c>
      <c r="DH29" s="28">
        <v>39598.086510000001</v>
      </c>
      <c r="DI29" s="28">
        <v>-9999</v>
      </c>
      <c r="DJ29" s="28">
        <v>-9999</v>
      </c>
      <c r="DK29" s="28">
        <v>-9999</v>
      </c>
      <c r="DL29" s="28">
        <v>-9999</v>
      </c>
      <c r="DM29" s="28">
        <v>-9999</v>
      </c>
      <c r="DN29" s="28"/>
      <c r="DO29" s="28">
        <v>24710</v>
      </c>
      <c r="DP29" s="28">
        <v>65520</v>
      </c>
      <c r="DQ29" s="28">
        <v>71807</v>
      </c>
      <c r="DR29" s="28">
        <v>71807</v>
      </c>
      <c r="DS29" s="28">
        <v>-9999</v>
      </c>
      <c r="DT29" s="28">
        <v>-9999</v>
      </c>
      <c r="DU29" s="28">
        <v>-9999</v>
      </c>
      <c r="DV29" s="28">
        <v>-9999</v>
      </c>
      <c r="DW29" s="28">
        <v>-9999</v>
      </c>
    </row>
    <row r="30" spans="1:127" x14ac:dyDescent="0.25">
      <c r="A30" s="14" t="s">
        <v>75</v>
      </c>
      <c r="B30" s="14" t="s">
        <v>270</v>
      </c>
      <c r="C30" s="14">
        <v>33</v>
      </c>
      <c r="D30" s="14">
        <v>16064005.720000001</v>
      </c>
      <c r="E30" s="14">
        <v>6640723.7580000004</v>
      </c>
      <c r="F30" s="14"/>
      <c r="G30" s="14">
        <v>41830.258390000003</v>
      </c>
      <c r="H30" s="14">
        <v>983608.64720000001</v>
      </c>
      <c r="I30" s="15">
        <v>983608.64720000001</v>
      </c>
      <c r="J30" s="14">
        <v>1195150.24</v>
      </c>
      <c r="K30" s="17"/>
      <c r="L30" s="17">
        <v>12141.06006</v>
      </c>
      <c r="M30" s="17">
        <v>285488.35509999999</v>
      </c>
      <c r="N30" s="18">
        <v>285488.35509999999</v>
      </c>
      <c r="O30" s="17">
        <v>346887.4302</v>
      </c>
      <c r="P30" s="19">
        <f t="shared" si="0"/>
        <v>48.29890643970743</v>
      </c>
      <c r="Q30" s="24">
        <f t="shared" si="1"/>
        <v>3.4453547040665269</v>
      </c>
      <c r="R30" s="25">
        <f t="shared" si="2"/>
        <v>285488.35509999999</v>
      </c>
      <c r="T30" s="14">
        <v>303717.21139999997</v>
      </c>
      <c r="U30" s="14">
        <v>316372.09519999998</v>
      </c>
      <c r="V30" s="20">
        <v>316372.09519999998</v>
      </c>
      <c r="W30" s="14">
        <v>316372.09519999998</v>
      </c>
      <c r="X30" s="17"/>
      <c r="Y30" s="17">
        <v>36113.758139999998</v>
      </c>
      <c r="Z30" s="17">
        <v>37618.498059999998</v>
      </c>
      <c r="AA30" s="21">
        <v>37618.498059999998</v>
      </c>
      <c r="AB30" s="17">
        <v>37618.498059999998</v>
      </c>
      <c r="AC30" s="19">
        <f t="shared" si="3"/>
        <v>11.599999998988533</v>
      </c>
      <c r="AD30" s="24">
        <f t="shared" si="4"/>
        <v>8.4100139961834515</v>
      </c>
      <c r="AE30" s="26">
        <f t="shared" si="5"/>
        <v>37618.498059999998</v>
      </c>
      <c r="AF30" s="14">
        <v>-9999</v>
      </c>
      <c r="AG30" s="14">
        <v>-9999</v>
      </c>
      <c r="AH30" s="14">
        <v>-9999</v>
      </c>
      <c r="AI30" s="14">
        <v>-9999</v>
      </c>
      <c r="AJ30" s="14">
        <v>-9999</v>
      </c>
      <c r="AK30" s="22">
        <v>-9999</v>
      </c>
      <c r="AL30" s="22">
        <v>-9999</v>
      </c>
      <c r="AM30" s="22">
        <v>-9999</v>
      </c>
      <c r="AN30" s="22">
        <v>-9999</v>
      </c>
      <c r="AO30" s="22">
        <v>-9999</v>
      </c>
      <c r="AP30" s="19">
        <f t="shared" si="6"/>
        <v>0</v>
      </c>
      <c r="AQ30" s="24">
        <f t="shared" si="7"/>
        <v>0</v>
      </c>
      <c r="AR30" s="25">
        <f t="shared" si="8"/>
        <v>0</v>
      </c>
      <c r="AS30" s="14">
        <v>-9999</v>
      </c>
      <c r="AT30" s="14">
        <v>-9999</v>
      </c>
      <c r="AU30" s="14">
        <v>-9999</v>
      </c>
      <c r="AV30" s="14">
        <v>-9999</v>
      </c>
      <c r="AW30" s="14">
        <v>-9999</v>
      </c>
      <c r="AX30" s="22">
        <v>-9999</v>
      </c>
      <c r="AY30" s="22">
        <v>-9999</v>
      </c>
      <c r="AZ30" s="22">
        <v>-9999</v>
      </c>
      <c r="BA30" s="22">
        <v>-9999</v>
      </c>
      <c r="BB30" s="22">
        <v>-9999</v>
      </c>
      <c r="BC30" s="27">
        <f t="shared" si="9"/>
        <v>0</v>
      </c>
      <c r="BD30" s="24">
        <f t="shared" si="10"/>
        <v>0</v>
      </c>
      <c r="BE30" s="24">
        <f t="shared" si="11"/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96980.680859999993</v>
      </c>
      <c r="BK30" s="14">
        <v>0</v>
      </c>
      <c r="BL30" s="14">
        <v>0</v>
      </c>
      <c r="BM30" s="14">
        <v>0</v>
      </c>
      <c r="BN30" s="14">
        <v>0</v>
      </c>
      <c r="BO30" s="14">
        <v>42842.172440000002</v>
      </c>
      <c r="BQ30" s="14">
        <v>20198.88149</v>
      </c>
      <c r="BR30" s="14">
        <v>20198.88149</v>
      </c>
      <c r="BS30" s="14">
        <v>20845.07893</v>
      </c>
      <c r="BT30" s="14">
        <v>20845.07893</v>
      </c>
      <c r="BV30" s="14">
        <v>42538.155809999997</v>
      </c>
      <c r="BW30" s="14">
        <v>42538.155809999997</v>
      </c>
      <c r="BX30" s="14">
        <v>43899.025609999997</v>
      </c>
      <c r="BY30" s="14">
        <v>43899.025609999997</v>
      </c>
      <c r="CA30" s="14">
        <v>824.60071670000002</v>
      </c>
      <c r="CB30" s="14">
        <v>13193.61147</v>
      </c>
      <c r="CC30" s="14">
        <v>16492.014330000002</v>
      </c>
      <c r="CD30" s="14">
        <v>16492.014330000002</v>
      </c>
      <c r="CF30" s="14">
        <v>383.2454616</v>
      </c>
      <c r="CG30" s="14">
        <v>6131.9273860000003</v>
      </c>
      <c r="CH30" s="14">
        <v>7664.9092330000003</v>
      </c>
      <c r="CI30" s="14">
        <v>7664.9092330000003</v>
      </c>
      <c r="CK30" s="14">
        <v>5318.627305</v>
      </c>
      <c r="CL30" s="14">
        <v>10316.36148</v>
      </c>
      <c r="CM30" s="14">
        <v>9351.4165759999996</v>
      </c>
      <c r="CN30" s="14">
        <v>9351.4165759999996</v>
      </c>
      <c r="CP30" s="14">
        <v>0</v>
      </c>
      <c r="CQ30" s="14">
        <v>86.983153599999994</v>
      </c>
      <c r="CR30" s="14">
        <v>86.983153599999994</v>
      </c>
      <c r="CS30" s="14">
        <v>86.983153599999994</v>
      </c>
      <c r="CU30" s="14">
        <v>12.87513459</v>
      </c>
      <c r="CV30" s="14">
        <v>616.34770049999997</v>
      </c>
      <c r="CW30" s="14">
        <v>779.1431139</v>
      </c>
      <c r="CX30" s="14">
        <v>789.8855575</v>
      </c>
      <c r="CZ30" s="14">
        <v>5.5286264679999997</v>
      </c>
      <c r="DA30" s="14">
        <v>209.36293330000001</v>
      </c>
      <c r="DB30" s="14">
        <v>261.06239299999999</v>
      </c>
      <c r="DC30" s="14">
        <v>264.66179340000002</v>
      </c>
      <c r="DE30" s="14">
        <v>3725.705954</v>
      </c>
      <c r="DF30" s="14">
        <v>4206.4342969999998</v>
      </c>
      <c r="DG30" s="14">
        <v>4506.1206629999997</v>
      </c>
      <c r="DH30" s="14">
        <v>5644.5776180000003</v>
      </c>
      <c r="DI30" s="14">
        <v>-9999</v>
      </c>
      <c r="DJ30" s="14">
        <v>-9999</v>
      </c>
      <c r="DK30" s="14">
        <v>-9999</v>
      </c>
      <c r="DL30" s="14">
        <v>-9999</v>
      </c>
      <c r="DM30" s="14">
        <v>-9999</v>
      </c>
      <c r="DO30" s="14">
        <v>0</v>
      </c>
      <c r="DP30" s="14">
        <v>504</v>
      </c>
      <c r="DQ30" s="14">
        <v>504</v>
      </c>
      <c r="DR30" s="14">
        <v>504</v>
      </c>
      <c r="DS30" s="14">
        <v>-9999</v>
      </c>
      <c r="DT30" s="14">
        <v>-9999</v>
      </c>
      <c r="DU30" s="14">
        <v>-9999</v>
      </c>
      <c r="DV30" s="14">
        <v>-9999</v>
      </c>
      <c r="DW30" s="14">
        <v>-9999</v>
      </c>
    </row>
    <row r="31" spans="1:127" x14ac:dyDescent="0.25">
      <c r="A31" s="14" t="s">
        <v>78</v>
      </c>
      <c r="B31" s="14" t="s">
        <v>271</v>
      </c>
      <c r="C31" s="14">
        <v>34</v>
      </c>
      <c r="D31" s="14">
        <v>127876397.8</v>
      </c>
      <c r="E31" s="14">
        <v>123349072.8</v>
      </c>
      <c r="F31" s="14">
        <v>0</v>
      </c>
      <c r="G31" s="14">
        <v>37499.23891</v>
      </c>
      <c r="H31" s="14">
        <v>881767.81770000001</v>
      </c>
      <c r="I31" s="15">
        <v>881767.81770000001</v>
      </c>
      <c r="J31" s="14">
        <v>1071406.8259999999</v>
      </c>
      <c r="K31" s="17">
        <v>0</v>
      </c>
      <c r="L31" s="17">
        <v>8700.0029350000004</v>
      </c>
      <c r="M31" s="17">
        <v>204574.3547</v>
      </c>
      <c r="N31" s="18">
        <v>204574.3547</v>
      </c>
      <c r="O31" s="17">
        <v>248571.51240000001</v>
      </c>
      <c r="P31" s="19">
        <f t="shared" si="0"/>
        <v>48.298906439665139</v>
      </c>
      <c r="Q31" s="24">
        <f t="shared" si="1"/>
        <v>4.3102558920108871</v>
      </c>
      <c r="R31" s="25">
        <f t="shared" si="2"/>
        <v>204574.3547</v>
      </c>
      <c r="S31" s="14">
        <v>0</v>
      </c>
      <c r="T31" s="14">
        <v>285108.23239999998</v>
      </c>
      <c r="U31" s="14">
        <v>296987.74209999997</v>
      </c>
      <c r="V31" s="20">
        <v>296987.74209999997</v>
      </c>
      <c r="W31" s="14">
        <v>296987.74209999997</v>
      </c>
      <c r="X31" s="17">
        <v>0</v>
      </c>
      <c r="Y31" s="17">
        <v>34652.587460000002</v>
      </c>
      <c r="Z31" s="17">
        <v>36096.445269999997</v>
      </c>
      <c r="AA31" s="21">
        <v>36096.445269999997</v>
      </c>
      <c r="AB31" s="17">
        <v>36096.445269999997</v>
      </c>
      <c r="AC31" s="19">
        <f t="shared" si="3"/>
        <v>11.600000002154971</v>
      </c>
      <c r="AD31" s="24">
        <f t="shared" si="4"/>
        <v>8.2276174254429577</v>
      </c>
      <c r="AE31" s="26">
        <f t="shared" si="5"/>
        <v>36096.445269999997</v>
      </c>
      <c r="AF31" s="14">
        <v>-9999</v>
      </c>
      <c r="AG31" s="14">
        <v>-9999</v>
      </c>
      <c r="AH31" s="14">
        <v>-9999</v>
      </c>
      <c r="AI31" s="14">
        <v>-9999</v>
      </c>
      <c r="AJ31" s="14">
        <v>-9999</v>
      </c>
      <c r="AK31" s="22">
        <v>-9999</v>
      </c>
      <c r="AL31" s="22">
        <v>-9999</v>
      </c>
      <c r="AM31" s="22">
        <v>-9999</v>
      </c>
      <c r="AN31" s="22">
        <v>-9999</v>
      </c>
      <c r="AO31" s="22">
        <v>-9999</v>
      </c>
      <c r="AP31" s="19">
        <f t="shared" si="6"/>
        <v>0</v>
      </c>
      <c r="AQ31" s="24">
        <f t="shared" si="7"/>
        <v>0</v>
      </c>
      <c r="AR31" s="25">
        <f t="shared" si="8"/>
        <v>0</v>
      </c>
      <c r="AS31" s="14">
        <v>-9999</v>
      </c>
      <c r="AT31" s="14">
        <v>-9999</v>
      </c>
      <c r="AU31" s="14">
        <v>-9999</v>
      </c>
      <c r="AV31" s="14">
        <v>-9999</v>
      </c>
      <c r="AW31" s="14">
        <v>-9999</v>
      </c>
      <c r="AX31" s="22">
        <v>-9999</v>
      </c>
      <c r="AY31" s="22">
        <v>-9999</v>
      </c>
      <c r="AZ31" s="22">
        <v>-9999</v>
      </c>
      <c r="BA31" s="22">
        <v>-9999</v>
      </c>
      <c r="BB31" s="22">
        <v>-9999</v>
      </c>
      <c r="BC31" s="27">
        <f t="shared" si="9"/>
        <v>0</v>
      </c>
      <c r="BD31" s="24">
        <f t="shared" si="10"/>
        <v>0</v>
      </c>
      <c r="BE31" s="24">
        <f t="shared" si="11"/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110317.4486</v>
      </c>
      <c r="BK31" s="14">
        <v>0</v>
      </c>
      <c r="BL31" s="14">
        <v>0</v>
      </c>
      <c r="BM31" s="14">
        <v>0</v>
      </c>
      <c r="BN31" s="14">
        <v>0</v>
      </c>
      <c r="BO31" s="14">
        <v>35970.201309999997</v>
      </c>
      <c r="BQ31" s="14">
        <v>99942.382360000003</v>
      </c>
      <c r="BR31" s="14">
        <v>99942.382360000003</v>
      </c>
      <c r="BS31" s="14">
        <v>103139.7135</v>
      </c>
      <c r="BT31" s="14">
        <v>103139.7135</v>
      </c>
      <c r="BV31" s="14">
        <v>210475.2501</v>
      </c>
      <c r="BW31" s="14">
        <v>210475.2501</v>
      </c>
      <c r="BX31" s="14">
        <v>217208.72039999999</v>
      </c>
      <c r="BY31" s="14">
        <v>217208.72039999999</v>
      </c>
      <c r="CA31" s="14">
        <v>4080.0556299999998</v>
      </c>
      <c r="CB31" s="14">
        <v>65280.890079999997</v>
      </c>
      <c r="CC31" s="14">
        <v>81601.112590000004</v>
      </c>
      <c r="CD31" s="14">
        <v>81601.112590000004</v>
      </c>
      <c r="CF31" s="14">
        <v>1896.266607</v>
      </c>
      <c r="CG31" s="14">
        <v>30340.26571</v>
      </c>
      <c r="CH31" s="14">
        <v>37925.332139999999</v>
      </c>
      <c r="CI31" s="14">
        <v>37925.332139999999</v>
      </c>
      <c r="CJ31" s="14">
        <v>0</v>
      </c>
      <c r="CK31" s="14">
        <v>559.79076329999998</v>
      </c>
      <c r="CL31" s="14">
        <v>38814.691550000003</v>
      </c>
      <c r="CM31" s="14">
        <v>35184.144220000002</v>
      </c>
      <c r="CN31" s="14">
        <v>35184.144220000002</v>
      </c>
      <c r="CO31" s="14">
        <v>0</v>
      </c>
      <c r="CP31" s="14">
        <v>0</v>
      </c>
      <c r="CQ31" s="14">
        <v>533.90995840000005</v>
      </c>
      <c r="CR31" s="14">
        <v>533.90995840000005</v>
      </c>
      <c r="CS31" s="14">
        <v>533.90995840000005</v>
      </c>
      <c r="CU31" s="14">
        <v>50.25154191</v>
      </c>
      <c r="CV31" s="14">
        <v>2405.5998869999999</v>
      </c>
      <c r="CW31" s="14">
        <v>3040.9890150000001</v>
      </c>
      <c r="CX31" s="14">
        <v>3082.916682</v>
      </c>
      <c r="CZ31" s="14">
        <v>33.935177160000002</v>
      </c>
      <c r="DA31" s="14">
        <v>1285.0874040000001</v>
      </c>
      <c r="DB31" s="14">
        <v>1602.423063</v>
      </c>
      <c r="DC31" s="14">
        <v>1624.5164870000001</v>
      </c>
      <c r="DD31" s="14">
        <v>40316.638079999997</v>
      </c>
      <c r="DE31" s="14">
        <v>41709.250520000001</v>
      </c>
      <c r="DF31" s="14">
        <v>47092.426520000001</v>
      </c>
      <c r="DG31" s="14">
        <v>50004.368060000001</v>
      </c>
      <c r="DH31" s="14">
        <v>62759.034820000001</v>
      </c>
      <c r="DI31" s="14">
        <v>-9999</v>
      </c>
      <c r="DJ31" s="14">
        <v>-9999</v>
      </c>
      <c r="DK31" s="14">
        <v>-9999</v>
      </c>
      <c r="DL31" s="14">
        <v>-9999</v>
      </c>
      <c r="DM31" s="14">
        <v>-9999</v>
      </c>
      <c r="DN31" s="14">
        <v>0</v>
      </c>
      <c r="DO31" s="14">
        <v>0</v>
      </c>
      <c r="DP31" s="14">
        <v>121</v>
      </c>
      <c r="DQ31" s="14">
        <v>1115</v>
      </c>
      <c r="DR31" s="14">
        <v>1115</v>
      </c>
      <c r="DS31" s="14">
        <v>-9999</v>
      </c>
      <c r="DT31" s="14">
        <v>-9999</v>
      </c>
      <c r="DU31" s="14">
        <v>-9999</v>
      </c>
      <c r="DV31" s="14">
        <v>-9999</v>
      </c>
      <c r="DW31" s="14">
        <v>-9999</v>
      </c>
    </row>
    <row r="32" spans="1:127" x14ac:dyDescent="0.25">
      <c r="A32" s="14" t="s">
        <v>77</v>
      </c>
      <c r="B32" s="14" t="s">
        <v>272</v>
      </c>
      <c r="C32" s="14">
        <v>35</v>
      </c>
      <c r="D32" s="14">
        <v>77689506.629999995</v>
      </c>
      <c r="E32" s="14">
        <v>76185697.129999995</v>
      </c>
      <c r="F32" s="14"/>
      <c r="G32" s="14">
        <v>83725.335089999993</v>
      </c>
      <c r="H32" s="14">
        <v>1968741.4509999999</v>
      </c>
      <c r="I32" s="15">
        <v>1968741.4509999999</v>
      </c>
      <c r="J32" s="14">
        <v>2392152.4309999999</v>
      </c>
      <c r="K32" s="17"/>
      <c r="L32" s="17">
        <v>168076.28539999999</v>
      </c>
      <c r="M32" s="17">
        <v>3952193.7969999998</v>
      </c>
      <c r="N32" s="18">
        <v>3952193.7969999998</v>
      </c>
      <c r="O32" s="17">
        <v>4802179.5829999996</v>
      </c>
      <c r="P32" s="19">
        <f t="shared" si="0"/>
        <v>48.298906440000586</v>
      </c>
      <c r="Q32" s="24">
        <f t="shared" si="1"/>
        <v>0.49813889503455439</v>
      </c>
      <c r="R32" s="25">
        <f t="shared" si="2"/>
        <v>3952193.7969999998</v>
      </c>
      <c r="T32" s="14">
        <v>107791.467</v>
      </c>
      <c r="U32" s="14">
        <v>112282.7781</v>
      </c>
      <c r="V32" s="20">
        <v>112282.7781</v>
      </c>
      <c r="W32" s="14">
        <v>112282.7781</v>
      </c>
      <c r="X32" s="17"/>
      <c r="Y32" s="17">
        <v>56001.973660000003</v>
      </c>
      <c r="Z32" s="17">
        <v>58335.389230000001</v>
      </c>
      <c r="AA32" s="21">
        <v>58335.389230000001</v>
      </c>
      <c r="AB32" s="17">
        <v>58335.389230000001</v>
      </c>
      <c r="AC32" s="19">
        <f t="shared" si="3"/>
        <v>11.599999991450154</v>
      </c>
      <c r="AD32" s="24">
        <f t="shared" si="4"/>
        <v>1.9247797877425767</v>
      </c>
      <c r="AE32" s="26">
        <f t="shared" si="5"/>
        <v>58335.389230000001</v>
      </c>
      <c r="AF32" s="14">
        <v>-9999</v>
      </c>
      <c r="AG32" s="14">
        <v>-9999</v>
      </c>
      <c r="AH32" s="14">
        <v>-9999</v>
      </c>
      <c r="AI32" s="14">
        <v>-9999</v>
      </c>
      <c r="AJ32" s="14">
        <v>-9999</v>
      </c>
      <c r="AK32" s="22">
        <v>-9999</v>
      </c>
      <c r="AL32" s="22">
        <v>-9999</v>
      </c>
      <c r="AM32" s="22">
        <v>-9999</v>
      </c>
      <c r="AN32" s="22">
        <v>-9999</v>
      </c>
      <c r="AO32" s="22">
        <v>-9999</v>
      </c>
      <c r="AP32" s="19">
        <f t="shared" si="6"/>
        <v>0</v>
      </c>
      <c r="AQ32" s="24">
        <f t="shared" si="7"/>
        <v>0</v>
      </c>
      <c r="AR32" s="25">
        <f t="shared" si="8"/>
        <v>0</v>
      </c>
      <c r="AS32" s="14">
        <v>0</v>
      </c>
      <c r="AT32" s="14">
        <v>0</v>
      </c>
      <c r="AU32" s="14">
        <v>1350725.9369999999</v>
      </c>
      <c r="AV32" s="14">
        <v>1350725.9369999999</v>
      </c>
      <c r="AW32" s="14">
        <v>1362218.446</v>
      </c>
      <c r="AX32" s="22">
        <v>-9999</v>
      </c>
      <c r="AY32" s="22">
        <v>0</v>
      </c>
      <c r="AZ32" s="22">
        <v>2113298.2680000002</v>
      </c>
      <c r="BA32" s="22">
        <v>2113298.2680000002</v>
      </c>
      <c r="BB32" s="22">
        <v>3007104.58</v>
      </c>
      <c r="BC32" s="27">
        <f t="shared" si="9"/>
        <v>50</v>
      </c>
      <c r="BD32" s="24">
        <f t="shared" si="10"/>
        <v>0.63915537028207126</v>
      </c>
      <c r="BE32" s="24">
        <f t="shared" si="11"/>
        <v>2113298.2680000002</v>
      </c>
      <c r="BF32" s="14">
        <v>0</v>
      </c>
      <c r="BG32" s="14">
        <v>0</v>
      </c>
      <c r="BH32" s="14">
        <v>0</v>
      </c>
      <c r="BI32" s="14">
        <v>0</v>
      </c>
      <c r="BJ32" s="14">
        <v>135689.45490000001</v>
      </c>
      <c r="BK32" s="14">
        <v>0</v>
      </c>
      <c r="BL32" s="14">
        <v>0</v>
      </c>
      <c r="BM32" s="14">
        <v>0</v>
      </c>
      <c r="BN32" s="14">
        <v>0</v>
      </c>
      <c r="BO32" s="14">
        <v>49457.975960000003</v>
      </c>
      <c r="BQ32" s="14">
        <v>293409.7941</v>
      </c>
      <c r="BR32" s="14">
        <v>293409.7941</v>
      </c>
      <c r="BS32" s="14">
        <v>302796.48509999999</v>
      </c>
      <c r="BT32" s="14">
        <v>302796.48509999999</v>
      </c>
      <c r="BV32" s="14">
        <v>617911.02379999997</v>
      </c>
      <c r="BW32" s="14">
        <v>617911.02379999997</v>
      </c>
      <c r="BX32" s="14">
        <v>637679.07510000002</v>
      </c>
      <c r="BY32" s="14">
        <v>637679.07510000002</v>
      </c>
      <c r="CA32" s="14">
        <v>11978.184370000001</v>
      </c>
      <c r="CB32" s="14">
        <v>191650.94990000001</v>
      </c>
      <c r="CC32" s="14">
        <v>239563.6874</v>
      </c>
      <c r="CD32" s="14">
        <v>239563.6874</v>
      </c>
      <c r="CF32" s="14">
        <v>5567.0395440000002</v>
      </c>
      <c r="CG32" s="14">
        <v>89072.632710000005</v>
      </c>
      <c r="CH32" s="14">
        <v>111340.79090000001</v>
      </c>
      <c r="CI32" s="14">
        <v>111340.79090000001</v>
      </c>
      <c r="CK32" s="14">
        <v>460947.38040000002</v>
      </c>
      <c r="CL32" s="14">
        <v>906273.79260000004</v>
      </c>
      <c r="CM32" s="14">
        <v>821505.11950000003</v>
      </c>
      <c r="CN32" s="14">
        <v>821505.11950000003</v>
      </c>
      <c r="CP32" s="14">
        <v>293.53304170000001</v>
      </c>
      <c r="CQ32" s="14">
        <v>22223.737219999999</v>
      </c>
      <c r="CR32" s="14">
        <v>22230.298129999999</v>
      </c>
      <c r="CS32" s="14">
        <v>22230.298129999999</v>
      </c>
      <c r="CU32" s="14">
        <v>831.18750660000001</v>
      </c>
      <c r="CV32" s="14">
        <v>39789.914810000002</v>
      </c>
      <c r="CW32" s="14">
        <v>50299.592420000001</v>
      </c>
      <c r="CX32" s="14">
        <v>50993.098559999999</v>
      </c>
      <c r="CZ32" s="14">
        <v>1412.951928</v>
      </c>
      <c r="DA32" s="14">
        <v>53506.917509999999</v>
      </c>
      <c r="DB32" s="14">
        <v>66719.75649</v>
      </c>
      <c r="DC32" s="14">
        <v>67639.655809999997</v>
      </c>
      <c r="DE32" s="14">
        <v>42229.025370000003</v>
      </c>
      <c r="DF32" s="14">
        <v>47666.65814</v>
      </c>
      <c r="DG32" s="14">
        <v>54538.802389999997</v>
      </c>
      <c r="DH32" s="14">
        <v>67366.952579999997</v>
      </c>
      <c r="DI32" s="14">
        <v>-9999</v>
      </c>
      <c r="DJ32" s="14">
        <v>-9999</v>
      </c>
      <c r="DK32" s="14">
        <v>-9999</v>
      </c>
      <c r="DL32" s="14">
        <v>-9999</v>
      </c>
      <c r="DM32" s="14">
        <v>-9999</v>
      </c>
      <c r="DO32" s="14">
        <v>473025</v>
      </c>
      <c r="DP32" s="14">
        <v>931726</v>
      </c>
      <c r="DQ32" s="14">
        <v>982432</v>
      </c>
      <c r="DR32" s="14">
        <v>982432</v>
      </c>
      <c r="DS32" s="14">
        <v>-9999</v>
      </c>
      <c r="DT32" s="14">
        <v>-9999</v>
      </c>
      <c r="DU32" s="14">
        <v>-9999</v>
      </c>
      <c r="DV32" s="14">
        <v>-9999</v>
      </c>
      <c r="DW32" s="14">
        <v>-9999</v>
      </c>
    </row>
    <row r="33" spans="1:127" x14ac:dyDescent="0.25">
      <c r="A33" s="14" t="s">
        <v>81</v>
      </c>
      <c r="B33" s="14" t="s">
        <v>273</v>
      </c>
      <c r="C33" s="14">
        <v>36</v>
      </c>
      <c r="D33" s="14">
        <v>206144798.09999999</v>
      </c>
      <c r="E33" s="14">
        <v>185562667.19999999</v>
      </c>
      <c r="F33" s="14">
        <v>0</v>
      </c>
      <c r="G33" s="14">
        <v>302569.03240000003</v>
      </c>
      <c r="H33" s="14">
        <v>7114694.6770000001</v>
      </c>
      <c r="I33" s="15">
        <v>7114694.6770000001</v>
      </c>
      <c r="J33" s="14">
        <v>8644829.4979999997</v>
      </c>
      <c r="K33" s="17">
        <v>0</v>
      </c>
      <c r="L33" s="17">
        <v>83106.438890000005</v>
      </c>
      <c r="M33" s="17">
        <v>1954188.5490000001</v>
      </c>
      <c r="N33" s="18">
        <v>1954188.5490000001</v>
      </c>
      <c r="O33" s="17">
        <v>2374469.6830000002</v>
      </c>
      <c r="P33" s="19">
        <f t="shared" si="0"/>
        <v>48.29890644005777</v>
      </c>
      <c r="Q33" s="24">
        <f t="shared" si="1"/>
        <v>3.64074115603673</v>
      </c>
      <c r="R33" s="25">
        <f t="shared" si="2"/>
        <v>1954188.5490000001</v>
      </c>
      <c r="S33" s="14">
        <v>0</v>
      </c>
      <c r="T33" s="14">
        <v>559234.58479999995</v>
      </c>
      <c r="U33" s="14">
        <v>582536.02579999994</v>
      </c>
      <c r="V33" s="20">
        <v>582536.02579999994</v>
      </c>
      <c r="W33" s="14">
        <v>582536.02579999994</v>
      </c>
      <c r="X33" s="17">
        <v>0</v>
      </c>
      <c r="Y33" s="17">
        <v>65624.047319999998</v>
      </c>
      <c r="Z33" s="17">
        <v>68358.382629999993</v>
      </c>
      <c r="AA33" s="21">
        <v>68358.382629999993</v>
      </c>
      <c r="AB33" s="17">
        <v>68358.382629999993</v>
      </c>
      <c r="AC33" s="19">
        <f t="shared" si="3"/>
        <v>11.59999999780271</v>
      </c>
      <c r="AD33" s="24">
        <f t="shared" si="4"/>
        <v>8.5217935736289085</v>
      </c>
      <c r="AE33" s="26">
        <f t="shared" si="5"/>
        <v>68358.382629999993</v>
      </c>
      <c r="AF33" s="14">
        <v>-9999</v>
      </c>
      <c r="AG33" s="14">
        <v>-9999</v>
      </c>
      <c r="AH33" s="14">
        <v>-9999</v>
      </c>
      <c r="AI33" s="14">
        <v>-9999</v>
      </c>
      <c r="AJ33" s="14">
        <v>-9999</v>
      </c>
      <c r="AK33" s="22">
        <v>-9999</v>
      </c>
      <c r="AL33" s="22">
        <v>-9999</v>
      </c>
      <c r="AM33" s="22">
        <v>-9999</v>
      </c>
      <c r="AN33" s="22">
        <v>-9999</v>
      </c>
      <c r="AO33" s="22">
        <v>-9999</v>
      </c>
      <c r="AP33" s="19">
        <f t="shared" si="6"/>
        <v>0</v>
      </c>
      <c r="AQ33" s="24">
        <f t="shared" si="7"/>
        <v>0</v>
      </c>
      <c r="AR33" s="25">
        <f t="shared" si="8"/>
        <v>0</v>
      </c>
      <c r="AS33" s="14">
        <v>-9999</v>
      </c>
      <c r="AT33" s="14">
        <v>-9999</v>
      </c>
      <c r="AU33" s="14">
        <v>-9999</v>
      </c>
      <c r="AV33" s="14">
        <v>-9999</v>
      </c>
      <c r="AW33" s="14">
        <v>-9999</v>
      </c>
      <c r="AX33" s="22">
        <v>-9999</v>
      </c>
      <c r="AY33" s="22">
        <v>-9999</v>
      </c>
      <c r="AZ33" s="22">
        <v>-9999</v>
      </c>
      <c r="BA33" s="22">
        <v>-9999</v>
      </c>
      <c r="BB33" s="22">
        <v>-9999</v>
      </c>
      <c r="BC33" s="27">
        <f t="shared" si="9"/>
        <v>0</v>
      </c>
      <c r="BD33" s="24">
        <f t="shared" si="10"/>
        <v>0</v>
      </c>
      <c r="BE33" s="24">
        <f t="shared" si="11"/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1114786.1470000001</v>
      </c>
      <c r="BK33" s="14">
        <v>0</v>
      </c>
      <c r="BL33" s="14">
        <v>0</v>
      </c>
      <c r="BM33" s="14">
        <v>0</v>
      </c>
      <c r="BN33" s="14">
        <v>0</v>
      </c>
      <c r="BO33" s="14">
        <v>445272.94870000001</v>
      </c>
      <c r="BQ33" s="14">
        <v>910422.50199999998</v>
      </c>
      <c r="BR33" s="14">
        <v>910422.50199999998</v>
      </c>
      <c r="BS33" s="14">
        <v>939548.50569999998</v>
      </c>
      <c r="BT33" s="14">
        <v>939548.50569999998</v>
      </c>
      <c r="BV33" s="14">
        <v>1917318.7520000001</v>
      </c>
      <c r="BW33" s="14">
        <v>1917318.7520000001</v>
      </c>
      <c r="BX33" s="14">
        <v>1978657.1229999999</v>
      </c>
      <c r="BY33" s="14">
        <v>1978657.1229999999</v>
      </c>
      <c r="CA33" s="14">
        <v>37167.159390000001</v>
      </c>
      <c r="CB33" s="14">
        <v>594674.55020000006</v>
      </c>
      <c r="CC33" s="14">
        <v>743343.18779999996</v>
      </c>
      <c r="CD33" s="14">
        <v>743343.18779999996</v>
      </c>
      <c r="CF33" s="14">
        <v>17273.990760000001</v>
      </c>
      <c r="CG33" s="14">
        <v>276383.85210000002</v>
      </c>
      <c r="CH33" s="14">
        <v>345479.81510000001</v>
      </c>
      <c r="CI33" s="14">
        <v>345479.81510000001</v>
      </c>
      <c r="CJ33" s="14">
        <v>0</v>
      </c>
      <c r="CK33" s="14">
        <v>830441.12199999997</v>
      </c>
      <c r="CL33" s="14">
        <v>3538089.338</v>
      </c>
      <c r="CM33" s="14">
        <v>3207152.77</v>
      </c>
      <c r="CN33" s="14">
        <v>3207152.77</v>
      </c>
      <c r="CO33" s="14">
        <v>0</v>
      </c>
      <c r="CP33" s="14">
        <v>7484.3649370000003</v>
      </c>
      <c r="CQ33" s="14">
        <v>36920.958489999997</v>
      </c>
      <c r="CR33" s="14">
        <v>36954.210070000001</v>
      </c>
      <c r="CS33" s="14">
        <v>36974.233249999997</v>
      </c>
      <c r="CU33" s="14">
        <v>4183.5810499999998</v>
      </c>
      <c r="CV33" s="14">
        <v>200272.9014</v>
      </c>
      <c r="CW33" s="14">
        <v>253170.81890000001</v>
      </c>
      <c r="CX33" s="14">
        <v>256661.41409999999</v>
      </c>
      <c r="CZ33" s="14">
        <v>2350.072584</v>
      </c>
      <c r="DA33" s="14">
        <v>88994.634130000006</v>
      </c>
      <c r="DB33" s="14">
        <v>110970.7043</v>
      </c>
      <c r="DC33" s="14">
        <v>112500.71400000001</v>
      </c>
      <c r="DD33" s="14">
        <v>161764.78570000001</v>
      </c>
      <c r="DE33" s="14">
        <v>167329.1188</v>
      </c>
      <c r="DF33" s="14">
        <v>188894.3988</v>
      </c>
      <c r="DG33" s="14">
        <v>210190.42920000001</v>
      </c>
      <c r="DH33" s="14">
        <v>261150.193</v>
      </c>
      <c r="DI33" s="14">
        <v>-9999</v>
      </c>
      <c r="DJ33" s="14">
        <v>-9999</v>
      </c>
      <c r="DK33" s="14">
        <v>-9999</v>
      </c>
      <c r="DL33" s="14">
        <v>-9999</v>
      </c>
      <c r="DM33" s="14">
        <v>-9999</v>
      </c>
      <c r="DN33" s="14">
        <v>0</v>
      </c>
      <c r="DO33" s="14">
        <v>24437</v>
      </c>
      <c r="DP33" s="14">
        <v>82562</v>
      </c>
      <c r="DQ33" s="14">
        <v>84140</v>
      </c>
      <c r="DR33" s="14">
        <v>84140</v>
      </c>
      <c r="DS33" s="14">
        <v>-9999</v>
      </c>
      <c r="DT33" s="14">
        <v>-9999</v>
      </c>
      <c r="DU33" s="14">
        <v>-9999</v>
      </c>
      <c r="DV33" s="14">
        <v>-9999</v>
      </c>
      <c r="DW33" s="14">
        <v>-9999</v>
      </c>
    </row>
    <row r="34" spans="1:127" x14ac:dyDescent="0.25">
      <c r="A34" s="14" t="s">
        <v>60</v>
      </c>
      <c r="B34" s="14" t="s">
        <v>274</v>
      </c>
      <c r="C34" s="14">
        <v>37</v>
      </c>
      <c r="D34" s="14">
        <v>166344815.69999999</v>
      </c>
      <c r="E34" s="14">
        <v>140174476.59999999</v>
      </c>
      <c r="F34" s="14">
        <v>0</v>
      </c>
      <c r="G34" s="14">
        <v>296122.69349999999</v>
      </c>
      <c r="H34" s="14">
        <v>6963113.6229999997</v>
      </c>
      <c r="I34" s="15">
        <v>6963113.6229999997</v>
      </c>
      <c r="J34" s="14">
        <v>8460648.3870000001</v>
      </c>
      <c r="K34" s="17">
        <v>0</v>
      </c>
      <c r="L34" s="17">
        <v>101861.185</v>
      </c>
      <c r="M34" s="17">
        <v>2395193.0070000002</v>
      </c>
      <c r="N34" s="18">
        <v>2395193.0070000002</v>
      </c>
      <c r="O34" s="17">
        <v>2910319.571</v>
      </c>
      <c r="P34" s="19">
        <f t="shared" si="0"/>
        <v>48.298906440234603</v>
      </c>
      <c r="Q34" s="24">
        <f t="shared" si="1"/>
        <v>2.9071200536450128</v>
      </c>
      <c r="R34" s="25">
        <f t="shared" si="2"/>
        <v>2395193.0070000002</v>
      </c>
      <c r="S34" s="14">
        <v>0</v>
      </c>
      <c r="T34" s="14">
        <v>2603912.0109999999</v>
      </c>
      <c r="U34" s="14">
        <v>2712408.3450000002</v>
      </c>
      <c r="V34" s="20">
        <v>2712408.3450000002</v>
      </c>
      <c r="W34" s="14">
        <v>2712408.3450000002</v>
      </c>
      <c r="X34" s="17">
        <v>0</v>
      </c>
      <c r="Y34" s="17">
        <v>380506.98050000001</v>
      </c>
      <c r="Z34" s="17">
        <v>396361.43800000002</v>
      </c>
      <c r="AA34" s="21">
        <v>396361.43800000002</v>
      </c>
      <c r="AB34" s="17">
        <v>396361.43800000002</v>
      </c>
      <c r="AC34" s="19">
        <f t="shared" si="3"/>
        <v>11.600000002949413</v>
      </c>
      <c r="AD34" s="24">
        <f t="shared" si="4"/>
        <v>6.8432700181090773</v>
      </c>
      <c r="AE34" s="26">
        <f t="shared" si="5"/>
        <v>396361.43800000002</v>
      </c>
      <c r="AF34" s="14">
        <v>-9999</v>
      </c>
      <c r="AG34" s="14">
        <v>-9999</v>
      </c>
      <c r="AH34" s="14">
        <v>-9999</v>
      </c>
      <c r="AI34" s="14">
        <v>-9999</v>
      </c>
      <c r="AJ34" s="14">
        <v>-9999</v>
      </c>
      <c r="AK34" s="22">
        <v>-9999</v>
      </c>
      <c r="AL34" s="22">
        <v>-9999</v>
      </c>
      <c r="AM34" s="22">
        <v>-9999</v>
      </c>
      <c r="AN34" s="22">
        <v>-9999</v>
      </c>
      <c r="AO34" s="22">
        <v>-9999</v>
      </c>
      <c r="AP34" s="19">
        <f t="shared" si="6"/>
        <v>0</v>
      </c>
      <c r="AQ34" s="24">
        <f t="shared" si="7"/>
        <v>0</v>
      </c>
      <c r="AR34" s="25">
        <f t="shared" si="8"/>
        <v>0</v>
      </c>
      <c r="AS34" s="14">
        <v>-9999</v>
      </c>
      <c r="AT34" s="14">
        <v>-9999</v>
      </c>
      <c r="AU34" s="14">
        <v>-9999</v>
      </c>
      <c r="AV34" s="14">
        <v>-9999</v>
      </c>
      <c r="AW34" s="14">
        <v>-9999</v>
      </c>
      <c r="AX34" s="22">
        <v>-9999</v>
      </c>
      <c r="AY34" s="22">
        <v>-9999</v>
      </c>
      <c r="AZ34" s="22">
        <v>-9999</v>
      </c>
      <c r="BA34" s="22">
        <v>-9999</v>
      </c>
      <c r="BB34" s="22">
        <v>-9999</v>
      </c>
      <c r="BC34" s="27">
        <f t="shared" si="9"/>
        <v>0</v>
      </c>
      <c r="BD34" s="24">
        <f t="shared" si="10"/>
        <v>0</v>
      </c>
      <c r="BE34" s="24">
        <f t="shared" si="11"/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1046733.098</v>
      </c>
      <c r="BK34" s="14">
        <v>0</v>
      </c>
      <c r="BL34" s="14">
        <v>0</v>
      </c>
      <c r="BM34" s="14">
        <v>0</v>
      </c>
      <c r="BN34" s="14">
        <v>0</v>
      </c>
      <c r="BO34" s="14">
        <v>321608.37719999999</v>
      </c>
      <c r="BQ34" s="14">
        <v>1432121.7379999999</v>
      </c>
      <c r="BR34" s="14">
        <v>1432121.7379999999</v>
      </c>
      <c r="BS34" s="14">
        <v>1477937.81</v>
      </c>
      <c r="BT34" s="14">
        <v>1477937.81</v>
      </c>
      <c r="BV34" s="14">
        <v>3015999.5580000002</v>
      </c>
      <c r="BW34" s="14">
        <v>3015999.5580000002</v>
      </c>
      <c r="BX34" s="14">
        <v>3112486.6439999999</v>
      </c>
      <c r="BY34" s="14">
        <v>3112486.6439999999</v>
      </c>
      <c r="CA34" s="14">
        <v>58465.049780000001</v>
      </c>
      <c r="CB34" s="14">
        <v>935440.79639999999</v>
      </c>
      <c r="CC34" s="14">
        <v>1169300.996</v>
      </c>
      <c r="CD34" s="14">
        <v>1169300.996</v>
      </c>
      <c r="CF34" s="14">
        <v>27172.50244</v>
      </c>
      <c r="CG34" s="14">
        <v>434760.03909999999</v>
      </c>
      <c r="CH34" s="14">
        <v>543450.04890000005</v>
      </c>
      <c r="CI34" s="14">
        <v>543450.04890000005</v>
      </c>
      <c r="CJ34" s="14">
        <v>0</v>
      </c>
      <c r="CK34" s="14">
        <v>1097.769164</v>
      </c>
      <c r="CL34" s="14">
        <v>585906.09199999995</v>
      </c>
      <c r="CM34" s="14">
        <v>531244.2892</v>
      </c>
      <c r="CN34" s="14">
        <v>531244.2892</v>
      </c>
      <c r="CO34" s="14">
        <v>0</v>
      </c>
      <c r="CP34" s="14">
        <v>0</v>
      </c>
      <c r="CQ34" s="14">
        <v>9876.7530509999997</v>
      </c>
      <c r="CR34" s="14">
        <v>9876.7530509999997</v>
      </c>
      <c r="CS34" s="14">
        <v>9876.7530509999997</v>
      </c>
      <c r="CU34" s="14">
        <v>1082.1836840000001</v>
      </c>
      <c r="CV34" s="14">
        <v>51805.394379999998</v>
      </c>
      <c r="CW34" s="14">
        <v>65488.710769999998</v>
      </c>
      <c r="CX34" s="14">
        <v>66391.637029999998</v>
      </c>
      <c r="CZ34" s="14">
        <v>627.7638379</v>
      </c>
      <c r="DA34" s="14">
        <v>23772.718099999998</v>
      </c>
      <c r="DB34" s="14">
        <v>29643.08237</v>
      </c>
      <c r="DC34" s="14">
        <v>30051.786670000001</v>
      </c>
      <c r="DD34" s="14">
        <v>371625.06410000002</v>
      </c>
      <c r="DE34" s="14">
        <v>384436.08199999999</v>
      </c>
      <c r="DF34" s="14">
        <v>434019.09580000001</v>
      </c>
      <c r="DG34" s="14">
        <v>471413.59769999998</v>
      </c>
      <c r="DH34" s="14">
        <v>588744.0588</v>
      </c>
      <c r="DI34" s="14">
        <v>-9999</v>
      </c>
      <c r="DJ34" s="14">
        <v>-9999</v>
      </c>
      <c r="DK34" s="14">
        <v>-9999</v>
      </c>
      <c r="DL34" s="14">
        <v>-9999</v>
      </c>
      <c r="DM34" s="14">
        <v>-9999</v>
      </c>
      <c r="DN34" s="14">
        <v>0</v>
      </c>
      <c r="DO34" s="14">
        <v>1039321</v>
      </c>
      <c r="DP34" s="14">
        <v>2978577</v>
      </c>
      <c r="DQ34" s="14">
        <v>3154873</v>
      </c>
      <c r="DR34" s="14">
        <v>3154873</v>
      </c>
      <c r="DS34" s="14">
        <v>-9999</v>
      </c>
      <c r="DT34" s="14">
        <v>-9999</v>
      </c>
      <c r="DU34" s="14">
        <v>-9999</v>
      </c>
      <c r="DV34" s="14">
        <v>-9999</v>
      </c>
      <c r="DW34" s="14">
        <v>-9999</v>
      </c>
    </row>
    <row r="35" spans="1:127" x14ac:dyDescent="0.25">
      <c r="A35" s="14" t="s">
        <v>67</v>
      </c>
      <c r="B35" s="14" t="s">
        <v>275</v>
      </c>
      <c r="C35" s="14">
        <v>38</v>
      </c>
      <c r="D35" s="14">
        <v>90041267.159999996</v>
      </c>
      <c r="E35" s="14">
        <v>89180168.280000001</v>
      </c>
      <c r="F35" s="14"/>
      <c r="G35" s="14">
        <v>43003.191989999999</v>
      </c>
      <c r="H35" s="14">
        <v>1011189.343</v>
      </c>
      <c r="I35" s="15">
        <v>1011189.343</v>
      </c>
      <c r="J35" s="14">
        <v>1228662.628</v>
      </c>
      <c r="K35" s="17"/>
      <c r="L35" s="17">
        <v>36305.972099999999</v>
      </c>
      <c r="M35" s="17">
        <v>853709.00100000005</v>
      </c>
      <c r="N35" s="18">
        <v>853709.00100000005</v>
      </c>
      <c r="O35" s="17">
        <v>1037313.488</v>
      </c>
      <c r="P35" s="19">
        <f t="shared" si="0"/>
        <v>48.298906439721051</v>
      </c>
      <c r="Q35" s="24">
        <f t="shared" si="1"/>
        <v>1.1844660672612493</v>
      </c>
      <c r="R35" s="25">
        <f t="shared" si="2"/>
        <v>853709.00100000005</v>
      </c>
      <c r="T35" s="14">
        <v>3202.1829069999999</v>
      </c>
      <c r="U35" s="14">
        <v>3335.607195</v>
      </c>
      <c r="V35" s="20">
        <v>3335.607195</v>
      </c>
      <c r="W35" s="14">
        <v>3335.607195</v>
      </c>
      <c r="X35" s="17"/>
      <c r="Y35" s="17">
        <v>809.72152229999995</v>
      </c>
      <c r="Z35" s="17">
        <v>843.45991909999998</v>
      </c>
      <c r="AA35" s="21">
        <v>843.45991909999998</v>
      </c>
      <c r="AB35" s="17">
        <v>843.45991909999998</v>
      </c>
      <c r="AC35" s="19">
        <f t="shared" si="3"/>
        <v>11.600000002398366</v>
      </c>
      <c r="AD35" s="24">
        <f t="shared" si="4"/>
        <v>3.9546718456511898</v>
      </c>
      <c r="AE35" s="26">
        <f t="shared" si="5"/>
        <v>843.45991909999998</v>
      </c>
      <c r="AF35" s="14">
        <v>-9999</v>
      </c>
      <c r="AG35" s="14">
        <v>-9999</v>
      </c>
      <c r="AH35" s="14">
        <v>-9999</v>
      </c>
      <c r="AI35" s="14">
        <v>-9999</v>
      </c>
      <c r="AJ35" s="14">
        <v>-9999</v>
      </c>
      <c r="AK35" s="22">
        <v>-9999</v>
      </c>
      <c r="AL35" s="22">
        <v>-9999</v>
      </c>
      <c r="AM35" s="22">
        <v>-9999</v>
      </c>
      <c r="AN35" s="22">
        <v>-9999</v>
      </c>
      <c r="AO35" s="22">
        <v>-9999</v>
      </c>
      <c r="AP35" s="19">
        <f t="shared" si="6"/>
        <v>0</v>
      </c>
      <c r="AQ35" s="24">
        <f t="shared" si="7"/>
        <v>0</v>
      </c>
      <c r="AR35" s="25">
        <f t="shared" si="8"/>
        <v>0</v>
      </c>
      <c r="AS35" s="14">
        <v>-9999</v>
      </c>
      <c r="AT35" s="14">
        <v>-9999</v>
      </c>
      <c r="AU35" s="14">
        <v>-9999</v>
      </c>
      <c r="AV35" s="14">
        <v>-9999</v>
      </c>
      <c r="AW35" s="14">
        <v>-9999</v>
      </c>
      <c r="AX35" s="22">
        <v>-9999</v>
      </c>
      <c r="AY35" s="22">
        <v>-9999</v>
      </c>
      <c r="AZ35" s="22">
        <v>-9999</v>
      </c>
      <c r="BA35" s="22">
        <v>-9999</v>
      </c>
      <c r="BB35" s="22">
        <v>-9999</v>
      </c>
      <c r="BC35" s="27">
        <f t="shared" si="9"/>
        <v>0</v>
      </c>
      <c r="BD35" s="24">
        <f t="shared" si="10"/>
        <v>0</v>
      </c>
      <c r="BE35" s="24">
        <f t="shared" si="11"/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25259.65868</v>
      </c>
      <c r="BK35" s="14">
        <v>0</v>
      </c>
      <c r="BL35" s="14">
        <v>0</v>
      </c>
      <c r="BM35" s="14">
        <v>0</v>
      </c>
      <c r="BN35" s="14">
        <v>0</v>
      </c>
      <c r="BO35" s="14">
        <v>10858.469220000001</v>
      </c>
      <c r="BQ35" s="14">
        <v>7478109.858</v>
      </c>
      <c r="BR35" s="14">
        <v>7478109.858</v>
      </c>
      <c r="BS35" s="14">
        <v>7717347.6349999998</v>
      </c>
      <c r="BT35" s="14">
        <v>7717347.6349999998</v>
      </c>
      <c r="BV35" s="14">
        <v>15748644.43</v>
      </c>
      <c r="BW35" s="14">
        <v>15748644.43</v>
      </c>
      <c r="BX35" s="14">
        <v>16252471.029999999</v>
      </c>
      <c r="BY35" s="14">
        <v>16252471.029999999</v>
      </c>
      <c r="CA35" s="14">
        <v>305286.94140000001</v>
      </c>
      <c r="CB35" s="14">
        <v>4884591.0619999999</v>
      </c>
      <c r="CC35" s="14">
        <v>6105738.8279999997</v>
      </c>
      <c r="CD35" s="14">
        <v>6105738.8279999997</v>
      </c>
      <c r="CF35" s="14">
        <v>141886.65179999999</v>
      </c>
      <c r="CG35" s="14">
        <v>2270186.429</v>
      </c>
      <c r="CH35" s="14">
        <v>2837733.0359999998</v>
      </c>
      <c r="CI35" s="14">
        <v>2837733.0359999998</v>
      </c>
      <c r="CK35" s="14">
        <v>1539192.352</v>
      </c>
      <c r="CL35" s="14">
        <v>10383055</v>
      </c>
      <c r="CM35" s="14">
        <v>9411871.8949999996</v>
      </c>
      <c r="CN35" s="14">
        <v>9411871.8949999996</v>
      </c>
      <c r="CP35" s="14">
        <v>97052.987420000005</v>
      </c>
      <c r="CQ35" s="14">
        <v>124399.8579</v>
      </c>
      <c r="CR35" s="14">
        <v>124399.8579</v>
      </c>
      <c r="CS35" s="14">
        <v>124399.8579</v>
      </c>
      <c r="CU35" s="14">
        <v>14653.99382</v>
      </c>
      <c r="CV35" s="14">
        <v>701503.76529999997</v>
      </c>
      <c r="CW35" s="14">
        <v>886791.38029999996</v>
      </c>
      <c r="CX35" s="14">
        <v>899018.02549999999</v>
      </c>
      <c r="CZ35" s="14">
        <v>7906.8224</v>
      </c>
      <c r="DA35" s="14">
        <v>299422.5673</v>
      </c>
      <c r="DB35" s="14">
        <v>373361.08510000003</v>
      </c>
      <c r="DC35" s="14">
        <v>378508.80479999998</v>
      </c>
      <c r="DE35" s="14">
        <v>1769828.071</v>
      </c>
      <c r="DF35" s="14">
        <v>1996389.4680000001</v>
      </c>
      <c r="DG35" s="14">
        <v>2698008.0249999999</v>
      </c>
      <c r="DH35" s="14">
        <v>3226630.3330000001</v>
      </c>
      <c r="DI35" s="14">
        <v>-9999</v>
      </c>
      <c r="DJ35" s="14">
        <v>-9999</v>
      </c>
      <c r="DK35" s="14">
        <v>-9999</v>
      </c>
      <c r="DL35" s="14">
        <v>-9999</v>
      </c>
      <c r="DM35" s="14">
        <v>-9999</v>
      </c>
      <c r="DO35" s="14">
        <v>18996</v>
      </c>
      <c r="DP35" s="14">
        <v>21452</v>
      </c>
      <c r="DQ35" s="14">
        <v>24426</v>
      </c>
      <c r="DR35" s="14">
        <v>24426</v>
      </c>
      <c r="DS35" s="14">
        <v>-9999</v>
      </c>
      <c r="DT35" s="14">
        <v>-9999</v>
      </c>
      <c r="DU35" s="14">
        <v>-9999</v>
      </c>
      <c r="DV35" s="14">
        <v>-9999</v>
      </c>
      <c r="DW35" s="14">
        <v>-9999</v>
      </c>
    </row>
    <row r="36" spans="1:127" x14ac:dyDescent="0.25">
      <c r="A36" s="14" t="s">
        <v>83</v>
      </c>
      <c r="B36" s="14" t="s">
        <v>276</v>
      </c>
      <c r="C36" s="14">
        <v>39</v>
      </c>
      <c r="D36" s="14">
        <v>275218347.80000001</v>
      </c>
      <c r="E36" s="14">
        <v>251280185.30000001</v>
      </c>
      <c r="F36" s="14"/>
      <c r="G36" s="14">
        <v>492670.13319999998</v>
      </c>
      <c r="H36" s="14">
        <v>11584786.279999999</v>
      </c>
      <c r="I36" s="15">
        <v>11584786.279999999</v>
      </c>
      <c r="J36" s="14">
        <v>14076289.52</v>
      </c>
      <c r="K36" s="17"/>
      <c r="L36" s="17">
        <v>134191.07010000001</v>
      </c>
      <c r="M36" s="17">
        <v>3155407.162</v>
      </c>
      <c r="N36" s="18">
        <v>3155407.162</v>
      </c>
      <c r="O36" s="17">
        <v>3834030.574</v>
      </c>
      <c r="P36" s="19">
        <f t="shared" si="0"/>
        <v>48.298906440594266</v>
      </c>
      <c r="Q36" s="24">
        <f t="shared" si="1"/>
        <v>3.6714077408182035</v>
      </c>
      <c r="R36" s="25">
        <f t="shared" si="2"/>
        <v>3155407.162</v>
      </c>
      <c r="T36" s="14">
        <v>927811.2095</v>
      </c>
      <c r="U36" s="14">
        <v>966470.00989999995</v>
      </c>
      <c r="V36" s="20">
        <v>966470.00989999995</v>
      </c>
      <c r="W36" s="14">
        <v>966470.00989999995</v>
      </c>
      <c r="X36" s="17"/>
      <c r="Y36" s="17">
        <v>101898.9259</v>
      </c>
      <c r="Z36" s="17">
        <v>106144.7145</v>
      </c>
      <c r="AA36" s="21">
        <v>106144.7145</v>
      </c>
      <c r="AB36" s="17">
        <v>106144.7145</v>
      </c>
      <c r="AC36" s="19">
        <f t="shared" si="3"/>
        <v>11.600000000165549</v>
      </c>
      <c r="AD36" s="24">
        <f t="shared" si="4"/>
        <v>9.1052108854652385</v>
      </c>
      <c r="AE36" s="26">
        <f t="shared" si="5"/>
        <v>106144.7145</v>
      </c>
      <c r="AF36" s="14">
        <v>-9999</v>
      </c>
      <c r="AG36" s="14">
        <v>-9999</v>
      </c>
      <c r="AH36" s="14">
        <v>-9999</v>
      </c>
      <c r="AI36" s="14">
        <v>-9999</v>
      </c>
      <c r="AJ36" s="14">
        <v>-9999</v>
      </c>
      <c r="AK36" s="22">
        <v>-9999</v>
      </c>
      <c r="AL36" s="22">
        <v>-9999</v>
      </c>
      <c r="AM36" s="22">
        <v>-9999</v>
      </c>
      <c r="AN36" s="22">
        <v>-9999</v>
      </c>
      <c r="AO36" s="22">
        <v>-9999</v>
      </c>
      <c r="AP36" s="19">
        <f t="shared" si="6"/>
        <v>0</v>
      </c>
      <c r="AQ36" s="24">
        <f t="shared" si="7"/>
        <v>0</v>
      </c>
      <c r="AR36" s="25">
        <f t="shared" si="8"/>
        <v>0</v>
      </c>
      <c r="AS36" s="14">
        <v>-9999</v>
      </c>
      <c r="AT36" s="14">
        <v>-9999</v>
      </c>
      <c r="AU36" s="14">
        <v>-9999</v>
      </c>
      <c r="AV36" s="14">
        <v>-9999</v>
      </c>
      <c r="AW36" s="14">
        <v>-9999</v>
      </c>
      <c r="AX36" s="22">
        <v>-9999</v>
      </c>
      <c r="AY36" s="22">
        <v>-9999</v>
      </c>
      <c r="AZ36" s="22">
        <v>-9999</v>
      </c>
      <c r="BA36" s="22">
        <v>-9999</v>
      </c>
      <c r="BB36" s="22">
        <v>-9999</v>
      </c>
      <c r="BC36" s="27">
        <f t="shared" si="9"/>
        <v>0</v>
      </c>
      <c r="BD36" s="24">
        <f t="shared" si="10"/>
        <v>0</v>
      </c>
      <c r="BE36" s="24">
        <f t="shared" si="11"/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878377.74990000005</v>
      </c>
      <c r="BK36" s="14">
        <v>0</v>
      </c>
      <c r="BL36" s="14">
        <v>0</v>
      </c>
      <c r="BM36" s="14">
        <v>0</v>
      </c>
      <c r="BN36" s="14">
        <v>0</v>
      </c>
      <c r="BO36" s="14">
        <v>339528.03129999997</v>
      </c>
      <c r="BQ36" s="14">
        <v>3161650.9649999999</v>
      </c>
      <c r="BR36" s="14">
        <v>3161650.9649999999</v>
      </c>
      <c r="BS36" s="14">
        <v>3262797.6940000001</v>
      </c>
      <c r="BT36" s="14">
        <v>3262797.6940000001</v>
      </c>
      <c r="BV36" s="14">
        <v>6658329.1490000002</v>
      </c>
      <c r="BW36" s="14">
        <v>6658329.1490000002</v>
      </c>
      <c r="BX36" s="14">
        <v>6871340.7110000001</v>
      </c>
      <c r="BY36" s="14">
        <v>6871340.7110000001</v>
      </c>
      <c r="CA36" s="14">
        <v>129071.48609999999</v>
      </c>
      <c r="CB36" s="14">
        <v>2065143.7779999999</v>
      </c>
      <c r="CC36" s="14">
        <v>2581429.7230000002</v>
      </c>
      <c r="CD36" s="14">
        <v>2581429.7230000002</v>
      </c>
      <c r="CF36" s="14">
        <v>59987.895100000002</v>
      </c>
      <c r="CG36" s="14">
        <v>959806.32160000002</v>
      </c>
      <c r="CH36" s="14">
        <v>1199757.902</v>
      </c>
      <c r="CI36" s="14">
        <v>1199757.902</v>
      </c>
      <c r="CK36" s="14">
        <v>13090.199710000001</v>
      </c>
      <c r="CL36" s="14">
        <v>1128028.1510000001</v>
      </c>
      <c r="CM36" s="14">
        <v>1141693.5390000001</v>
      </c>
      <c r="CN36" s="14">
        <v>1141693.5390000001</v>
      </c>
      <c r="CP36" s="14">
        <v>288.80894000000001</v>
      </c>
      <c r="CQ36" s="14">
        <v>15273.70614</v>
      </c>
      <c r="CR36" s="14">
        <v>15997.732389999999</v>
      </c>
      <c r="CS36" s="14">
        <v>15997.732389999999</v>
      </c>
      <c r="CU36" s="14">
        <v>1604.4572780000001</v>
      </c>
      <c r="CV36" s="14">
        <v>76807.240109999999</v>
      </c>
      <c r="CW36" s="14">
        <v>97094.273539999995</v>
      </c>
      <c r="CX36" s="14">
        <v>98432.96183</v>
      </c>
      <c r="CZ36" s="14">
        <v>1016.811682</v>
      </c>
      <c r="DA36" s="14">
        <v>38505.527099999999</v>
      </c>
      <c r="DB36" s="14">
        <v>48013.967380000002</v>
      </c>
      <c r="DC36" s="14">
        <v>48675.960449999999</v>
      </c>
      <c r="DE36" s="14">
        <v>754758.48300000001</v>
      </c>
      <c r="DF36" s="14">
        <v>851528.1973</v>
      </c>
      <c r="DG36" s="14">
        <v>1103927.2169999999</v>
      </c>
      <c r="DH36" s="14">
        <v>1330382.3489999999</v>
      </c>
      <c r="DI36" s="14">
        <v>-9999</v>
      </c>
      <c r="DJ36" s="14">
        <v>-9999</v>
      </c>
      <c r="DK36" s="14">
        <v>-9999</v>
      </c>
      <c r="DL36" s="14">
        <v>-9999</v>
      </c>
      <c r="DM36" s="14">
        <v>-9999</v>
      </c>
      <c r="DO36" s="14">
        <v>164576</v>
      </c>
      <c r="DP36" s="14">
        <v>244165</v>
      </c>
      <c r="DQ36" s="14">
        <v>360768</v>
      </c>
      <c r="DR36" s="14">
        <v>360768</v>
      </c>
      <c r="DS36" s="14">
        <v>-9999</v>
      </c>
      <c r="DT36" s="14">
        <v>-9999</v>
      </c>
      <c r="DU36" s="14">
        <v>-9999</v>
      </c>
      <c r="DV36" s="14">
        <v>-9999</v>
      </c>
      <c r="DW36" s="14">
        <v>-9999</v>
      </c>
    </row>
    <row r="37" spans="1:127" x14ac:dyDescent="0.25">
      <c r="A37" s="14" t="s">
        <v>63</v>
      </c>
      <c r="B37" s="14" t="s">
        <v>277</v>
      </c>
      <c r="C37" s="14">
        <v>40</v>
      </c>
      <c r="D37" s="14">
        <v>145138415.5</v>
      </c>
      <c r="E37" s="14">
        <v>135956394.90000001</v>
      </c>
      <c r="F37" s="14"/>
      <c r="G37" s="14">
        <v>248463.54269999999</v>
      </c>
      <c r="H37" s="14">
        <v>5842442.733</v>
      </c>
      <c r="I37" s="15">
        <v>5842442.733</v>
      </c>
      <c r="J37" s="14">
        <v>7098958.3629999999</v>
      </c>
      <c r="K37" s="17"/>
      <c r="L37" s="17">
        <v>87265.284780000002</v>
      </c>
      <c r="M37" s="17">
        <v>2051980.8389999999</v>
      </c>
      <c r="N37" s="18">
        <v>2051980.8389999999</v>
      </c>
      <c r="O37" s="17">
        <v>2493293.8509999998</v>
      </c>
      <c r="P37" s="19">
        <f t="shared" si="0"/>
        <v>48.298906439961499</v>
      </c>
      <c r="Q37" s="24">
        <f t="shared" si="1"/>
        <v>2.8472209008770379</v>
      </c>
      <c r="R37" s="25">
        <f t="shared" si="2"/>
        <v>2051980.8389999999</v>
      </c>
      <c r="T37" s="14">
        <v>766260.58810000005</v>
      </c>
      <c r="U37" s="14">
        <v>798188.11259999999</v>
      </c>
      <c r="V37" s="20">
        <v>798188.11259999999</v>
      </c>
      <c r="W37" s="14">
        <v>798188.11259999999</v>
      </c>
      <c r="X37" s="17"/>
      <c r="Y37" s="17">
        <v>155398.4234</v>
      </c>
      <c r="Z37" s="17">
        <v>161873.35769999999</v>
      </c>
      <c r="AA37" s="21">
        <v>161873.35769999999</v>
      </c>
      <c r="AB37" s="17">
        <v>161873.35769999999</v>
      </c>
      <c r="AC37" s="19">
        <f t="shared" si="3"/>
        <v>11.599999999799545</v>
      </c>
      <c r="AD37" s="24">
        <f t="shared" si="4"/>
        <v>4.9309418420743611</v>
      </c>
      <c r="AE37" s="26">
        <f t="shared" si="5"/>
        <v>161873.35769999999</v>
      </c>
      <c r="AF37" s="14">
        <v>-9999</v>
      </c>
      <c r="AG37" s="14">
        <v>-9999</v>
      </c>
      <c r="AH37" s="14">
        <v>-9999</v>
      </c>
      <c r="AI37" s="14">
        <v>-9999</v>
      </c>
      <c r="AJ37" s="14">
        <v>-9999</v>
      </c>
      <c r="AK37" s="22">
        <v>-9999</v>
      </c>
      <c r="AL37" s="22">
        <v>-9999</v>
      </c>
      <c r="AM37" s="22">
        <v>-9999</v>
      </c>
      <c r="AN37" s="22">
        <v>-9999</v>
      </c>
      <c r="AO37" s="22">
        <v>-9999</v>
      </c>
      <c r="AP37" s="19">
        <f t="shared" si="6"/>
        <v>0</v>
      </c>
      <c r="AQ37" s="24">
        <f t="shared" si="7"/>
        <v>0</v>
      </c>
      <c r="AR37" s="25">
        <f t="shared" si="8"/>
        <v>0</v>
      </c>
      <c r="AS37" s="14">
        <v>-9999</v>
      </c>
      <c r="AT37" s="14">
        <v>-9999</v>
      </c>
      <c r="AU37" s="14">
        <v>-9999</v>
      </c>
      <c r="AV37" s="14">
        <v>-9999</v>
      </c>
      <c r="AW37" s="14">
        <v>-9999</v>
      </c>
      <c r="AX37" s="22">
        <v>-9999</v>
      </c>
      <c r="AY37" s="22">
        <v>-9999</v>
      </c>
      <c r="AZ37" s="22">
        <v>-9999</v>
      </c>
      <c r="BA37" s="22">
        <v>-9999</v>
      </c>
      <c r="BB37" s="22">
        <v>-9999</v>
      </c>
      <c r="BC37" s="27">
        <f t="shared" si="9"/>
        <v>0</v>
      </c>
      <c r="BD37" s="24">
        <f t="shared" si="10"/>
        <v>0</v>
      </c>
      <c r="BE37" s="24">
        <f t="shared" si="11"/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238997.2746</v>
      </c>
      <c r="BK37" s="14">
        <v>0</v>
      </c>
      <c r="BL37" s="14">
        <v>0</v>
      </c>
      <c r="BM37" s="14">
        <v>0</v>
      </c>
      <c r="BN37" s="14">
        <v>0</v>
      </c>
      <c r="BO37" s="14">
        <v>69008.224660000007</v>
      </c>
      <c r="BQ37" s="14">
        <v>3157653.27</v>
      </c>
      <c r="BR37" s="14">
        <v>3157653.27</v>
      </c>
      <c r="BS37" s="14">
        <v>3258672.105</v>
      </c>
      <c r="BT37" s="14">
        <v>3258672.105</v>
      </c>
      <c r="BV37" s="14">
        <v>6649910.1390000004</v>
      </c>
      <c r="BW37" s="14">
        <v>6649910.1390000004</v>
      </c>
      <c r="BX37" s="14">
        <v>6862652.3619999997</v>
      </c>
      <c r="BY37" s="14">
        <v>6862652.3619999997</v>
      </c>
      <c r="CA37" s="14">
        <v>128908.28389999999</v>
      </c>
      <c r="CB37" s="14">
        <v>2062532.5430000001</v>
      </c>
      <c r="CC37" s="14">
        <v>2578165.6779999998</v>
      </c>
      <c r="CD37" s="14">
        <v>2578165.6779999998</v>
      </c>
      <c r="CF37" s="14">
        <v>59912.044430000002</v>
      </c>
      <c r="CG37" s="14">
        <v>958592.71089999995</v>
      </c>
      <c r="CH37" s="14">
        <v>1198240.889</v>
      </c>
      <c r="CI37" s="14">
        <v>1198240.889</v>
      </c>
      <c r="CK37" s="14">
        <v>1544880.017</v>
      </c>
      <c r="CL37" s="14">
        <v>4005499.5249999999</v>
      </c>
      <c r="CM37" s="14">
        <v>3630843.5630000001</v>
      </c>
      <c r="CN37" s="14">
        <v>3630843.5630000001</v>
      </c>
      <c r="CP37" s="14">
        <v>995.60716200000002</v>
      </c>
      <c r="CQ37" s="14">
        <v>71611.544940000007</v>
      </c>
      <c r="CR37" s="14">
        <v>71611.544940000007</v>
      </c>
      <c r="CS37" s="14">
        <v>71611.544940000007</v>
      </c>
      <c r="CU37" s="14">
        <v>4523.302068</v>
      </c>
      <c r="CV37" s="14">
        <v>216535.7426</v>
      </c>
      <c r="CW37" s="14">
        <v>273729.15090000001</v>
      </c>
      <c r="CX37" s="14">
        <v>277503.19439999998</v>
      </c>
      <c r="CZ37" s="14">
        <v>4551.611046</v>
      </c>
      <c r="DA37" s="14">
        <v>172364.44630000001</v>
      </c>
      <c r="DB37" s="14">
        <v>214927.6097</v>
      </c>
      <c r="DC37" s="14">
        <v>217890.92629999999</v>
      </c>
      <c r="DE37" s="14">
        <v>567390.22600000002</v>
      </c>
      <c r="DF37" s="14">
        <v>640253.43929999997</v>
      </c>
      <c r="DG37" s="14">
        <v>793789.60530000005</v>
      </c>
      <c r="DH37" s="14">
        <v>964815.96160000004</v>
      </c>
      <c r="DI37" s="14">
        <v>-9999</v>
      </c>
      <c r="DJ37" s="14">
        <v>-9999</v>
      </c>
      <c r="DK37" s="14">
        <v>-9999</v>
      </c>
      <c r="DL37" s="14">
        <v>-9999</v>
      </c>
      <c r="DM37" s="14">
        <v>-9999</v>
      </c>
      <c r="DO37" s="14">
        <v>366452</v>
      </c>
      <c r="DP37" s="14">
        <v>821292</v>
      </c>
      <c r="DQ37" s="14">
        <v>832590</v>
      </c>
      <c r="DR37" s="14">
        <v>832590</v>
      </c>
      <c r="DS37" s="14">
        <v>-9999</v>
      </c>
      <c r="DT37" s="14">
        <v>-9999</v>
      </c>
      <c r="DU37" s="14">
        <v>-9999</v>
      </c>
      <c r="DV37" s="14">
        <v>-9999</v>
      </c>
      <c r="DW37" s="14">
        <v>-9999</v>
      </c>
    </row>
    <row r="38" spans="1:127" x14ac:dyDescent="0.25">
      <c r="A38" s="14" t="s">
        <v>80</v>
      </c>
      <c r="B38" s="14" t="s">
        <v>278</v>
      </c>
      <c r="C38" s="14">
        <v>41</v>
      </c>
      <c r="D38" s="14">
        <v>50191238.390000001</v>
      </c>
      <c r="E38" s="14">
        <v>51946273.390000001</v>
      </c>
      <c r="F38" s="14">
        <v>0</v>
      </c>
      <c r="G38" s="14">
        <v>195225.08180000001</v>
      </c>
      <c r="H38" s="14">
        <v>4590578.352</v>
      </c>
      <c r="I38" s="15">
        <v>4590578.352</v>
      </c>
      <c r="J38" s="14">
        <v>5577859.4800000004</v>
      </c>
      <c r="K38" s="17">
        <v>0</v>
      </c>
      <c r="L38" s="17">
        <v>184429.43640000001</v>
      </c>
      <c r="M38" s="17">
        <v>4336726.4610000001</v>
      </c>
      <c r="N38" s="18">
        <v>4336726.4610000001</v>
      </c>
      <c r="O38" s="17">
        <v>5269412.4680000003</v>
      </c>
      <c r="P38" s="19">
        <f t="shared" si="0"/>
        <v>48.298906439839371</v>
      </c>
      <c r="Q38" s="24">
        <f t="shared" si="1"/>
        <v>1.0585353706955878</v>
      </c>
      <c r="R38" s="25">
        <f t="shared" si="2"/>
        <v>4336726.4610000001</v>
      </c>
      <c r="S38" s="14">
        <v>0</v>
      </c>
      <c r="T38" s="14">
        <v>1621819.0789999999</v>
      </c>
      <c r="U38" s="14">
        <v>1689394.8740000001</v>
      </c>
      <c r="V38" s="20">
        <v>1689394.8740000001</v>
      </c>
      <c r="W38" s="14">
        <v>1689394.8740000001</v>
      </c>
      <c r="X38" s="17">
        <v>0</v>
      </c>
      <c r="Y38" s="17">
        <v>313921.6349</v>
      </c>
      <c r="Z38" s="17">
        <v>327001.70299999998</v>
      </c>
      <c r="AA38" s="21">
        <v>327001.70299999998</v>
      </c>
      <c r="AB38" s="17">
        <v>327001.70299999998</v>
      </c>
      <c r="AC38" s="19">
        <f t="shared" si="3"/>
        <v>11.600000000947087</v>
      </c>
      <c r="AD38" s="24">
        <f t="shared" si="4"/>
        <v>5.1663182744953478</v>
      </c>
      <c r="AE38" s="26">
        <f t="shared" si="5"/>
        <v>327001.70299999998</v>
      </c>
      <c r="AF38" s="14">
        <v>-9999</v>
      </c>
      <c r="AG38" s="14">
        <v>-9999</v>
      </c>
      <c r="AH38" s="14">
        <v>-9999</v>
      </c>
      <c r="AI38" s="14">
        <v>-9999</v>
      </c>
      <c r="AJ38" s="14">
        <v>-9999</v>
      </c>
      <c r="AK38" s="22">
        <v>-9999</v>
      </c>
      <c r="AL38" s="22">
        <v>-9999</v>
      </c>
      <c r="AM38" s="22">
        <v>-9999</v>
      </c>
      <c r="AN38" s="22">
        <v>-9999</v>
      </c>
      <c r="AO38" s="22">
        <v>-9999</v>
      </c>
      <c r="AP38" s="19">
        <f t="shared" si="6"/>
        <v>0</v>
      </c>
      <c r="AQ38" s="24">
        <f t="shared" si="7"/>
        <v>0</v>
      </c>
      <c r="AR38" s="25">
        <f t="shared" si="8"/>
        <v>0</v>
      </c>
      <c r="AS38" s="14">
        <v>0</v>
      </c>
      <c r="AT38" s="14">
        <v>0</v>
      </c>
      <c r="AU38" s="14">
        <v>0</v>
      </c>
      <c r="AV38" s="14">
        <v>1818135.727</v>
      </c>
      <c r="AW38" s="14">
        <v>2701882.3730000001</v>
      </c>
      <c r="AX38" s="22">
        <v>-9999</v>
      </c>
      <c r="AY38" s="22">
        <v>0</v>
      </c>
      <c r="AZ38" s="22">
        <v>0</v>
      </c>
      <c r="BA38" s="22">
        <v>1444646.291</v>
      </c>
      <c r="BB38" s="22">
        <v>2461453.2579999999</v>
      </c>
      <c r="BC38" s="27">
        <f t="shared" si="9"/>
        <v>100</v>
      </c>
      <c r="BD38" s="24">
        <f t="shared" si="10"/>
        <v>1.2585334820895615</v>
      </c>
      <c r="BE38" s="24">
        <f t="shared" si="11"/>
        <v>1444646.291</v>
      </c>
      <c r="BF38" s="14">
        <v>0</v>
      </c>
      <c r="BG38" s="14">
        <v>0</v>
      </c>
      <c r="BH38" s="14">
        <v>0</v>
      </c>
      <c r="BI38" s="14">
        <v>0</v>
      </c>
      <c r="BJ38" s="14">
        <v>228065.12179999999</v>
      </c>
      <c r="BK38" s="14">
        <v>0</v>
      </c>
      <c r="BL38" s="14">
        <v>0</v>
      </c>
      <c r="BM38" s="14">
        <v>0</v>
      </c>
      <c r="BN38" s="14">
        <v>0</v>
      </c>
      <c r="BO38" s="14">
        <v>90341.957649999997</v>
      </c>
      <c r="BQ38" s="14">
        <v>667089.10160000005</v>
      </c>
      <c r="BR38" s="14">
        <v>667089.10160000005</v>
      </c>
      <c r="BS38" s="14">
        <v>688430.44539999997</v>
      </c>
      <c r="BT38" s="14">
        <v>688430.44539999997</v>
      </c>
      <c r="BV38" s="14">
        <v>1404866.906</v>
      </c>
      <c r="BW38" s="14">
        <v>1404866.906</v>
      </c>
      <c r="BX38" s="14">
        <v>1449811.0490000001</v>
      </c>
      <c r="BY38" s="14">
        <v>1449811.0490000001</v>
      </c>
      <c r="CA38" s="14">
        <v>27233.297630000001</v>
      </c>
      <c r="CB38" s="14">
        <v>435732.76209999999</v>
      </c>
      <c r="CC38" s="14">
        <v>544665.95259999996</v>
      </c>
      <c r="CD38" s="14">
        <v>544665.95259999996</v>
      </c>
      <c r="CF38" s="14">
        <v>12657.08058</v>
      </c>
      <c r="CG38" s="14">
        <v>202513.28940000001</v>
      </c>
      <c r="CH38" s="14">
        <v>253141.61170000001</v>
      </c>
      <c r="CI38" s="14">
        <v>253141.61170000001</v>
      </c>
      <c r="CJ38" s="14">
        <v>0</v>
      </c>
      <c r="CK38" s="14">
        <v>38036.24482</v>
      </c>
      <c r="CL38" s="14">
        <v>1184730.8829999999</v>
      </c>
      <c r="CM38" s="14">
        <v>1073916.6170000001</v>
      </c>
      <c r="CN38" s="14">
        <v>1073916.6170000001</v>
      </c>
      <c r="CO38" s="14">
        <v>0</v>
      </c>
      <c r="CP38" s="14">
        <v>189.41404120000001</v>
      </c>
      <c r="CQ38" s="14">
        <v>15748.51426</v>
      </c>
      <c r="CR38" s="14">
        <v>15878.59065</v>
      </c>
      <c r="CS38" s="14">
        <v>15878.59065</v>
      </c>
      <c r="CU38" s="14">
        <v>1297.835296</v>
      </c>
      <c r="CV38" s="14">
        <v>62128.888440000002</v>
      </c>
      <c r="CW38" s="14">
        <v>78538.940870000006</v>
      </c>
      <c r="CX38" s="14">
        <v>79621.797309999994</v>
      </c>
      <c r="CZ38" s="14">
        <v>1009.239064</v>
      </c>
      <c r="DA38" s="14">
        <v>38218.760499999997</v>
      </c>
      <c r="DB38" s="14">
        <v>47656.387490000001</v>
      </c>
      <c r="DC38" s="14">
        <v>48313.450420000001</v>
      </c>
      <c r="DD38" s="14">
        <v>435502.2562</v>
      </c>
      <c r="DE38" s="14">
        <v>450307.14030000003</v>
      </c>
      <c r="DF38" s="14">
        <v>508109.8175</v>
      </c>
      <c r="DG38" s="14">
        <v>637713.33719999995</v>
      </c>
      <c r="DH38" s="14">
        <v>773278.96950000001</v>
      </c>
      <c r="DI38" s="14">
        <v>-9999</v>
      </c>
      <c r="DJ38" s="14">
        <v>-9999</v>
      </c>
      <c r="DK38" s="14">
        <v>-9999</v>
      </c>
      <c r="DL38" s="14">
        <v>-9999</v>
      </c>
      <c r="DM38" s="14">
        <v>-9999</v>
      </c>
      <c r="DN38" s="14">
        <v>0</v>
      </c>
      <c r="DO38" s="14">
        <v>107060</v>
      </c>
      <c r="DP38" s="14">
        <v>206354</v>
      </c>
      <c r="DQ38" s="14">
        <v>228818</v>
      </c>
      <c r="DR38" s="14">
        <v>228818</v>
      </c>
      <c r="DS38" s="14">
        <v>-9999</v>
      </c>
      <c r="DT38" s="14">
        <v>-9999</v>
      </c>
      <c r="DU38" s="14">
        <v>-9999</v>
      </c>
      <c r="DV38" s="14">
        <v>-9999</v>
      </c>
      <c r="DW38" s="14">
        <v>-9999</v>
      </c>
    </row>
    <row r="39" spans="1:127" x14ac:dyDescent="0.25">
      <c r="A39" s="14" t="s">
        <v>85</v>
      </c>
      <c r="B39" s="14" t="s">
        <v>279</v>
      </c>
      <c r="C39" s="14">
        <v>42</v>
      </c>
      <c r="D39" s="14">
        <v>295018394.39999998</v>
      </c>
      <c r="E39" s="14">
        <v>260466161.5</v>
      </c>
      <c r="F39" s="14"/>
      <c r="G39" s="14">
        <v>482574.44919999997</v>
      </c>
      <c r="H39" s="14">
        <v>11347393.48</v>
      </c>
      <c r="I39" s="15">
        <v>11347393.48</v>
      </c>
      <c r="J39" s="14">
        <v>13787841.41</v>
      </c>
      <c r="K39" s="17"/>
      <c r="L39" s="17">
        <v>110730.6793</v>
      </c>
      <c r="M39" s="17">
        <v>2603752.83</v>
      </c>
      <c r="N39" s="18">
        <v>2603752.83</v>
      </c>
      <c r="O39" s="17">
        <v>3163733.6940000001</v>
      </c>
      <c r="P39" s="19">
        <f t="shared" si="0"/>
        <v>48.298906440318483</v>
      </c>
      <c r="Q39" s="24">
        <f t="shared" si="1"/>
        <v>4.3580916549594306</v>
      </c>
      <c r="R39" s="25">
        <f t="shared" si="2"/>
        <v>2603752.83</v>
      </c>
      <c r="T39" s="14">
        <v>1075981.8700000001</v>
      </c>
      <c r="U39" s="14">
        <v>1120814.4480000001</v>
      </c>
      <c r="V39" s="20">
        <v>1120814.4480000001</v>
      </c>
      <c r="W39" s="14">
        <v>1120814.4480000001</v>
      </c>
      <c r="X39" s="17"/>
      <c r="Y39" s="17">
        <v>115015.21490000001</v>
      </c>
      <c r="Z39" s="17">
        <v>119807.51549999999</v>
      </c>
      <c r="AA39" s="21">
        <v>119807.51549999999</v>
      </c>
      <c r="AB39" s="17">
        <v>119807.51549999999</v>
      </c>
      <c r="AC39" s="19">
        <f t="shared" si="3"/>
        <v>11.600000002855065</v>
      </c>
      <c r="AD39" s="24">
        <f t="shared" si="4"/>
        <v>9.3551263735203669</v>
      </c>
      <c r="AE39" s="26">
        <f t="shared" si="5"/>
        <v>119807.51549999999</v>
      </c>
      <c r="AF39" s="14">
        <v>-9999</v>
      </c>
      <c r="AG39" s="14">
        <v>-9999</v>
      </c>
      <c r="AH39" s="14">
        <v>-9999</v>
      </c>
      <c r="AI39" s="14">
        <v>-9999</v>
      </c>
      <c r="AJ39" s="14">
        <v>-9999</v>
      </c>
      <c r="AK39" s="22">
        <v>-9999</v>
      </c>
      <c r="AL39" s="22">
        <v>-9999</v>
      </c>
      <c r="AM39" s="22">
        <v>-9999</v>
      </c>
      <c r="AN39" s="22">
        <v>-9999</v>
      </c>
      <c r="AO39" s="22">
        <v>-9999</v>
      </c>
      <c r="AP39" s="19">
        <f t="shared" si="6"/>
        <v>0</v>
      </c>
      <c r="AQ39" s="24">
        <f t="shared" si="7"/>
        <v>0</v>
      </c>
      <c r="AR39" s="25">
        <f t="shared" si="8"/>
        <v>0</v>
      </c>
      <c r="AS39" s="14">
        <v>-9999</v>
      </c>
      <c r="AT39" s="14">
        <v>-9999</v>
      </c>
      <c r="AU39" s="14">
        <v>-9999</v>
      </c>
      <c r="AV39" s="14">
        <v>-9999</v>
      </c>
      <c r="AW39" s="14">
        <v>-9999</v>
      </c>
      <c r="AX39" s="22">
        <v>-9999</v>
      </c>
      <c r="AY39" s="22">
        <v>-9999</v>
      </c>
      <c r="AZ39" s="22">
        <v>-9999</v>
      </c>
      <c r="BA39" s="22">
        <v>-9999</v>
      </c>
      <c r="BB39" s="22">
        <v>-9999</v>
      </c>
      <c r="BC39" s="27">
        <f t="shared" si="9"/>
        <v>0</v>
      </c>
      <c r="BD39" s="24">
        <f t="shared" si="10"/>
        <v>0</v>
      </c>
      <c r="BE39" s="24">
        <f t="shared" si="11"/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1022273.066</v>
      </c>
      <c r="BK39" s="14">
        <v>0</v>
      </c>
      <c r="BL39" s="14">
        <v>0</v>
      </c>
      <c r="BM39" s="14">
        <v>0</v>
      </c>
      <c r="BN39" s="14">
        <v>0</v>
      </c>
      <c r="BO39" s="14">
        <v>401627.16739999998</v>
      </c>
      <c r="BQ39" s="14">
        <v>1156596.3700000001</v>
      </c>
      <c r="BR39" s="14">
        <v>1156596.3700000001</v>
      </c>
      <c r="BS39" s="14">
        <v>1193597.905</v>
      </c>
      <c r="BT39" s="14">
        <v>1193597.905</v>
      </c>
      <c r="BV39" s="14">
        <v>2435752.5260000001</v>
      </c>
      <c r="BW39" s="14">
        <v>2435752.5260000001</v>
      </c>
      <c r="BX39" s="14">
        <v>2513676.497</v>
      </c>
      <c r="BY39" s="14">
        <v>2513676.497</v>
      </c>
      <c r="CA39" s="14">
        <v>47216.980620000002</v>
      </c>
      <c r="CB39" s="14">
        <v>755471.69</v>
      </c>
      <c r="CC39" s="14">
        <v>944339.61250000005</v>
      </c>
      <c r="CD39" s="14">
        <v>944339.61250000005</v>
      </c>
      <c r="CF39" s="14">
        <v>21944.794819999999</v>
      </c>
      <c r="CG39" s="14">
        <v>351116.71710000001</v>
      </c>
      <c r="CH39" s="14">
        <v>438895.89640000003</v>
      </c>
      <c r="CI39" s="14">
        <v>438895.89640000003</v>
      </c>
      <c r="CK39" s="14">
        <v>323182.23879999999</v>
      </c>
      <c r="CL39" s="14">
        <v>1305619.2069999999</v>
      </c>
      <c r="CM39" s="14">
        <v>1208533.108</v>
      </c>
      <c r="CN39" s="14">
        <v>1208533.108</v>
      </c>
      <c r="CP39" s="14">
        <v>0</v>
      </c>
      <c r="CQ39" s="14">
        <v>17380.13723</v>
      </c>
      <c r="CR39" s="14">
        <v>17948.94469</v>
      </c>
      <c r="CS39" s="14">
        <v>17948.94469</v>
      </c>
      <c r="CU39" s="14">
        <v>1589.7410970000001</v>
      </c>
      <c r="CV39" s="14">
        <v>76102.759399999995</v>
      </c>
      <c r="CW39" s="14">
        <v>96203.718919999999</v>
      </c>
      <c r="CX39" s="14">
        <v>97530.128670000006</v>
      </c>
      <c r="CZ39" s="14">
        <v>1140.8302249999999</v>
      </c>
      <c r="DA39" s="14">
        <v>43201.97135</v>
      </c>
      <c r="DB39" s="14">
        <v>53870.137589999998</v>
      </c>
      <c r="DC39" s="14">
        <v>54612.872660000001</v>
      </c>
      <c r="DE39" s="14">
        <v>224188.23639999999</v>
      </c>
      <c r="DF39" s="14">
        <v>253117.6698</v>
      </c>
      <c r="DG39" s="14">
        <v>270406.58049999998</v>
      </c>
      <c r="DH39" s="14">
        <v>338927.5673</v>
      </c>
      <c r="DI39" s="14">
        <v>-9999</v>
      </c>
      <c r="DJ39" s="14">
        <v>-9999</v>
      </c>
      <c r="DK39" s="14">
        <v>-9999</v>
      </c>
      <c r="DL39" s="14">
        <v>-9999</v>
      </c>
      <c r="DM39" s="14">
        <v>-9999</v>
      </c>
      <c r="DO39" s="14">
        <v>33962</v>
      </c>
      <c r="DP39" s="14">
        <v>99454</v>
      </c>
      <c r="DQ39" s="14">
        <v>152977</v>
      </c>
      <c r="DR39" s="14">
        <v>152977</v>
      </c>
      <c r="DS39" s="14">
        <v>-9999</v>
      </c>
      <c r="DT39" s="14">
        <v>-9999</v>
      </c>
      <c r="DU39" s="14">
        <v>-9999</v>
      </c>
      <c r="DV39" s="14">
        <v>-9999</v>
      </c>
      <c r="DW39" s="14">
        <v>-9999</v>
      </c>
    </row>
    <row r="40" spans="1:127" x14ac:dyDescent="0.25">
      <c r="A40" s="14" t="s">
        <v>87</v>
      </c>
      <c r="B40" s="14" t="s">
        <v>280</v>
      </c>
      <c r="C40" s="14">
        <v>44</v>
      </c>
      <c r="D40" s="14">
        <v>10848581.99</v>
      </c>
      <c r="E40" s="14">
        <v>9509835.2129999995</v>
      </c>
      <c r="F40" s="14">
        <v>0</v>
      </c>
      <c r="G40" s="14">
        <v>5435.8241559999997</v>
      </c>
      <c r="H40" s="14">
        <v>127819.5223</v>
      </c>
      <c r="I40" s="15">
        <v>127819.5223</v>
      </c>
      <c r="J40" s="14">
        <v>155309.2616</v>
      </c>
      <c r="K40" s="17">
        <v>0</v>
      </c>
      <c r="L40" s="17">
        <v>1179.177972</v>
      </c>
      <c r="M40" s="17">
        <v>27727.527740000001</v>
      </c>
      <c r="N40" s="18">
        <v>27727.527740000001</v>
      </c>
      <c r="O40" s="17">
        <v>33690.799200000001</v>
      </c>
      <c r="P40" s="19">
        <f t="shared" si="0"/>
        <v>48.298906439896776</v>
      </c>
      <c r="Q40" s="24">
        <f t="shared" si="1"/>
        <v>4.6098420132713924</v>
      </c>
      <c r="R40" s="25">
        <f t="shared" si="2"/>
        <v>27727.527740000001</v>
      </c>
      <c r="S40" s="14">
        <v>0</v>
      </c>
      <c r="T40" s="14">
        <v>0</v>
      </c>
      <c r="U40" s="14">
        <v>0</v>
      </c>
      <c r="V40" s="20">
        <v>0</v>
      </c>
      <c r="W40" s="14">
        <v>0</v>
      </c>
      <c r="X40" s="17">
        <v>0</v>
      </c>
      <c r="Y40" s="17">
        <v>0</v>
      </c>
      <c r="Z40" s="17">
        <v>0</v>
      </c>
      <c r="AA40" s="21">
        <v>0</v>
      </c>
      <c r="AB40" s="17">
        <v>0</v>
      </c>
      <c r="AC40" s="19" t="e">
        <f t="shared" si="3"/>
        <v>#DIV/0!</v>
      </c>
      <c r="AD40" s="24" t="e">
        <f t="shared" si="4"/>
        <v>#DIV/0!</v>
      </c>
      <c r="AE40" s="26">
        <f t="shared" si="5"/>
        <v>0</v>
      </c>
      <c r="AF40" s="14">
        <v>-9999</v>
      </c>
      <c r="AG40" s="14">
        <v>-9999</v>
      </c>
      <c r="AH40" s="14">
        <v>-9999</v>
      </c>
      <c r="AI40" s="14">
        <v>-9999</v>
      </c>
      <c r="AJ40" s="14">
        <v>-9999</v>
      </c>
      <c r="AK40" s="22">
        <v>-9999</v>
      </c>
      <c r="AL40" s="22">
        <v>-9999</v>
      </c>
      <c r="AM40" s="22">
        <v>-9999</v>
      </c>
      <c r="AN40" s="22">
        <v>-9999</v>
      </c>
      <c r="AO40" s="22">
        <v>-9999</v>
      </c>
      <c r="AP40" s="19">
        <f t="shared" si="6"/>
        <v>0</v>
      </c>
      <c r="AQ40" s="24">
        <f t="shared" si="7"/>
        <v>0</v>
      </c>
      <c r="AR40" s="25">
        <f t="shared" si="8"/>
        <v>0</v>
      </c>
      <c r="AS40" s="14">
        <v>-9999</v>
      </c>
      <c r="AT40" s="14">
        <v>-9999</v>
      </c>
      <c r="AU40" s="14">
        <v>-9999</v>
      </c>
      <c r="AV40" s="14">
        <v>-9999</v>
      </c>
      <c r="AW40" s="14">
        <v>-9999</v>
      </c>
      <c r="AX40" s="22">
        <v>-9999</v>
      </c>
      <c r="AY40" s="22">
        <v>-9999</v>
      </c>
      <c r="AZ40" s="22">
        <v>-9999</v>
      </c>
      <c r="BA40" s="22">
        <v>-9999</v>
      </c>
      <c r="BB40" s="22">
        <v>-9999</v>
      </c>
      <c r="BC40" s="27">
        <f t="shared" si="9"/>
        <v>0</v>
      </c>
      <c r="BD40" s="24">
        <f t="shared" si="10"/>
        <v>0</v>
      </c>
      <c r="BE40" s="24">
        <f t="shared" si="11"/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107949.0252</v>
      </c>
      <c r="BK40" s="14">
        <v>0</v>
      </c>
      <c r="BL40" s="14">
        <v>0</v>
      </c>
      <c r="BM40" s="14">
        <v>0</v>
      </c>
      <c r="BN40" s="14">
        <v>0</v>
      </c>
      <c r="BO40" s="14">
        <v>40109.2932</v>
      </c>
      <c r="BQ40" s="14">
        <v>2735.2652010000002</v>
      </c>
      <c r="BR40" s="14">
        <v>2735.2652010000002</v>
      </c>
      <c r="BS40" s="14">
        <v>2822.7711060000001</v>
      </c>
      <c r="BT40" s="14">
        <v>2822.7711060000001</v>
      </c>
      <c r="BV40" s="14">
        <v>5760.375266</v>
      </c>
      <c r="BW40" s="14">
        <v>5760.375266</v>
      </c>
      <c r="BX40" s="14">
        <v>5944.6597179999999</v>
      </c>
      <c r="BY40" s="14">
        <v>5944.6597179999999</v>
      </c>
      <c r="CA40" s="14">
        <v>111.66468039999999</v>
      </c>
      <c r="CB40" s="14">
        <v>1786.6348860000001</v>
      </c>
      <c r="CC40" s="14">
        <v>2233.2936079999999</v>
      </c>
      <c r="CD40" s="14">
        <v>2233.2936079999999</v>
      </c>
      <c r="CF40" s="14">
        <v>51.897822929999997</v>
      </c>
      <c r="CG40" s="14">
        <v>830.36516689999996</v>
      </c>
      <c r="CH40" s="14">
        <v>1037.956459</v>
      </c>
      <c r="CI40" s="14">
        <v>1037.956459</v>
      </c>
      <c r="CJ40" s="14">
        <v>-9999</v>
      </c>
      <c r="CK40" s="14">
        <v>-9999</v>
      </c>
      <c r="CL40" s="14">
        <v>-9999</v>
      </c>
      <c r="CM40" s="14">
        <v>-9999</v>
      </c>
      <c r="CN40" s="14">
        <v>-9999</v>
      </c>
      <c r="CO40" s="14">
        <v>-9999</v>
      </c>
      <c r="CP40" s="14">
        <v>-9999</v>
      </c>
      <c r="CQ40" s="14">
        <v>-9999</v>
      </c>
      <c r="CR40" s="14">
        <v>-9999</v>
      </c>
      <c r="CS40" s="14">
        <v>-9999</v>
      </c>
      <c r="CU40" s="14">
        <v>0</v>
      </c>
      <c r="CV40" s="14">
        <v>0</v>
      </c>
      <c r="CW40" s="14">
        <v>0</v>
      </c>
      <c r="CX40" s="14">
        <v>0</v>
      </c>
      <c r="CZ40" s="14">
        <v>0</v>
      </c>
      <c r="DA40" s="14">
        <v>0</v>
      </c>
      <c r="DB40" s="14">
        <v>0</v>
      </c>
      <c r="DC40" s="14">
        <v>0</v>
      </c>
      <c r="DD40" s="14">
        <v>2603.2146520000001</v>
      </c>
      <c r="DE40" s="14">
        <v>2693.1357029999999</v>
      </c>
      <c r="DF40" s="14">
        <v>3040.7249219999999</v>
      </c>
      <c r="DG40" s="14">
        <v>3228.2827750000001</v>
      </c>
      <c r="DH40" s="14">
        <v>4051.8523580000001</v>
      </c>
      <c r="DI40" s="14">
        <v>-9999</v>
      </c>
      <c r="DJ40" s="14">
        <v>-9999</v>
      </c>
      <c r="DK40" s="14">
        <v>-9999</v>
      </c>
      <c r="DL40" s="14">
        <v>-9999</v>
      </c>
      <c r="DM40" s="14">
        <v>-9999</v>
      </c>
      <c r="DN40" s="14">
        <v>-9999</v>
      </c>
      <c r="DO40" s="14">
        <v>0</v>
      </c>
      <c r="DP40" s="14">
        <v>0</v>
      </c>
      <c r="DQ40" s="14">
        <v>0</v>
      </c>
      <c r="DR40" s="14">
        <v>0</v>
      </c>
      <c r="DS40" s="14">
        <v>-9999</v>
      </c>
      <c r="DT40" s="14">
        <v>-9999</v>
      </c>
      <c r="DU40" s="14">
        <v>-9999</v>
      </c>
      <c r="DV40" s="14">
        <v>-9999</v>
      </c>
      <c r="DW40" s="14">
        <v>-9999</v>
      </c>
    </row>
    <row r="41" spans="1:127" x14ac:dyDescent="0.25">
      <c r="A41" s="14" t="s">
        <v>69</v>
      </c>
      <c r="B41" s="14" t="s">
        <v>281</v>
      </c>
      <c r="C41" s="14">
        <v>45</v>
      </c>
      <c r="D41" s="14">
        <v>85405015.670000002</v>
      </c>
      <c r="E41" s="14">
        <v>49244946.32</v>
      </c>
      <c r="F41" s="14"/>
      <c r="G41" s="14">
        <v>215288.37700000001</v>
      </c>
      <c r="H41" s="14">
        <v>5062352.4069999997</v>
      </c>
      <c r="I41" s="15">
        <v>5062352.4069999997</v>
      </c>
      <c r="J41" s="14">
        <v>6151096.4850000003</v>
      </c>
      <c r="K41" s="17"/>
      <c r="L41" s="17">
        <v>82448.309399999998</v>
      </c>
      <c r="M41" s="17">
        <v>1938713.1040000001</v>
      </c>
      <c r="N41" s="18">
        <v>1938713.1040000001</v>
      </c>
      <c r="O41" s="17">
        <v>2355665.983</v>
      </c>
      <c r="P41" s="19">
        <f t="shared" si="0"/>
        <v>48.298906439604572</v>
      </c>
      <c r="Q41" s="24">
        <f t="shared" si="1"/>
        <v>2.6111921338723256</v>
      </c>
      <c r="R41" s="25">
        <f t="shared" si="2"/>
        <v>1938713.1040000001</v>
      </c>
      <c r="T41" s="14">
        <v>1456554.3359999999</v>
      </c>
      <c r="U41" s="14">
        <v>1517244.1</v>
      </c>
      <c r="V41" s="20">
        <v>1517244.1</v>
      </c>
      <c r="W41" s="14">
        <v>1517244.1</v>
      </c>
      <c r="X41" s="17"/>
      <c r="Y41" s="17">
        <v>280895.12339999998</v>
      </c>
      <c r="Z41" s="17">
        <v>292599.08689999999</v>
      </c>
      <c r="AA41" s="21">
        <v>292599.08689999999</v>
      </c>
      <c r="AB41" s="17">
        <v>292599.08689999999</v>
      </c>
      <c r="AC41" s="19">
        <f t="shared" si="3"/>
        <v>11.600000000000005</v>
      </c>
      <c r="AD41" s="24">
        <f t="shared" si="4"/>
        <v>5.1854027163062897</v>
      </c>
      <c r="AE41" s="26">
        <f t="shared" si="5"/>
        <v>292599.08689999999</v>
      </c>
      <c r="AF41" s="14">
        <v>-9999</v>
      </c>
      <c r="AG41" s="14">
        <v>-9999</v>
      </c>
      <c r="AH41" s="14">
        <v>-9999</v>
      </c>
      <c r="AI41" s="14">
        <v>-9999</v>
      </c>
      <c r="AJ41" s="14">
        <v>-9999</v>
      </c>
      <c r="AK41" s="22">
        <v>-9999</v>
      </c>
      <c r="AL41" s="22">
        <v>-9999</v>
      </c>
      <c r="AM41" s="22">
        <v>-9999</v>
      </c>
      <c r="AN41" s="22">
        <v>-9999</v>
      </c>
      <c r="AO41" s="22">
        <v>-9999</v>
      </c>
      <c r="AP41" s="19">
        <f t="shared" si="6"/>
        <v>0</v>
      </c>
      <c r="AQ41" s="24">
        <f t="shared" si="7"/>
        <v>0</v>
      </c>
      <c r="AR41" s="25">
        <f t="shared" si="8"/>
        <v>0</v>
      </c>
      <c r="AS41" s="14">
        <v>-9999</v>
      </c>
      <c r="AT41" s="14">
        <v>-9999</v>
      </c>
      <c r="AU41" s="14">
        <v>-9999</v>
      </c>
      <c r="AV41" s="14">
        <v>-9999</v>
      </c>
      <c r="AW41" s="14">
        <v>-9999</v>
      </c>
      <c r="AX41" s="22">
        <v>-9999</v>
      </c>
      <c r="AY41" s="22">
        <v>-9999</v>
      </c>
      <c r="AZ41" s="22">
        <v>-9999</v>
      </c>
      <c r="BA41" s="22">
        <v>-9999</v>
      </c>
      <c r="BB41" s="22">
        <v>-9999</v>
      </c>
      <c r="BC41" s="27">
        <f t="shared" si="9"/>
        <v>0</v>
      </c>
      <c r="BD41" s="24">
        <f t="shared" si="10"/>
        <v>0</v>
      </c>
      <c r="BE41" s="24">
        <f t="shared" si="11"/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545382.82070000004</v>
      </c>
      <c r="BK41" s="14">
        <v>0</v>
      </c>
      <c r="BL41" s="14">
        <v>0</v>
      </c>
      <c r="BM41" s="14">
        <v>0</v>
      </c>
      <c r="BN41" s="14">
        <v>0</v>
      </c>
      <c r="BO41" s="14">
        <v>154678.7819</v>
      </c>
      <c r="BQ41" s="14">
        <v>487403.21840000001</v>
      </c>
      <c r="BR41" s="14">
        <v>487403.21840000001</v>
      </c>
      <c r="BS41" s="14">
        <v>502996.09740000003</v>
      </c>
      <c r="BT41" s="14">
        <v>502996.09740000003</v>
      </c>
      <c r="BV41" s="14">
        <v>1026454.562</v>
      </c>
      <c r="BW41" s="14">
        <v>1026454.562</v>
      </c>
      <c r="BX41" s="14">
        <v>1059292.6340000001</v>
      </c>
      <c r="BY41" s="14">
        <v>1059292.6340000001</v>
      </c>
      <c r="CA41" s="14">
        <v>19897.787090000002</v>
      </c>
      <c r="CB41" s="14">
        <v>318364.59340000001</v>
      </c>
      <c r="CC41" s="14">
        <v>397955.74170000001</v>
      </c>
      <c r="CD41" s="14">
        <v>397955.74170000001</v>
      </c>
      <c r="CF41" s="14">
        <v>9247.7928319999992</v>
      </c>
      <c r="CG41" s="14">
        <v>147964.68530000001</v>
      </c>
      <c r="CH41" s="14">
        <v>184955.8566</v>
      </c>
      <c r="CI41" s="14">
        <v>184955.8566</v>
      </c>
      <c r="CK41" s="14">
        <v>36131.412839999997</v>
      </c>
      <c r="CL41" s="14">
        <v>125673.45080000001</v>
      </c>
      <c r="CM41" s="14">
        <v>113918.5355</v>
      </c>
      <c r="CN41" s="14">
        <v>113918.5355</v>
      </c>
      <c r="CP41" s="14">
        <v>473.53611690000002</v>
      </c>
      <c r="CQ41" s="14">
        <v>1894.063013</v>
      </c>
      <c r="CR41" s="14">
        <v>1894.063013</v>
      </c>
      <c r="CS41" s="14">
        <v>1894.063013</v>
      </c>
      <c r="CU41" s="14">
        <v>173.42790450000001</v>
      </c>
      <c r="CV41" s="14">
        <v>8302.1959409999999</v>
      </c>
      <c r="CW41" s="14">
        <v>10495.04816</v>
      </c>
      <c r="CX41" s="14">
        <v>10639.748740000001</v>
      </c>
      <c r="CZ41" s="14">
        <v>120.38614920000001</v>
      </c>
      <c r="DA41" s="14">
        <v>4558.8895300000004</v>
      </c>
      <c r="DB41" s="14">
        <v>5684.6481439999998</v>
      </c>
      <c r="DC41" s="14">
        <v>5763.0252879999998</v>
      </c>
      <c r="DE41" s="14">
        <v>111091.463</v>
      </c>
      <c r="DF41" s="14">
        <v>125427.0622</v>
      </c>
      <c r="DG41" s="14">
        <v>133911.5453</v>
      </c>
      <c r="DH41" s="14">
        <v>167867.38690000001</v>
      </c>
      <c r="DI41" s="14">
        <v>-9999</v>
      </c>
      <c r="DJ41" s="14">
        <v>-9999</v>
      </c>
      <c r="DK41" s="14">
        <v>-9999</v>
      </c>
      <c r="DL41" s="14">
        <v>-9999</v>
      </c>
      <c r="DM41" s="14">
        <v>-9999</v>
      </c>
      <c r="DO41" s="14">
        <v>13590</v>
      </c>
      <c r="DP41" s="14">
        <v>37686</v>
      </c>
      <c r="DQ41" s="14">
        <v>46883</v>
      </c>
      <c r="DR41" s="14">
        <v>46883</v>
      </c>
      <c r="DS41" s="14">
        <v>-9999</v>
      </c>
      <c r="DT41" s="14">
        <v>-9999</v>
      </c>
      <c r="DU41" s="14">
        <v>-9999</v>
      </c>
      <c r="DV41" s="14">
        <v>-9999</v>
      </c>
      <c r="DW41" s="14">
        <v>-9999</v>
      </c>
    </row>
    <row r="42" spans="1:127" x14ac:dyDescent="0.25">
      <c r="A42" s="14" t="s">
        <v>82</v>
      </c>
      <c r="B42" s="14" t="s">
        <v>282</v>
      </c>
      <c r="C42" s="14">
        <v>46</v>
      </c>
      <c r="D42" s="14">
        <v>36010909.299999997</v>
      </c>
      <c r="E42" s="14">
        <v>29424330.68</v>
      </c>
      <c r="F42" s="14"/>
      <c r="G42" s="14">
        <v>150838.77660000001</v>
      </c>
      <c r="H42" s="14">
        <v>3546866.0890000002</v>
      </c>
      <c r="I42" s="15">
        <v>3546866.0890000002</v>
      </c>
      <c r="J42" s="14">
        <v>4309679.3310000002</v>
      </c>
      <c r="K42" s="17"/>
      <c r="L42" s="17">
        <v>109331.7261</v>
      </c>
      <c r="M42" s="17">
        <v>2570857.4440000001</v>
      </c>
      <c r="N42" s="18">
        <v>2570857.4440000001</v>
      </c>
      <c r="O42" s="17">
        <v>3123763.602</v>
      </c>
      <c r="P42" s="19">
        <f t="shared" si="0"/>
        <v>48.298906439486949</v>
      </c>
      <c r="Q42" s="24">
        <f t="shared" si="1"/>
        <v>1.3796432382036037</v>
      </c>
      <c r="R42" s="25">
        <f t="shared" si="2"/>
        <v>2570857.4440000001</v>
      </c>
      <c r="T42" s="14">
        <v>15531.156080000001</v>
      </c>
      <c r="U42" s="14">
        <v>16178.28758</v>
      </c>
      <c r="V42" s="20">
        <v>16178.28758</v>
      </c>
      <c r="W42" s="14">
        <v>16178.28758</v>
      </c>
      <c r="X42" s="17"/>
      <c r="Y42" s="17">
        <v>5426.9250529999999</v>
      </c>
      <c r="Z42" s="17">
        <v>5653.0469300000004</v>
      </c>
      <c r="AA42" s="21">
        <v>5653.0469300000004</v>
      </c>
      <c r="AB42" s="17">
        <v>5653.0469300000004</v>
      </c>
      <c r="AC42" s="19">
        <f t="shared" si="3"/>
        <v>11.599999992088161</v>
      </c>
      <c r="AD42" s="24">
        <f t="shared" si="4"/>
        <v>2.8618703825266136</v>
      </c>
      <c r="AE42" s="26">
        <f t="shared" si="5"/>
        <v>5653.0469300000004</v>
      </c>
      <c r="AF42" s="14">
        <v>-9999</v>
      </c>
      <c r="AG42" s="14">
        <v>-9999</v>
      </c>
      <c r="AH42" s="14">
        <v>-9999</v>
      </c>
      <c r="AI42" s="14">
        <v>-9999</v>
      </c>
      <c r="AJ42" s="14">
        <v>-9999</v>
      </c>
      <c r="AK42" s="22">
        <v>-9999</v>
      </c>
      <c r="AL42" s="22">
        <v>-9999</v>
      </c>
      <c r="AM42" s="22">
        <v>-9999</v>
      </c>
      <c r="AN42" s="22">
        <v>-9999</v>
      </c>
      <c r="AO42" s="22">
        <v>-9999</v>
      </c>
      <c r="AP42" s="19">
        <f t="shared" si="6"/>
        <v>0</v>
      </c>
      <c r="AQ42" s="24">
        <f t="shared" si="7"/>
        <v>0</v>
      </c>
      <c r="AR42" s="25">
        <f t="shared" si="8"/>
        <v>0</v>
      </c>
      <c r="AS42" s="14">
        <v>0</v>
      </c>
      <c r="AT42" s="14">
        <v>0</v>
      </c>
      <c r="AU42" s="14">
        <v>1909849.023</v>
      </c>
      <c r="AV42" s="14">
        <v>1909849.023</v>
      </c>
      <c r="AW42" s="14">
        <v>1909849.023</v>
      </c>
      <c r="AX42" s="22">
        <v>-9999</v>
      </c>
      <c r="AY42" s="22">
        <v>0</v>
      </c>
      <c r="AZ42" s="22">
        <v>2857042.693</v>
      </c>
      <c r="BA42" s="22">
        <v>2857042.693</v>
      </c>
      <c r="BB42" s="22">
        <v>2857042.693</v>
      </c>
      <c r="BC42" s="27">
        <f t="shared" si="9"/>
        <v>50</v>
      </c>
      <c r="BD42" s="24">
        <f t="shared" si="10"/>
        <v>0.66847059292438793</v>
      </c>
      <c r="BE42" s="24">
        <f t="shared" si="11"/>
        <v>2857042.693</v>
      </c>
      <c r="BF42" s="14">
        <v>0</v>
      </c>
      <c r="BG42" s="14">
        <v>0</v>
      </c>
      <c r="BH42" s="14">
        <v>0</v>
      </c>
      <c r="BI42" s="14">
        <v>0</v>
      </c>
      <c r="BJ42" s="14">
        <v>28891.663229999998</v>
      </c>
      <c r="BK42" s="14">
        <v>0</v>
      </c>
      <c r="BL42" s="14">
        <v>0</v>
      </c>
      <c r="BM42" s="14">
        <v>0</v>
      </c>
      <c r="BN42" s="14">
        <v>0</v>
      </c>
      <c r="BO42" s="14">
        <v>11735.6333</v>
      </c>
      <c r="BQ42" s="14">
        <v>5577100.5429999996</v>
      </c>
      <c r="BR42" s="14">
        <v>5577100.5429999996</v>
      </c>
      <c r="BS42" s="14">
        <v>5755521.716</v>
      </c>
      <c r="BT42" s="14">
        <v>5755521.716</v>
      </c>
      <c r="BV42" s="14">
        <v>11745183.619999999</v>
      </c>
      <c r="BW42" s="14">
        <v>11745183.619999999</v>
      </c>
      <c r="BX42" s="14">
        <v>12120932.52</v>
      </c>
      <c r="BY42" s="14">
        <v>12120932.52</v>
      </c>
      <c r="CA42" s="14">
        <v>227679.98850000001</v>
      </c>
      <c r="CB42" s="14">
        <v>3642879.8160000001</v>
      </c>
      <c r="CC42" s="14">
        <v>4553599.7699999996</v>
      </c>
      <c r="CD42" s="14">
        <v>4553599.7699999996</v>
      </c>
      <c r="CF42" s="14">
        <v>105817.6649</v>
      </c>
      <c r="CG42" s="14">
        <v>1693082.638</v>
      </c>
      <c r="CH42" s="14">
        <v>2116353.298</v>
      </c>
      <c r="CI42" s="14">
        <v>2116353.298</v>
      </c>
      <c r="CK42" s="14">
        <v>1076948.5279999999</v>
      </c>
      <c r="CL42" s="14">
        <v>13836186.060000001</v>
      </c>
      <c r="CM42" s="14">
        <v>12652912.43</v>
      </c>
      <c r="CN42" s="14">
        <v>12652912.43</v>
      </c>
      <c r="CP42" s="14">
        <v>61316.860739999996</v>
      </c>
      <c r="CQ42" s="14">
        <v>175981.4492</v>
      </c>
      <c r="CR42" s="14">
        <v>175981.4492</v>
      </c>
      <c r="CS42" s="14">
        <v>175981.4492</v>
      </c>
      <c r="CU42" s="14">
        <v>18022.1309</v>
      </c>
      <c r="CV42" s="14">
        <v>862740.41359999997</v>
      </c>
      <c r="CW42" s="14">
        <v>1090615.3330000001</v>
      </c>
      <c r="CX42" s="14">
        <v>1105652.203</v>
      </c>
      <c r="CZ42" s="14">
        <v>11185.33483</v>
      </c>
      <c r="DA42" s="14">
        <v>423576.18560000003</v>
      </c>
      <c r="DB42" s="14">
        <v>528172.8284</v>
      </c>
      <c r="DC42" s="14">
        <v>535455.01670000004</v>
      </c>
      <c r="DE42" s="14">
        <v>1540203.088</v>
      </c>
      <c r="DF42" s="14">
        <v>1738679.4410000001</v>
      </c>
      <c r="DG42" s="14">
        <v>1942200.068</v>
      </c>
      <c r="DH42" s="14">
        <v>2411102.66</v>
      </c>
      <c r="DI42" s="14">
        <v>-9999</v>
      </c>
      <c r="DJ42" s="14">
        <v>-9999</v>
      </c>
      <c r="DK42" s="14">
        <v>-9999</v>
      </c>
      <c r="DL42" s="14">
        <v>-9999</v>
      </c>
      <c r="DM42" s="14">
        <v>-9999</v>
      </c>
      <c r="DO42" s="14">
        <v>181354</v>
      </c>
      <c r="DP42" s="14">
        <v>208199</v>
      </c>
      <c r="DQ42" s="14">
        <v>235678</v>
      </c>
      <c r="DR42" s="14">
        <v>235678</v>
      </c>
      <c r="DS42" s="14">
        <v>-9999</v>
      </c>
      <c r="DT42" s="14">
        <v>-9999</v>
      </c>
      <c r="DU42" s="14">
        <v>-9999</v>
      </c>
      <c r="DV42" s="14">
        <v>-9999</v>
      </c>
      <c r="DW42" s="14">
        <v>-9999</v>
      </c>
    </row>
    <row r="43" spans="1:127" x14ac:dyDescent="0.25">
      <c r="A43" s="14" t="s">
        <v>73</v>
      </c>
      <c r="B43" s="14" t="s">
        <v>283</v>
      </c>
      <c r="C43" s="14">
        <v>47</v>
      </c>
      <c r="D43" s="14">
        <v>123869425.2</v>
      </c>
      <c r="E43" s="14">
        <v>96484927.930000007</v>
      </c>
      <c r="F43" s="14"/>
      <c r="G43" s="14">
        <v>474085.65820000001</v>
      </c>
      <c r="H43" s="14">
        <v>11147785.619999999</v>
      </c>
      <c r="I43" s="15">
        <v>11147785.619999999</v>
      </c>
      <c r="J43" s="14">
        <v>13545304.52</v>
      </c>
      <c r="K43" s="17"/>
      <c r="L43" s="17">
        <v>136658.55249999999</v>
      </c>
      <c r="M43" s="17">
        <v>3213428.25</v>
      </c>
      <c r="N43" s="18">
        <v>3213428.25</v>
      </c>
      <c r="O43" s="17">
        <v>3904530.0720000002</v>
      </c>
      <c r="P43" s="19">
        <f t="shared" si="0"/>
        <v>48.298906439860296</v>
      </c>
      <c r="Q43" s="24">
        <f t="shared" si="1"/>
        <v>3.4691254176905924</v>
      </c>
      <c r="R43" s="25">
        <f t="shared" si="2"/>
        <v>3213428.25</v>
      </c>
      <c r="T43" s="14">
        <v>1544738.08</v>
      </c>
      <c r="U43" s="14">
        <v>1609102.1669999999</v>
      </c>
      <c r="V43" s="20">
        <v>1609102.1669999999</v>
      </c>
      <c r="W43" s="14">
        <v>1609102.1669999999</v>
      </c>
      <c r="X43" s="17"/>
      <c r="Y43" s="17">
        <v>204767.30379999999</v>
      </c>
      <c r="Z43" s="17">
        <v>213299.27470000001</v>
      </c>
      <c r="AA43" s="21">
        <v>213299.27470000001</v>
      </c>
      <c r="AB43" s="17">
        <v>213299.27470000001</v>
      </c>
      <c r="AC43" s="19">
        <f t="shared" si="3"/>
        <v>11.600000007954742</v>
      </c>
      <c r="AD43" s="24">
        <f t="shared" si="4"/>
        <v>7.5438707856046916</v>
      </c>
      <c r="AE43" s="26">
        <f t="shared" si="5"/>
        <v>213299.27470000001</v>
      </c>
      <c r="AF43" s="14">
        <v>-9999</v>
      </c>
      <c r="AG43" s="14">
        <v>-9999</v>
      </c>
      <c r="AH43" s="14">
        <v>-9999</v>
      </c>
      <c r="AI43" s="14">
        <v>-9999</v>
      </c>
      <c r="AJ43" s="14">
        <v>-9999</v>
      </c>
      <c r="AK43" s="22">
        <v>-9999</v>
      </c>
      <c r="AL43" s="22">
        <v>-9999</v>
      </c>
      <c r="AM43" s="22">
        <v>-9999</v>
      </c>
      <c r="AN43" s="22">
        <v>-9999</v>
      </c>
      <c r="AO43" s="22">
        <v>-9999</v>
      </c>
      <c r="AP43" s="19">
        <f t="shared" si="6"/>
        <v>0</v>
      </c>
      <c r="AQ43" s="24">
        <f t="shared" si="7"/>
        <v>0</v>
      </c>
      <c r="AR43" s="25">
        <f t="shared" si="8"/>
        <v>0</v>
      </c>
      <c r="AS43" s="14">
        <v>-9999</v>
      </c>
      <c r="AT43" s="14">
        <v>-9999</v>
      </c>
      <c r="AU43" s="14">
        <v>-9999</v>
      </c>
      <c r="AV43" s="14">
        <v>-9999</v>
      </c>
      <c r="AW43" s="14">
        <v>-9999</v>
      </c>
      <c r="AX43" s="22">
        <v>-9999</v>
      </c>
      <c r="AY43" s="22">
        <v>-9999</v>
      </c>
      <c r="AZ43" s="22">
        <v>-9999</v>
      </c>
      <c r="BA43" s="22">
        <v>-9999</v>
      </c>
      <c r="BB43" s="22">
        <v>-9999</v>
      </c>
      <c r="BC43" s="27">
        <f t="shared" si="9"/>
        <v>0</v>
      </c>
      <c r="BD43" s="24">
        <f t="shared" si="10"/>
        <v>0</v>
      </c>
      <c r="BE43" s="24">
        <f t="shared" si="11"/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695176.08440000005</v>
      </c>
      <c r="BK43" s="14">
        <v>0</v>
      </c>
      <c r="BL43" s="14">
        <v>0</v>
      </c>
      <c r="BM43" s="14">
        <v>0</v>
      </c>
      <c r="BN43" s="14">
        <v>0</v>
      </c>
      <c r="BO43" s="14">
        <v>219936.9431</v>
      </c>
      <c r="BQ43" s="14">
        <v>1561941.632</v>
      </c>
      <c r="BR43" s="14">
        <v>1561941.632</v>
      </c>
      <c r="BS43" s="14">
        <v>1611910.8689999999</v>
      </c>
      <c r="BT43" s="14">
        <v>1611910.8689999999</v>
      </c>
      <c r="BV43" s="14">
        <v>3289395.83</v>
      </c>
      <c r="BW43" s="14">
        <v>3289395.83</v>
      </c>
      <c r="BX43" s="14">
        <v>3394629.3390000002</v>
      </c>
      <c r="BY43" s="14">
        <v>3394629.3390000002</v>
      </c>
      <c r="CA43" s="14">
        <v>63764.827299999997</v>
      </c>
      <c r="CB43" s="14">
        <v>1020237.237</v>
      </c>
      <c r="CC43" s="14">
        <v>1275296.5460000001</v>
      </c>
      <c r="CD43" s="14">
        <v>1275296.5460000001</v>
      </c>
      <c r="CF43" s="14">
        <v>29635.652959999999</v>
      </c>
      <c r="CG43" s="14">
        <v>474170.4474</v>
      </c>
      <c r="CH43" s="14">
        <v>592713.05929999996</v>
      </c>
      <c r="CI43" s="14">
        <v>592713.05929999996</v>
      </c>
      <c r="CK43" s="14">
        <v>3679.9508679999999</v>
      </c>
      <c r="CL43" s="14">
        <v>973085.88419999997</v>
      </c>
      <c r="CM43" s="14">
        <v>993017.10080000001</v>
      </c>
      <c r="CN43" s="14">
        <v>993017.10080000001</v>
      </c>
      <c r="CP43" s="14">
        <v>0</v>
      </c>
      <c r="CQ43" s="14">
        <v>18431.710879999999</v>
      </c>
      <c r="CR43" s="14">
        <v>18431.710879999999</v>
      </c>
      <c r="CS43" s="14">
        <v>18431.710879999999</v>
      </c>
      <c r="CU43" s="14">
        <v>1571.9948649999999</v>
      </c>
      <c r="CV43" s="14">
        <v>75253.226590000006</v>
      </c>
      <c r="CW43" s="14">
        <v>95129.799710000007</v>
      </c>
      <c r="CX43" s="14">
        <v>96441.402789999993</v>
      </c>
      <c r="CZ43" s="14">
        <v>1171.514717</v>
      </c>
      <c r="DA43" s="14">
        <v>44363.958939999997</v>
      </c>
      <c r="DB43" s="14">
        <v>55319.062940000003</v>
      </c>
      <c r="DC43" s="14">
        <v>56081.775079999999</v>
      </c>
      <c r="DE43" s="14">
        <v>381091.63280000002</v>
      </c>
      <c r="DF43" s="14">
        <v>430222.53580000001</v>
      </c>
      <c r="DG43" s="14">
        <v>473741.85239999997</v>
      </c>
      <c r="DH43" s="14">
        <v>589911.09779999999</v>
      </c>
      <c r="DI43" s="14">
        <v>-9999</v>
      </c>
      <c r="DJ43" s="14">
        <v>-9999</v>
      </c>
      <c r="DK43" s="14">
        <v>-9999</v>
      </c>
      <c r="DL43" s="14">
        <v>-9999</v>
      </c>
      <c r="DM43" s="14">
        <v>-9999</v>
      </c>
      <c r="DO43" s="14">
        <v>5473</v>
      </c>
      <c r="DP43" s="14">
        <v>20020</v>
      </c>
      <c r="DQ43" s="14">
        <v>24687</v>
      </c>
      <c r="DR43" s="14">
        <v>24687</v>
      </c>
      <c r="DS43" s="14">
        <v>-9999</v>
      </c>
      <c r="DT43" s="14">
        <v>-9999</v>
      </c>
      <c r="DU43" s="14">
        <v>-9999</v>
      </c>
      <c r="DV43" s="14">
        <v>-9999</v>
      </c>
      <c r="DW43" s="14">
        <v>-9999</v>
      </c>
    </row>
    <row r="44" spans="1:127" x14ac:dyDescent="0.25">
      <c r="A44" s="14" t="s">
        <v>76</v>
      </c>
      <c r="B44" s="14" t="s">
        <v>284</v>
      </c>
      <c r="C44" s="14">
        <v>48</v>
      </c>
      <c r="D44" s="14">
        <v>873803627.89999998</v>
      </c>
      <c r="E44" s="14">
        <v>855858901.79999995</v>
      </c>
      <c r="F44" s="14"/>
      <c r="G44" s="14">
        <v>680154.51599999995</v>
      </c>
      <c r="H44" s="14">
        <v>15993347.619999999</v>
      </c>
      <c r="I44" s="15">
        <v>15993347.619999999</v>
      </c>
      <c r="J44" s="14">
        <v>19432986.170000002</v>
      </c>
      <c r="K44" s="17"/>
      <c r="L44" s="17">
        <v>227977.58059999999</v>
      </c>
      <c r="M44" s="17">
        <v>5360729.966</v>
      </c>
      <c r="N44" s="18">
        <v>5360729.966</v>
      </c>
      <c r="O44" s="17">
        <v>6513645.159</v>
      </c>
      <c r="P44" s="19">
        <f t="shared" si="0"/>
        <v>48.298906439951431</v>
      </c>
      <c r="Q44" s="24">
        <f t="shared" si="1"/>
        <v>2.9834272051449195</v>
      </c>
      <c r="R44" s="25">
        <f t="shared" si="2"/>
        <v>5360729.966</v>
      </c>
      <c r="T44" s="14">
        <v>2045309.584</v>
      </c>
      <c r="U44" s="14">
        <v>2130530.8169999998</v>
      </c>
      <c r="V44" s="20">
        <v>2130530.8169999998</v>
      </c>
      <c r="W44" s="14">
        <v>2130530.8169999998</v>
      </c>
      <c r="X44" s="17"/>
      <c r="Y44" s="17">
        <v>581881.51439999999</v>
      </c>
      <c r="Z44" s="17">
        <v>606126.57750000001</v>
      </c>
      <c r="AA44" s="21">
        <v>606126.57750000001</v>
      </c>
      <c r="AB44" s="17">
        <v>606126.57750000001</v>
      </c>
      <c r="AC44" s="19">
        <f t="shared" si="3"/>
        <v>11.600000006007887</v>
      </c>
      <c r="AD44" s="24">
        <f t="shared" si="4"/>
        <v>3.5149932309312071</v>
      </c>
      <c r="AE44" s="26">
        <f t="shared" si="5"/>
        <v>606126.57750000001</v>
      </c>
      <c r="AF44" s="14">
        <v>0</v>
      </c>
      <c r="AG44" s="14">
        <v>78756.372910000006</v>
      </c>
      <c r="AH44" s="14">
        <v>164202.47630000001</v>
      </c>
      <c r="AI44" s="14">
        <v>200691.9155</v>
      </c>
      <c r="AJ44" s="14">
        <v>225018.2083</v>
      </c>
      <c r="AK44" s="22">
        <v>0</v>
      </c>
      <c r="AL44" s="22">
        <v>167000</v>
      </c>
      <c r="AM44" s="22">
        <v>167000</v>
      </c>
      <c r="AN44" s="22">
        <v>167000</v>
      </c>
      <c r="AO44" s="22">
        <v>167000</v>
      </c>
      <c r="AP44" s="19">
        <f t="shared" si="6"/>
        <v>43.393939396627061</v>
      </c>
      <c r="AQ44" s="24">
        <f t="shared" si="7"/>
        <v>1.2017479970059881</v>
      </c>
      <c r="AR44" s="25">
        <f t="shared" si="8"/>
        <v>167000</v>
      </c>
      <c r="AS44" s="14">
        <v>-9999</v>
      </c>
      <c r="AT44" s="14">
        <v>-9999</v>
      </c>
      <c r="AU44" s="14">
        <v>-9999</v>
      </c>
      <c r="AV44" s="14">
        <v>-9999</v>
      </c>
      <c r="AW44" s="14">
        <v>-9999</v>
      </c>
      <c r="AX44" s="22">
        <v>-9999</v>
      </c>
      <c r="AY44" s="22">
        <v>-9999</v>
      </c>
      <c r="AZ44" s="22">
        <v>-9999</v>
      </c>
      <c r="BA44" s="22">
        <v>-9999</v>
      </c>
      <c r="BB44" s="22">
        <v>-9999</v>
      </c>
      <c r="BC44" s="27">
        <f t="shared" si="9"/>
        <v>0</v>
      </c>
      <c r="BD44" s="24">
        <f t="shared" si="10"/>
        <v>0</v>
      </c>
      <c r="BE44" s="24">
        <f t="shared" si="11"/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1930756.4509999999</v>
      </c>
      <c r="BK44" s="14">
        <v>0</v>
      </c>
      <c r="BL44" s="14">
        <v>0</v>
      </c>
      <c r="BM44" s="14">
        <v>0</v>
      </c>
      <c r="BN44" s="14">
        <v>0</v>
      </c>
      <c r="BO44" s="14">
        <v>502950.98830000003</v>
      </c>
      <c r="BQ44" s="14">
        <v>6840687.8629999999</v>
      </c>
      <c r="BR44" s="14">
        <v>6840687.8629999999</v>
      </c>
      <c r="BS44" s="14">
        <v>7059533.3990000002</v>
      </c>
      <c r="BT44" s="14">
        <v>7059533.3990000002</v>
      </c>
      <c r="BV44" s="14">
        <v>14406255.439999999</v>
      </c>
      <c r="BW44" s="14">
        <v>14406255.439999999</v>
      </c>
      <c r="BX44" s="14">
        <v>14867136.67</v>
      </c>
      <c r="BY44" s="14">
        <v>14867136.67</v>
      </c>
      <c r="CA44" s="14">
        <v>279264.77610000002</v>
      </c>
      <c r="CB44" s="14">
        <v>4468236.4170000004</v>
      </c>
      <c r="CC44" s="14">
        <v>5585295.5209999997</v>
      </c>
      <c r="CD44" s="14">
        <v>5585295.5209999997</v>
      </c>
      <c r="CF44" s="14">
        <v>129792.463</v>
      </c>
      <c r="CG44" s="14">
        <v>2076679.4080000001</v>
      </c>
      <c r="CH44" s="14">
        <v>2595849.2599999998</v>
      </c>
      <c r="CI44" s="14">
        <v>2595849.2599999998</v>
      </c>
      <c r="CK44" s="14">
        <v>6440333.9019999998</v>
      </c>
      <c r="CL44" s="14">
        <v>12823284.369999999</v>
      </c>
      <c r="CM44" s="14">
        <v>11624971.609999999</v>
      </c>
      <c r="CN44" s="14">
        <v>11624971.609999999</v>
      </c>
      <c r="CP44" s="14">
        <v>26046.096020000001</v>
      </c>
      <c r="CQ44" s="14">
        <v>217349.04010000001</v>
      </c>
      <c r="CR44" s="14">
        <v>217366.25140000001</v>
      </c>
      <c r="CS44" s="14">
        <v>217366.25140000001</v>
      </c>
      <c r="CU44" s="14">
        <v>12587.407740000001</v>
      </c>
      <c r="CV44" s="14">
        <v>602573.88080000004</v>
      </c>
      <c r="CW44" s="14">
        <v>761731.22649999999</v>
      </c>
      <c r="CX44" s="14">
        <v>772233.60349999997</v>
      </c>
      <c r="CZ44" s="14">
        <v>13815.742029999999</v>
      </c>
      <c r="DA44" s="14">
        <v>523186.7795</v>
      </c>
      <c r="DB44" s="14">
        <v>652380.96589999995</v>
      </c>
      <c r="DC44" s="14">
        <v>661375.67509999999</v>
      </c>
      <c r="DE44" s="14">
        <v>1405048.2760000001</v>
      </c>
      <c r="DF44" s="14">
        <v>1585916.183</v>
      </c>
      <c r="DG44" s="14">
        <v>1831204.959</v>
      </c>
      <c r="DH44" s="14">
        <v>2257662.0499999998</v>
      </c>
      <c r="DI44" s="14">
        <v>-9999</v>
      </c>
      <c r="DJ44" s="14">
        <v>-9999</v>
      </c>
      <c r="DK44" s="14">
        <v>-9999</v>
      </c>
      <c r="DL44" s="14">
        <v>-9999</v>
      </c>
      <c r="DM44" s="14">
        <v>-9999</v>
      </c>
      <c r="DO44" s="14">
        <v>594482</v>
      </c>
      <c r="DP44" s="14">
        <v>1092948</v>
      </c>
      <c r="DQ44" s="14">
        <v>1118112</v>
      </c>
      <c r="DR44" s="14">
        <v>1118112</v>
      </c>
      <c r="DS44" s="14">
        <v>-9999</v>
      </c>
      <c r="DT44" s="14">
        <v>-9999</v>
      </c>
      <c r="DU44" s="14">
        <v>-9999</v>
      </c>
      <c r="DV44" s="14">
        <v>-9999</v>
      </c>
      <c r="DW44" s="14">
        <v>-9999</v>
      </c>
    </row>
    <row r="45" spans="1:127" x14ac:dyDescent="0.25">
      <c r="A45" s="14" t="s">
        <v>84</v>
      </c>
      <c r="B45" s="14" t="s">
        <v>285</v>
      </c>
      <c r="C45" s="14">
        <v>49</v>
      </c>
      <c r="D45" s="14">
        <v>77579591.700000003</v>
      </c>
      <c r="E45" s="14">
        <v>51947351.920000002</v>
      </c>
      <c r="F45" s="14"/>
      <c r="G45" s="14">
        <v>98137.758239999996</v>
      </c>
      <c r="H45" s="14">
        <v>2307639.287</v>
      </c>
      <c r="I45" s="15">
        <v>2307639.287</v>
      </c>
      <c r="J45" s="14">
        <v>2803935.95</v>
      </c>
      <c r="K45" s="17"/>
      <c r="L45" s="17">
        <v>199845.9528</v>
      </c>
      <c r="M45" s="17">
        <v>4699234.8329999996</v>
      </c>
      <c r="N45" s="18">
        <v>4699234.8329999996</v>
      </c>
      <c r="O45" s="17">
        <v>5709884.3650000002</v>
      </c>
      <c r="P45" s="19">
        <f t="shared" si="0"/>
        <v>48.298906440138104</v>
      </c>
      <c r="Q45" s="24">
        <f t="shared" si="1"/>
        <v>0.49106702878408803</v>
      </c>
      <c r="R45" s="25">
        <f t="shared" si="2"/>
        <v>4699234.8329999996</v>
      </c>
      <c r="T45" s="14">
        <v>74973.487770000007</v>
      </c>
      <c r="U45" s="14">
        <v>78097.383090000003</v>
      </c>
      <c r="V45" s="20">
        <v>78097.383090000003</v>
      </c>
      <c r="W45" s="14">
        <v>78097.383090000003</v>
      </c>
      <c r="X45" s="17"/>
      <c r="Y45" s="17">
        <v>32041.869149999999</v>
      </c>
      <c r="Z45" s="17">
        <v>33376.947030000003</v>
      </c>
      <c r="AA45" s="21">
        <v>33376.947030000003</v>
      </c>
      <c r="AB45" s="17">
        <v>33376.947030000003</v>
      </c>
      <c r="AC45" s="19">
        <f t="shared" si="3"/>
        <v>11.599999998156147</v>
      </c>
      <c r="AD45" s="24">
        <f t="shared" si="4"/>
        <v>2.3398599943788807</v>
      </c>
      <c r="AE45" s="26">
        <f t="shared" si="5"/>
        <v>33376.947030000003</v>
      </c>
      <c r="AF45" s="14">
        <v>-9999</v>
      </c>
      <c r="AG45" s="14">
        <v>-9999</v>
      </c>
      <c r="AH45" s="14">
        <v>-9999</v>
      </c>
      <c r="AI45" s="14">
        <v>-9999</v>
      </c>
      <c r="AJ45" s="14">
        <v>-9999</v>
      </c>
      <c r="AK45" s="22">
        <v>-9999</v>
      </c>
      <c r="AL45" s="22">
        <v>-9999</v>
      </c>
      <c r="AM45" s="22">
        <v>-9999</v>
      </c>
      <c r="AN45" s="22">
        <v>-9999</v>
      </c>
      <c r="AO45" s="22">
        <v>-9999</v>
      </c>
      <c r="AP45" s="19">
        <f t="shared" si="6"/>
        <v>0</v>
      </c>
      <c r="AQ45" s="24">
        <f t="shared" si="7"/>
        <v>0</v>
      </c>
      <c r="AR45" s="25">
        <f t="shared" si="8"/>
        <v>0</v>
      </c>
      <c r="AS45" s="14">
        <v>0</v>
      </c>
      <c r="AT45" s="14">
        <v>0</v>
      </c>
      <c r="AU45" s="14">
        <v>1786.5557140000001</v>
      </c>
      <c r="AV45" s="14">
        <v>1786.5557140000001</v>
      </c>
      <c r="AW45" s="14">
        <v>22014.92452</v>
      </c>
      <c r="AX45" s="22">
        <v>-9999</v>
      </c>
      <c r="AY45" s="22">
        <v>0</v>
      </c>
      <c r="AZ45" s="22">
        <v>2795.182198</v>
      </c>
      <c r="BA45" s="22">
        <v>2795.182198</v>
      </c>
      <c r="BB45" s="22">
        <v>1576015.091</v>
      </c>
      <c r="BC45" s="27">
        <f t="shared" si="9"/>
        <v>50</v>
      </c>
      <c r="BD45" s="24">
        <f t="shared" si="10"/>
        <v>0.63915537072263517</v>
      </c>
      <c r="BE45" s="24">
        <f t="shared" si="11"/>
        <v>2795.182198</v>
      </c>
      <c r="BF45" s="14">
        <v>0</v>
      </c>
      <c r="BG45" s="14">
        <v>0</v>
      </c>
      <c r="BH45" s="14">
        <v>0</v>
      </c>
      <c r="BI45" s="14">
        <v>0</v>
      </c>
      <c r="BJ45" s="14">
        <v>146512.20209999999</v>
      </c>
      <c r="BK45" s="14">
        <v>0</v>
      </c>
      <c r="BL45" s="14">
        <v>0</v>
      </c>
      <c r="BM45" s="14">
        <v>0</v>
      </c>
      <c r="BN45" s="14">
        <v>0</v>
      </c>
      <c r="BO45" s="14">
        <v>65325.286939999998</v>
      </c>
      <c r="BQ45" s="14">
        <v>293935.80660000001</v>
      </c>
      <c r="BR45" s="14">
        <v>293935.80660000001</v>
      </c>
      <c r="BS45" s="14">
        <v>303339.32569999999</v>
      </c>
      <c r="BT45" s="14">
        <v>303339.32569999999</v>
      </c>
      <c r="BV45" s="14">
        <v>619018.78819999995</v>
      </c>
      <c r="BW45" s="14">
        <v>619018.78819999995</v>
      </c>
      <c r="BX45" s="14">
        <v>638822.27890000003</v>
      </c>
      <c r="BY45" s="14">
        <v>638822.27890000003</v>
      </c>
      <c r="CA45" s="14">
        <v>11999.65835</v>
      </c>
      <c r="CB45" s="14">
        <v>191994.53349999999</v>
      </c>
      <c r="CC45" s="14">
        <v>239993.16690000001</v>
      </c>
      <c r="CD45" s="14">
        <v>239993.16690000001</v>
      </c>
      <c r="CF45" s="14">
        <v>5577.0198950000004</v>
      </c>
      <c r="CG45" s="14">
        <v>89232.318320000006</v>
      </c>
      <c r="CH45" s="14">
        <v>111540.3979</v>
      </c>
      <c r="CI45" s="14">
        <v>111540.3979</v>
      </c>
      <c r="CK45" s="14">
        <v>684632.82830000005</v>
      </c>
      <c r="CL45" s="14">
        <v>1437016.0889999999</v>
      </c>
      <c r="CM45" s="14">
        <v>1302604.2279999999</v>
      </c>
      <c r="CN45" s="14">
        <v>1302604.2279999999</v>
      </c>
      <c r="CP45" s="14">
        <v>3363.2750839999999</v>
      </c>
      <c r="CQ45" s="14">
        <v>25229.957699999999</v>
      </c>
      <c r="CR45" s="14">
        <v>25229.957699999999</v>
      </c>
      <c r="CS45" s="14">
        <v>25229.957699999999</v>
      </c>
      <c r="CU45" s="14">
        <v>1841.7081780000001</v>
      </c>
      <c r="CV45" s="14">
        <v>88164.717239999998</v>
      </c>
      <c r="CW45" s="14">
        <v>111451.59179999999</v>
      </c>
      <c r="CX45" s="14">
        <v>112988.23179999999</v>
      </c>
      <c r="CZ45" s="14">
        <v>1603.609506</v>
      </c>
      <c r="DA45" s="14">
        <v>60726.90784</v>
      </c>
      <c r="DB45" s="14">
        <v>75722.629749999993</v>
      </c>
      <c r="DC45" s="14">
        <v>76766.656279999996</v>
      </c>
      <c r="DE45" s="14">
        <v>58974.11982</v>
      </c>
      <c r="DF45" s="14">
        <v>66576.353589999999</v>
      </c>
      <c r="DG45" s="14">
        <v>73558.933900000004</v>
      </c>
      <c r="DH45" s="14">
        <v>91530.782170000006</v>
      </c>
      <c r="DI45" s="14">
        <v>-9999</v>
      </c>
      <c r="DJ45" s="14">
        <v>-9999</v>
      </c>
      <c r="DK45" s="14">
        <v>-9999</v>
      </c>
      <c r="DL45" s="14">
        <v>-9999</v>
      </c>
      <c r="DM45" s="14">
        <v>-9999</v>
      </c>
      <c r="DO45" s="14">
        <v>100720</v>
      </c>
      <c r="DP45" s="14">
        <v>211559</v>
      </c>
      <c r="DQ45" s="14">
        <v>266721</v>
      </c>
      <c r="DR45" s="14">
        <v>266721</v>
      </c>
      <c r="DS45" s="14">
        <v>-9999</v>
      </c>
      <c r="DT45" s="14">
        <v>-9999</v>
      </c>
      <c r="DU45" s="14">
        <v>-9999</v>
      </c>
      <c r="DV45" s="14">
        <v>-9999</v>
      </c>
      <c r="DW45" s="14">
        <v>-9999</v>
      </c>
    </row>
    <row r="46" spans="1:127" x14ac:dyDescent="0.25">
      <c r="A46" s="14" t="s">
        <v>89</v>
      </c>
      <c r="B46" s="14" t="s">
        <v>286</v>
      </c>
      <c r="C46" s="14">
        <v>50</v>
      </c>
      <c r="D46" s="14">
        <v>7073996.0259999996</v>
      </c>
      <c r="E46" s="14">
        <v>-66651.494000000006</v>
      </c>
      <c r="F46" s="14">
        <v>0</v>
      </c>
      <c r="G46" s="14">
        <v>43158.293469999997</v>
      </c>
      <c r="H46" s="14">
        <v>1014836.444</v>
      </c>
      <c r="I46" s="15">
        <v>1014836.444</v>
      </c>
      <c r="J46" s="14">
        <v>1233094.0989999999</v>
      </c>
      <c r="K46" s="17">
        <v>0</v>
      </c>
      <c r="L46" s="17">
        <v>13948.83776</v>
      </c>
      <c r="M46" s="17">
        <v>327996.95649999997</v>
      </c>
      <c r="N46" s="18">
        <v>327996.95649999997</v>
      </c>
      <c r="O46" s="17">
        <v>398538.2218</v>
      </c>
      <c r="P46" s="19">
        <f t="shared" si="0"/>
        <v>48.298906440533777</v>
      </c>
      <c r="Q46" s="24">
        <f t="shared" si="1"/>
        <v>3.0940422582854059</v>
      </c>
      <c r="R46" s="25">
        <f t="shared" si="2"/>
        <v>327996.95649999997</v>
      </c>
      <c r="S46" s="14">
        <v>0</v>
      </c>
      <c r="T46" s="14">
        <v>106779.8397</v>
      </c>
      <c r="U46" s="14">
        <v>111228.9997</v>
      </c>
      <c r="V46" s="20">
        <v>111228.9997</v>
      </c>
      <c r="W46" s="14">
        <v>111228.9997</v>
      </c>
      <c r="X46" s="17">
        <v>0</v>
      </c>
      <c r="Y46" s="17">
        <v>11435.26568</v>
      </c>
      <c r="Z46" s="17">
        <v>11911.73509</v>
      </c>
      <c r="AA46" s="21">
        <v>11911.73509</v>
      </c>
      <c r="AB46" s="17">
        <v>11911.73509</v>
      </c>
      <c r="AC46" s="19">
        <f t="shared" si="3"/>
        <v>11.600000004315422</v>
      </c>
      <c r="AD46" s="24">
        <f t="shared" si="4"/>
        <v>9.3377664009148145</v>
      </c>
      <c r="AE46" s="26">
        <f t="shared" si="5"/>
        <v>11911.73509</v>
      </c>
      <c r="AF46" s="14">
        <v>-9999</v>
      </c>
      <c r="AG46" s="14">
        <v>-9999</v>
      </c>
      <c r="AH46" s="14">
        <v>-9999</v>
      </c>
      <c r="AI46" s="14">
        <v>-9999</v>
      </c>
      <c r="AJ46" s="14">
        <v>-9999</v>
      </c>
      <c r="AK46" s="22">
        <v>-9999</v>
      </c>
      <c r="AL46" s="22">
        <v>-9999</v>
      </c>
      <c r="AM46" s="22">
        <v>-9999</v>
      </c>
      <c r="AN46" s="22">
        <v>-9999</v>
      </c>
      <c r="AO46" s="22">
        <v>-9999</v>
      </c>
      <c r="AP46" s="19">
        <f t="shared" si="6"/>
        <v>0</v>
      </c>
      <c r="AQ46" s="24">
        <f t="shared" si="7"/>
        <v>0</v>
      </c>
      <c r="AR46" s="25">
        <f t="shared" si="8"/>
        <v>0</v>
      </c>
      <c r="AS46" s="14">
        <v>-9999</v>
      </c>
      <c r="AT46" s="14">
        <v>-9999</v>
      </c>
      <c r="AU46" s="14">
        <v>-9999</v>
      </c>
      <c r="AV46" s="14">
        <v>-9999</v>
      </c>
      <c r="AW46" s="14">
        <v>-9999</v>
      </c>
      <c r="AX46" s="22">
        <v>-9999</v>
      </c>
      <c r="AY46" s="22">
        <v>-9999</v>
      </c>
      <c r="AZ46" s="22">
        <v>-9999</v>
      </c>
      <c r="BA46" s="22">
        <v>-9999</v>
      </c>
      <c r="BB46" s="22">
        <v>-9999</v>
      </c>
      <c r="BC46" s="27">
        <f t="shared" si="9"/>
        <v>0</v>
      </c>
      <c r="BD46" s="24">
        <f t="shared" si="10"/>
        <v>0</v>
      </c>
      <c r="BE46" s="24">
        <f t="shared" si="11"/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26060.000520000001</v>
      </c>
      <c r="BK46" s="14">
        <v>0</v>
      </c>
      <c r="BL46" s="14">
        <v>0</v>
      </c>
      <c r="BM46" s="14">
        <v>0</v>
      </c>
      <c r="BN46" s="14">
        <v>0</v>
      </c>
      <c r="BO46" s="14">
        <v>11728.455019999999</v>
      </c>
      <c r="BQ46" s="14">
        <v>81952.753530000002</v>
      </c>
      <c r="BR46" s="14">
        <v>81952.753530000002</v>
      </c>
      <c r="BS46" s="14">
        <v>84574.565050000005</v>
      </c>
      <c r="BT46" s="14">
        <v>84574.565050000005</v>
      </c>
      <c r="BV46" s="14">
        <v>172589.70509999999</v>
      </c>
      <c r="BW46" s="14">
        <v>172589.70509999999</v>
      </c>
      <c r="BX46" s="14">
        <v>178111.1508</v>
      </c>
      <c r="BY46" s="14">
        <v>178111.1508</v>
      </c>
      <c r="CA46" s="14">
        <v>3345.6456159999998</v>
      </c>
      <c r="CB46" s="14">
        <v>53530.329859999998</v>
      </c>
      <c r="CC46" s="14">
        <v>66912.912330000006</v>
      </c>
      <c r="CD46" s="14">
        <v>66912.912330000006</v>
      </c>
      <c r="CF46" s="14">
        <v>1554.9386179999999</v>
      </c>
      <c r="CG46" s="14">
        <v>24879.017879999999</v>
      </c>
      <c r="CH46" s="14">
        <v>31098.772359999999</v>
      </c>
      <c r="CI46" s="14">
        <v>31098.772359999999</v>
      </c>
      <c r="CJ46" s="14">
        <v>0</v>
      </c>
      <c r="CK46" s="14">
        <v>60277.955710000002</v>
      </c>
      <c r="CL46" s="14">
        <v>145504.51850000001</v>
      </c>
      <c r="CM46" s="14">
        <v>131894.69649999999</v>
      </c>
      <c r="CN46" s="14">
        <v>131894.69649999999</v>
      </c>
      <c r="CO46" s="14">
        <v>0</v>
      </c>
      <c r="CP46" s="14">
        <v>0</v>
      </c>
      <c r="CQ46" s="14">
        <v>1380.494326</v>
      </c>
      <c r="CR46" s="14">
        <v>1380.494326</v>
      </c>
      <c r="CS46" s="14">
        <v>1380.494326</v>
      </c>
      <c r="CU46" s="14">
        <v>161.15084010000001</v>
      </c>
      <c r="CV46" s="14">
        <v>7714.4785620000002</v>
      </c>
      <c r="CW46" s="14">
        <v>9752.0974669999996</v>
      </c>
      <c r="CX46" s="14">
        <v>9886.5546099999992</v>
      </c>
      <c r="CZ46" s="14">
        <v>87.743857930000004</v>
      </c>
      <c r="DA46" s="14">
        <v>3322.7622780000002</v>
      </c>
      <c r="DB46" s="14">
        <v>4143.2753069999999</v>
      </c>
      <c r="DC46" s="14">
        <v>4200.4007570000003</v>
      </c>
      <c r="DD46" s="14">
        <v>197188.8322</v>
      </c>
      <c r="DE46" s="14">
        <v>21076.000840000001</v>
      </c>
      <c r="DF46" s="14">
        <v>23796.17222</v>
      </c>
      <c r="DG46" s="14">
        <v>25263.966619999999</v>
      </c>
      <c r="DH46" s="14">
        <v>31709.075629999999</v>
      </c>
      <c r="DI46" s="14">
        <v>-9999</v>
      </c>
      <c r="DJ46" s="14">
        <v>-9999</v>
      </c>
      <c r="DK46" s="14">
        <v>-9999</v>
      </c>
      <c r="DL46" s="14">
        <v>-9999</v>
      </c>
      <c r="DM46" s="14">
        <v>-9999</v>
      </c>
      <c r="DN46" s="14">
        <v>0</v>
      </c>
      <c r="DO46" s="14">
        <v>4319</v>
      </c>
      <c r="DP46" s="14">
        <v>17272</v>
      </c>
      <c r="DQ46" s="14">
        <v>17272</v>
      </c>
      <c r="DR46" s="14">
        <v>17272</v>
      </c>
      <c r="DS46" s="14">
        <v>-9999</v>
      </c>
      <c r="DT46" s="14">
        <v>-9999</v>
      </c>
      <c r="DU46" s="14">
        <v>-9999</v>
      </c>
      <c r="DV46" s="14">
        <v>-9999</v>
      </c>
      <c r="DW46" s="14">
        <v>-9999</v>
      </c>
    </row>
    <row r="47" spans="1:127" x14ac:dyDescent="0.25">
      <c r="A47" s="14" t="s">
        <v>79</v>
      </c>
      <c r="B47" s="14" t="s">
        <v>287</v>
      </c>
      <c r="C47" s="14">
        <v>51</v>
      </c>
      <c r="D47" s="14">
        <v>132644993.7</v>
      </c>
      <c r="E47" s="14">
        <v>100253294.90000001</v>
      </c>
      <c r="F47" s="14">
        <v>0</v>
      </c>
      <c r="G47" s="14">
        <v>349794.16529999999</v>
      </c>
      <c r="H47" s="14">
        <v>8225159.9440000001</v>
      </c>
      <c r="I47" s="15">
        <v>8225159.9440000001</v>
      </c>
      <c r="J47" s="14">
        <v>9994119.0089999996</v>
      </c>
      <c r="K47" s="17">
        <v>0</v>
      </c>
      <c r="L47" s="17">
        <v>90349.032590000003</v>
      </c>
      <c r="M47" s="17">
        <v>2124492.966</v>
      </c>
      <c r="N47" s="18">
        <v>2124492.966</v>
      </c>
      <c r="O47" s="17">
        <v>2581400.9309999999</v>
      </c>
      <c r="P47" s="19">
        <f t="shared" si="0"/>
        <v>48.298906439842966</v>
      </c>
      <c r="Q47" s="24">
        <f t="shared" si="1"/>
        <v>3.8715872801811857</v>
      </c>
      <c r="R47" s="25">
        <f t="shared" si="2"/>
        <v>2124492.966</v>
      </c>
      <c r="S47" s="14">
        <v>0</v>
      </c>
      <c r="T47" s="14">
        <v>1745553.298</v>
      </c>
      <c r="U47" s="14">
        <v>1818284.6850000001</v>
      </c>
      <c r="V47" s="20">
        <v>1818284.6850000001</v>
      </c>
      <c r="W47" s="14">
        <v>1818284.6850000001</v>
      </c>
      <c r="X47" s="17">
        <v>0</v>
      </c>
      <c r="Y47" s="17">
        <v>214002.671</v>
      </c>
      <c r="Z47" s="17">
        <v>222919.44889999999</v>
      </c>
      <c r="AA47" s="21">
        <v>222919.44889999999</v>
      </c>
      <c r="AB47" s="17">
        <v>222919.44889999999</v>
      </c>
      <c r="AC47" s="19">
        <f t="shared" si="3"/>
        <v>11.5999999912005</v>
      </c>
      <c r="AD47" s="24">
        <f t="shared" si="4"/>
        <v>8.1566893062599899</v>
      </c>
      <c r="AE47" s="26">
        <f t="shared" si="5"/>
        <v>222919.44889999999</v>
      </c>
      <c r="AF47" s="14">
        <v>-9999</v>
      </c>
      <c r="AG47" s="14">
        <v>-9999</v>
      </c>
      <c r="AH47" s="14">
        <v>-9999</v>
      </c>
      <c r="AI47" s="14">
        <v>-9999</v>
      </c>
      <c r="AJ47" s="14">
        <v>-9999</v>
      </c>
      <c r="AK47" s="22">
        <v>-9999</v>
      </c>
      <c r="AL47" s="22">
        <v>-9999</v>
      </c>
      <c r="AM47" s="22">
        <v>-9999</v>
      </c>
      <c r="AN47" s="22">
        <v>-9999</v>
      </c>
      <c r="AO47" s="22">
        <v>-9999</v>
      </c>
      <c r="AP47" s="19">
        <f t="shared" si="6"/>
        <v>0</v>
      </c>
      <c r="AQ47" s="24">
        <f t="shared" si="7"/>
        <v>0</v>
      </c>
      <c r="AR47" s="25">
        <f t="shared" si="8"/>
        <v>0</v>
      </c>
      <c r="AS47" s="14">
        <v>-9999</v>
      </c>
      <c r="AT47" s="14">
        <v>-9999</v>
      </c>
      <c r="AU47" s="14">
        <v>-9999</v>
      </c>
      <c r="AV47" s="14">
        <v>-9999</v>
      </c>
      <c r="AW47" s="14">
        <v>-9999</v>
      </c>
      <c r="AX47" s="22">
        <v>-9999</v>
      </c>
      <c r="AY47" s="22">
        <v>-9999</v>
      </c>
      <c r="AZ47" s="22">
        <v>-9999</v>
      </c>
      <c r="BA47" s="22">
        <v>-9999</v>
      </c>
      <c r="BB47" s="22">
        <v>-9999</v>
      </c>
      <c r="BC47" s="27">
        <f t="shared" si="9"/>
        <v>0</v>
      </c>
      <c r="BD47" s="24">
        <f t="shared" si="10"/>
        <v>0</v>
      </c>
      <c r="BE47" s="24">
        <f t="shared" si="11"/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414676.2254</v>
      </c>
      <c r="BK47" s="14">
        <v>0</v>
      </c>
      <c r="BL47" s="14">
        <v>0</v>
      </c>
      <c r="BM47" s="14">
        <v>0</v>
      </c>
      <c r="BN47" s="14">
        <v>0</v>
      </c>
      <c r="BO47" s="14">
        <v>135671.15</v>
      </c>
      <c r="BQ47" s="14">
        <v>848879.03500000003</v>
      </c>
      <c r="BR47" s="14">
        <v>848879.03500000003</v>
      </c>
      <c r="BS47" s="14">
        <v>876036.15579999995</v>
      </c>
      <c r="BT47" s="14">
        <v>876036.15579999995</v>
      </c>
      <c r="BV47" s="14">
        <v>1787710.3089999999</v>
      </c>
      <c r="BW47" s="14">
        <v>1787710.3089999999</v>
      </c>
      <c r="BX47" s="14">
        <v>1844902.2790000001</v>
      </c>
      <c r="BY47" s="14">
        <v>1844902.2790000001</v>
      </c>
      <c r="CA47" s="14">
        <v>34654.704080000003</v>
      </c>
      <c r="CB47" s="14">
        <v>554475.26529999997</v>
      </c>
      <c r="CC47" s="14">
        <v>693094.08160000003</v>
      </c>
      <c r="CD47" s="14">
        <v>693094.08160000003</v>
      </c>
      <c r="CF47" s="14">
        <v>16106.28974</v>
      </c>
      <c r="CG47" s="14">
        <v>257700.63579999999</v>
      </c>
      <c r="CH47" s="14">
        <v>322125.79479999997</v>
      </c>
      <c r="CI47" s="14">
        <v>322125.79479999997</v>
      </c>
      <c r="CJ47" s="14">
        <v>0</v>
      </c>
      <c r="CK47" s="14">
        <v>73092.839129999993</v>
      </c>
      <c r="CL47" s="14">
        <v>713041.81229999999</v>
      </c>
      <c r="CM47" s="14">
        <v>646347.1679</v>
      </c>
      <c r="CN47" s="14">
        <v>646347.1679</v>
      </c>
      <c r="CO47" s="14">
        <v>0</v>
      </c>
      <c r="CP47" s="14">
        <v>0.45525704</v>
      </c>
      <c r="CQ47" s="14">
        <v>11414.746940000001</v>
      </c>
      <c r="CR47" s="14">
        <v>11414.746940000001</v>
      </c>
      <c r="CS47" s="14">
        <v>11414.746940000001</v>
      </c>
      <c r="CU47" s="14">
        <v>1055.651736</v>
      </c>
      <c r="CV47" s="14">
        <v>50535.279110000003</v>
      </c>
      <c r="CW47" s="14">
        <v>63883.120990000003</v>
      </c>
      <c r="CX47" s="14">
        <v>64763.910170000003</v>
      </c>
      <c r="CZ47" s="14">
        <v>725.51832679999995</v>
      </c>
      <c r="DA47" s="14">
        <v>27474.571840000001</v>
      </c>
      <c r="DB47" s="14">
        <v>34259.060850000002</v>
      </c>
      <c r="DC47" s="14">
        <v>34731.408000000003</v>
      </c>
      <c r="DD47" s="14">
        <v>20372.294689999999</v>
      </c>
      <c r="DE47" s="14">
        <v>203999.8432</v>
      </c>
      <c r="DF47" s="14">
        <v>230328.59669999999</v>
      </c>
      <c r="DG47" s="14">
        <v>244678.81649999999</v>
      </c>
      <c r="DH47" s="14">
        <v>307059.51020000002</v>
      </c>
      <c r="DI47" s="14">
        <v>-9999</v>
      </c>
      <c r="DJ47" s="14">
        <v>-9999</v>
      </c>
      <c r="DK47" s="14">
        <v>-9999</v>
      </c>
      <c r="DL47" s="14">
        <v>-9999</v>
      </c>
      <c r="DM47" s="14">
        <v>-9999</v>
      </c>
      <c r="DN47" s="14">
        <v>0</v>
      </c>
      <c r="DO47" s="14">
        <v>36429</v>
      </c>
      <c r="DP47" s="14">
        <v>104176</v>
      </c>
      <c r="DQ47" s="14">
        <v>111232</v>
      </c>
      <c r="DR47" s="14">
        <v>111232</v>
      </c>
      <c r="DS47" s="14">
        <v>-9999</v>
      </c>
      <c r="DT47" s="14">
        <v>-9999</v>
      </c>
      <c r="DU47" s="14">
        <v>-9999</v>
      </c>
      <c r="DV47" s="14">
        <v>-9999</v>
      </c>
      <c r="DW47" s="14">
        <v>-9999</v>
      </c>
    </row>
    <row r="48" spans="1:127" x14ac:dyDescent="0.25">
      <c r="A48" s="14" t="s">
        <v>86</v>
      </c>
      <c r="B48" s="14" t="s">
        <v>288</v>
      </c>
      <c r="C48" s="14">
        <v>53</v>
      </c>
      <c r="D48" s="14">
        <v>88245188.040000007</v>
      </c>
      <c r="E48" s="14">
        <v>49804266.280000001</v>
      </c>
      <c r="F48" s="14">
        <v>0</v>
      </c>
      <c r="G48" s="14">
        <v>168579.77009999999</v>
      </c>
      <c r="H48" s="14">
        <v>3964032.8790000002</v>
      </c>
      <c r="I48" s="15">
        <v>3964032.8790000002</v>
      </c>
      <c r="J48" s="14">
        <v>4816564.8590000002</v>
      </c>
      <c r="K48" s="17">
        <v>0</v>
      </c>
      <c r="L48" s="17">
        <v>147176.71100000001</v>
      </c>
      <c r="M48" s="17">
        <v>3460755.233</v>
      </c>
      <c r="N48" s="18">
        <v>3460755.233</v>
      </c>
      <c r="O48" s="17">
        <v>4205048.8849999998</v>
      </c>
      <c r="P48" s="19">
        <f t="shared" si="0"/>
        <v>48.29890643951947</v>
      </c>
      <c r="Q48" s="24">
        <f t="shared" si="1"/>
        <v>1.1454242245163717</v>
      </c>
      <c r="R48" s="25">
        <f t="shared" si="2"/>
        <v>3460755.233</v>
      </c>
      <c r="S48" s="14">
        <v>0</v>
      </c>
      <c r="T48" s="14">
        <v>1811831.3910000001</v>
      </c>
      <c r="U48" s="14">
        <v>1887324.365</v>
      </c>
      <c r="V48" s="20">
        <v>1887324.365</v>
      </c>
      <c r="W48" s="14">
        <v>1887324.365</v>
      </c>
      <c r="X48" s="17">
        <v>0</v>
      </c>
      <c r="Y48" s="17">
        <v>308087.33480000001</v>
      </c>
      <c r="Z48" s="17">
        <v>320924.30709999998</v>
      </c>
      <c r="AA48" s="21">
        <v>320924.30709999998</v>
      </c>
      <c r="AB48" s="17">
        <v>320924.30709999998</v>
      </c>
      <c r="AC48" s="19">
        <f t="shared" si="3"/>
        <v>11.599999987283583</v>
      </c>
      <c r="AD48" s="24">
        <f t="shared" si="4"/>
        <v>5.8809018925821341</v>
      </c>
      <c r="AE48" s="26">
        <f t="shared" si="5"/>
        <v>320924.30709999998</v>
      </c>
      <c r="AF48" s="14">
        <v>-9999</v>
      </c>
      <c r="AG48" s="14">
        <v>-9999</v>
      </c>
      <c r="AH48" s="14">
        <v>-9999</v>
      </c>
      <c r="AI48" s="14">
        <v>-9999</v>
      </c>
      <c r="AJ48" s="14">
        <v>-9999</v>
      </c>
      <c r="AK48" s="22">
        <v>-9999</v>
      </c>
      <c r="AL48" s="22">
        <v>-9999</v>
      </c>
      <c r="AM48" s="22">
        <v>-9999</v>
      </c>
      <c r="AN48" s="22">
        <v>-9999</v>
      </c>
      <c r="AO48" s="22">
        <v>-9999</v>
      </c>
      <c r="AP48" s="19">
        <f t="shared" si="6"/>
        <v>0</v>
      </c>
      <c r="AQ48" s="24">
        <f t="shared" si="7"/>
        <v>0</v>
      </c>
      <c r="AR48" s="25">
        <f t="shared" si="8"/>
        <v>0</v>
      </c>
      <c r="AS48" s="14">
        <v>0</v>
      </c>
      <c r="AT48" s="14">
        <v>0</v>
      </c>
      <c r="AU48" s="14">
        <v>0</v>
      </c>
      <c r="AV48" s="14">
        <v>850583.12159999995</v>
      </c>
      <c r="AW48" s="14">
        <v>1481046.45</v>
      </c>
      <c r="AX48" s="22">
        <v>-9999</v>
      </c>
      <c r="AY48" s="22">
        <v>0</v>
      </c>
      <c r="AZ48" s="22">
        <v>0</v>
      </c>
      <c r="BA48" s="22">
        <v>394979.63829999999</v>
      </c>
      <c r="BB48" s="22">
        <v>1120367.97</v>
      </c>
      <c r="BC48" s="27">
        <f t="shared" si="9"/>
        <v>100</v>
      </c>
      <c r="BD48" s="24">
        <f t="shared" si="10"/>
        <v>2.1534860005972112</v>
      </c>
      <c r="BE48" s="24">
        <f t="shared" si="11"/>
        <v>394979.63829999999</v>
      </c>
      <c r="BF48" s="14">
        <v>0</v>
      </c>
      <c r="BG48" s="14">
        <v>0</v>
      </c>
      <c r="BH48" s="14">
        <v>0</v>
      </c>
      <c r="BI48" s="14">
        <v>0</v>
      </c>
      <c r="BJ48" s="14">
        <v>422331.27929999999</v>
      </c>
      <c r="BK48" s="14">
        <v>0</v>
      </c>
      <c r="BL48" s="14">
        <v>0</v>
      </c>
      <c r="BM48" s="14">
        <v>0</v>
      </c>
      <c r="BN48" s="14">
        <v>0</v>
      </c>
      <c r="BO48" s="14">
        <v>156920.44529999999</v>
      </c>
      <c r="BQ48" s="14">
        <v>1157964.003</v>
      </c>
      <c r="BR48" s="14">
        <v>1157964.003</v>
      </c>
      <c r="BS48" s="14">
        <v>1195009.291</v>
      </c>
      <c r="BT48" s="14">
        <v>1195009.291</v>
      </c>
      <c r="BV48" s="14">
        <v>2438632.7140000002</v>
      </c>
      <c r="BW48" s="14">
        <v>2438632.7140000002</v>
      </c>
      <c r="BX48" s="14">
        <v>2516648.827</v>
      </c>
      <c r="BY48" s="14">
        <v>2516648.827</v>
      </c>
      <c r="CA48" s="14">
        <v>47272.812960000003</v>
      </c>
      <c r="CB48" s="14">
        <v>756365.0074</v>
      </c>
      <c r="CC48" s="14">
        <v>945456.25930000003</v>
      </c>
      <c r="CD48" s="14">
        <v>945456.25930000003</v>
      </c>
      <c r="CF48" s="14">
        <v>21970.743729999998</v>
      </c>
      <c r="CG48" s="14">
        <v>351531.89970000001</v>
      </c>
      <c r="CH48" s="14">
        <v>439414.87459999998</v>
      </c>
      <c r="CI48" s="14">
        <v>439414.87459999998</v>
      </c>
      <c r="CJ48" s="14">
        <v>0</v>
      </c>
      <c r="CK48" s="14">
        <v>121792.60550000001</v>
      </c>
      <c r="CL48" s="14">
        <v>1971962.4210000001</v>
      </c>
      <c r="CM48" s="14">
        <v>1792552.1229999999</v>
      </c>
      <c r="CN48" s="14">
        <v>1792552.1229999999</v>
      </c>
      <c r="CO48" s="14">
        <v>0</v>
      </c>
      <c r="CP48" s="14">
        <v>453.8771921</v>
      </c>
      <c r="CQ48" s="14">
        <v>31176.642090000001</v>
      </c>
      <c r="CR48" s="14">
        <v>31742.070640000002</v>
      </c>
      <c r="CS48" s="14">
        <v>31742.070640000002</v>
      </c>
      <c r="CU48" s="14">
        <v>2170.1341630000002</v>
      </c>
      <c r="CV48" s="14">
        <v>103886.852</v>
      </c>
      <c r="CW48" s="14">
        <v>131326.40109999999</v>
      </c>
      <c r="CX48" s="14">
        <v>133137.06520000001</v>
      </c>
      <c r="CZ48" s="14">
        <v>2017.517699</v>
      </c>
      <c r="DA48" s="14">
        <v>76401.150609999997</v>
      </c>
      <c r="DB48" s="14">
        <v>95267.423389999996</v>
      </c>
      <c r="DC48" s="14">
        <v>96580.923949999997</v>
      </c>
      <c r="DD48" s="14">
        <v>561341.29460000002</v>
      </c>
      <c r="DE48" s="14">
        <v>580375.57620000001</v>
      </c>
      <c r="DF48" s="14">
        <v>654809.84389999998</v>
      </c>
      <c r="DG48" s="14">
        <v>841846.49639999995</v>
      </c>
      <c r="DH48" s="14">
        <v>1016133.866</v>
      </c>
      <c r="DI48" s="14">
        <v>-9999</v>
      </c>
      <c r="DJ48" s="14">
        <v>-9999</v>
      </c>
      <c r="DK48" s="14">
        <v>-9999</v>
      </c>
      <c r="DL48" s="14">
        <v>-9999</v>
      </c>
      <c r="DM48" s="14">
        <v>-9999</v>
      </c>
      <c r="DN48" s="14">
        <v>0</v>
      </c>
      <c r="DO48" s="14">
        <v>235148</v>
      </c>
      <c r="DP48" s="14">
        <v>485537</v>
      </c>
      <c r="DQ48" s="14">
        <v>529328</v>
      </c>
      <c r="DR48" s="14">
        <v>529328</v>
      </c>
      <c r="DS48" s="14">
        <v>-9999</v>
      </c>
      <c r="DT48" s="14">
        <v>-9999</v>
      </c>
      <c r="DU48" s="14">
        <v>-9999</v>
      </c>
      <c r="DV48" s="14">
        <v>-9999</v>
      </c>
      <c r="DW48" s="14">
        <v>-9999</v>
      </c>
    </row>
    <row r="49" spans="1:127" x14ac:dyDescent="0.25">
      <c r="A49" s="14" t="s">
        <v>91</v>
      </c>
      <c r="B49" s="14" t="s">
        <v>289</v>
      </c>
      <c r="C49" s="14">
        <v>54</v>
      </c>
      <c r="D49" s="14">
        <v>129857743.2</v>
      </c>
      <c r="E49" s="14">
        <v>96989378.060000002</v>
      </c>
      <c r="F49" s="14"/>
      <c r="G49" s="14">
        <v>206469.12549999999</v>
      </c>
      <c r="H49" s="14">
        <v>4854974.0080000004</v>
      </c>
      <c r="I49" s="15">
        <v>4854974.0080000004</v>
      </c>
      <c r="J49" s="14">
        <v>5899117.8710000003</v>
      </c>
      <c r="K49" s="17"/>
      <c r="L49" s="17">
        <v>49684.97524</v>
      </c>
      <c r="M49" s="17">
        <v>1168306.703</v>
      </c>
      <c r="N49" s="18">
        <v>1168306.703</v>
      </c>
      <c r="O49" s="17">
        <v>1419570.7209999999</v>
      </c>
      <c r="P49" s="19">
        <f t="shared" si="0"/>
        <v>48.298906439789114</v>
      </c>
      <c r="Q49" s="24">
        <f t="shared" si="1"/>
        <v>4.1555646265944608</v>
      </c>
      <c r="R49" s="25">
        <f t="shared" si="2"/>
        <v>1168306.703</v>
      </c>
      <c r="T49" s="14">
        <v>708003.00760000001</v>
      </c>
      <c r="U49" s="14">
        <v>737503.13289999997</v>
      </c>
      <c r="V49" s="20">
        <v>737503.13289999997</v>
      </c>
      <c r="W49" s="14">
        <v>737503.13289999997</v>
      </c>
      <c r="X49" s="17"/>
      <c r="Y49" s="17">
        <v>71749.952690000006</v>
      </c>
      <c r="Z49" s="17">
        <v>74739.534050000002</v>
      </c>
      <c r="AA49" s="21">
        <v>74739.534050000002</v>
      </c>
      <c r="AB49" s="17">
        <v>74739.534050000002</v>
      </c>
      <c r="AC49" s="19">
        <f t="shared" si="3"/>
        <v>11.599999999132205</v>
      </c>
      <c r="AD49" s="24">
        <f t="shared" si="4"/>
        <v>9.8676442430938582</v>
      </c>
      <c r="AE49" s="26">
        <f t="shared" si="5"/>
        <v>74739.534050000002</v>
      </c>
      <c r="AF49" s="14">
        <v>-9999</v>
      </c>
      <c r="AG49" s="14">
        <v>-9999</v>
      </c>
      <c r="AH49" s="14">
        <v>-9999</v>
      </c>
      <c r="AI49" s="14">
        <v>-9999</v>
      </c>
      <c r="AJ49" s="14">
        <v>-9999</v>
      </c>
      <c r="AK49" s="22">
        <v>-9999</v>
      </c>
      <c r="AL49" s="22">
        <v>-9999</v>
      </c>
      <c r="AM49" s="22">
        <v>-9999</v>
      </c>
      <c r="AN49" s="22">
        <v>-9999</v>
      </c>
      <c r="AO49" s="22">
        <v>-9999</v>
      </c>
      <c r="AP49" s="19">
        <f t="shared" si="6"/>
        <v>0</v>
      </c>
      <c r="AQ49" s="24">
        <f t="shared" si="7"/>
        <v>0</v>
      </c>
      <c r="AR49" s="25">
        <f t="shared" si="8"/>
        <v>0</v>
      </c>
      <c r="AS49" s="14">
        <v>-9999</v>
      </c>
      <c r="AT49" s="14">
        <v>-9999</v>
      </c>
      <c r="AU49" s="14">
        <v>-9999</v>
      </c>
      <c r="AV49" s="14">
        <v>-9999</v>
      </c>
      <c r="AW49" s="14">
        <v>-9999</v>
      </c>
      <c r="AX49" s="22">
        <v>-9999</v>
      </c>
      <c r="AY49" s="22">
        <v>-9999</v>
      </c>
      <c r="AZ49" s="22">
        <v>-9999</v>
      </c>
      <c r="BA49" s="22">
        <v>-9999</v>
      </c>
      <c r="BB49" s="22">
        <v>-9999</v>
      </c>
      <c r="BC49" s="27">
        <f t="shared" si="9"/>
        <v>0</v>
      </c>
      <c r="BD49" s="24">
        <f t="shared" si="10"/>
        <v>0</v>
      </c>
      <c r="BE49" s="24">
        <f t="shared" si="11"/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127815.13310000001</v>
      </c>
      <c r="BK49" s="14">
        <v>0</v>
      </c>
      <c r="BL49" s="14">
        <v>0</v>
      </c>
      <c r="BM49" s="14">
        <v>0</v>
      </c>
      <c r="BN49" s="14">
        <v>0</v>
      </c>
      <c r="BO49" s="14">
        <v>50840.665150000001</v>
      </c>
      <c r="BQ49" s="14">
        <v>212403.86309999999</v>
      </c>
      <c r="BR49" s="14">
        <v>212403.86309999999</v>
      </c>
      <c r="BS49" s="14">
        <v>219199.03320000001</v>
      </c>
      <c r="BT49" s="14">
        <v>219199.03320000001</v>
      </c>
      <c r="BV49" s="14">
        <v>447315.29470000003</v>
      </c>
      <c r="BW49" s="14">
        <v>447315.29470000003</v>
      </c>
      <c r="BX49" s="14">
        <v>461625.6911</v>
      </c>
      <c r="BY49" s="14">
        <v>461625.6911</v>
      </c>
      <c r="CA49" s="14">
        <v>8671.1919120000002</v>
      </c>
      <c r="CB49" s="14">
        <v>138739.07060000001</v>
      </c>
      <c r="CC49" s="14">
        <v>173423.8382</v>
      </c>
      <c r="CD49" s="14">
        <v>173423.8382</v>
      </c>
      <c r="CF49" s="14">
        <v>4030.0655579999998</v>
      </c>
      <c r="CG49" s="14">
        <v>64481.048920000001</v>
      </c>
      <c r="CH49" s="14">
        <v>80601.311149999994</v>
      </c>
      <c r="CI49" s="14">
        <v>80601.311149999994</v>
      </c>
      <c r="CK49" s="14">
        <v>17772.049609999998</v>
      </c>
      <c r="CL49" s="14">
        <v>72940.655740000002</v>
      </c>
      <c r="CM49" s="14">
        <v>66118.123019999999</v>
      </c>
      <c r="CN49" s="14">
        <v>66118.123019999999</v>
      </c>
      <c r="CP49" s="14">
        <v>69.815668400000007</v>
      </c>
      <c r="CQ49" s="14">
        <v>1066.851285</v>
      </c>
      <c r="CR49" s="14">
        <v>1066.851285</v>
      </c>
      <c r="CS49" s="14">
        <v>1066.851285</v>
      </c>
      <c r="CU49" s="14">
        <v>84.735413730000005</v>
      </c>
      <c r="CV49" s="14">
        <v>4056.3830269999999</v>
      </c>
      <c r="CW49" s="14">
        <v>5127.7921539999998</v>
      </c>
      <c r="CX49" s="14">
        <v>5198.4916400000002</v>
      </c>
      <c r="CZ49" s="14">
        <v>67.808788329999999</v>
      </c>
      <c r="DA49" s="14">
        <v>2567.8433709999999</v>
      </c>
      <c r="DB49" s="14">
        <v>3201.9389719999999</v>
      </c>
      <c r="DC49" s="14">
        <v>3246.0857380000002</v>
      </c>
      <c r="DE49" s="14">
        <v>14256.137710000001</v>
      </c>
      <c r="DF49" s="14">
        <v>16096.10432</v>
      </c>
      <c r="DG49" s="14">
        <v>17088.943480000002</v>
      </c>
      <c r="DH49" s="14">
        <v>21448.516360000001</v>
      </c>
      <c r="DI49" s="14">
        <v>-9999</v>
      </c>
      <c r="DJ49" s="14">
        <v>-9999</v>
      </c>
      <c r="DK49" s="14">
        <v>-9999</v>
      </c>
      <c r="DL49" s="14">
        <v>-9999</v>
      </c>
      <c r="DM49" s="14">
        <v>-9999</v>
      </c>
      <c r="DO49" s="14">
        <v>76</v>
      </c>
      <c r="DP49" s="14">
        <v>152</v>
      </c>
      <c r="DQ49" s="14">
        <v>304</v>
      </c>
      <c r="DR49" s="14">
        <v>304</v>
      </c>
      <c r="DS49" s="14">
        <v>-9999</v>
      </c>
      <c r="DT49" s="14">
        <v>-9999</v>
      </c>
      <c r="DU49" s="14">
        <v>-9999</v>
      </c>
      <c r="DV49" s="14">
        <v>-9999</v>
      </c>
      <c r="DW49" s="14">
        <v>-9999</v>
      </c>
    </row>
    <row r="50" spans="1:127" x14ac:dyDescent="0.25">
      <c r="A50" s="14" t="s">
        <v>90</v>
      </c>
      <c r="B50" s="14" t="s">
        <v>290</v>
      </c>
      <c r="C50" s="14">
        <v>55</v>
      </c>
      <c r="D50" s="14">
        <v>123455290.40000001</v>
      </c>
      <c r="E50" s="14">
        <v>64365453.409999996</v>
      </c>
      <c r="F50" s="14"/>
      <c r="G50" s="14">
        <v>237960.4173</v>
      </c>
      <c r="H50" s="14">
        <v>5595469.2400000002</v>
      </c>
      <c r="I50" s="15">
        <v>5595469.2400000002</v>
      </c>
      <c r="J50" s="14">
        <v>6798869.0650000004</v>
      </c>
      <c r="K50" s="17"/>
      <c r="L50" s="17">
        <v>92283.456019999998</v>
      </c>
      <c r="M50" s="17">
        <v>2169979.5520000001</v>
      </c>
      <c r="N50" s="18">
        <v>2169979.5520000001</v>
      </c>
      <c r="O50" s="17">
        <v>2636670.1719999998</v>
      </c>
      <c r="P50" s="19">
        <f t="shared" si="0"/>
        <v>48.298906439524991</v>
      </c>
      <c r="Q50" s="24">
        <f t="shared" si="1"/>
        <v>2.5785815515371269</v>
      </c>
      <c r="R50" s="25">
        <f t="shared" si="2"/>
        <v>2169979.5520000001</v>
      </c>
      <c r="T50" s="14">
        <v>265754.80709999998</v>
      </c>
      <c r="U50" s="14">
        <v>276827.924</v>
      </c>
      <c r="V50" s="20">
        <v>276827.924</v>
      </c>
      <c r="W50" s="14">
        <v>276827.924</v>
      </c>
      <c r="X50" s="17"/>
      <c r="Y50" s="17">
        <v>52730.37487</v>
      </c>
      <c r="Z50" s="17">
        <v>54927.473830000003</v>
      </c>
      <c r="AA50" s="21">
        <v>54927.473830000003</v>
      </c>
      <c r="AB50" s="17">
        <v>54927.473830000003</v>
      </c>
      <c r="AC50" s="19">
        <f t="shared" si="3"/>
        <v>11.599999991330357</v>
      </c>
      <c r="AD50" s="24">
        <f t="shared" si="4"/>
        <v>5.0398808591995277</v>
      </c>
      <c r="AE50" s="26">
        <f t="shared" si="5"/>
        <v>54927.473830000003</v>
      </c>
      <c r="AF50" s="14">
        <v>-9999</v>
      </c>
      <c r="AG50" s="14">
        <v>-9999</v>
      </c>
      <c r="AH50" s="14">
        <v>-9999</v>
      </c>
      <c r="AI50" s="14">
        <v>-9999</v>
      </c>
      <c r="AJ50" s="14">
        <v>-9999</v>
      </c>
      <c r="AK50" s="22">
        <v>-9999</v>
      </c>
      <c r="AL50" s="22">
        <v>-9999</v>
      </c>
      <c r="AM50" s="22">
        <v>-9999</v>
      </c>
      <c r="AN50" s="22">
        <v>-9999</v>
      </c>
      <c r="AO50" s="22">
        <v>-9999</v>
      </c>
      <c r="AP50" s="19">
        <f t="shared" si="6"/>
        <v>0</v>
      </c>
      <c r="AQ50" s="24">
        <f t="shared" si="7"/>
        <v>0</v>
      </c>
      <c r="AR50" s="25">
        <f t="shared" si="8"/>
        <v>0</v>
      </c>
      <c r="AS50" s="14">
        <v>-9999</v>
      </c>
      <c r="AT50" s="14">
        <v>-9999</v>
      </c>
      <c r="AU50" s="14">
        <v>-9999</v>
      </c>
      <c r="AV50" s="14">
        <v>-9999</v>
      </c>
      <c r="AW50" s="14">
        <v>-9999</v>
      </c>
      <c r="AX50" s="22">
        <v>-9999</v>
      </c>
      <c r="AY50" s="22">
        <v>-9999</v>
      </c>
      <c r="AZ50" s="22">
        <v>-9999</v>
      </c>
      <c r="BA50" s="22">
        <v>-9999</v>
      </c>
      <c r="BB50" s="22">
        <v>-9999</v>
      </c>
      <c r="BC50" s="27">
        <f t="shared" si="9"/>
        <v>0</v>
      </c>
      <c r="BD50" s="24">
        <f t="shared" si="10"/>
        <v>0</v>
      </c>
      <c r="BE50" s="24">
        <f t="shared" si="11"/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331683.59980000003</v>
      </c>
      <c r="BK50" s="14">
        <v>0</v>
      </c>
      <c r="BL50" s="14">
        <v>0</v>
      </c>
      <c r="BM50" s="14">
        <v>0</v>
      </c>
      <c r="BN50" s="14">
        <v>0</v>
      </c>
      <c r="BO50" s="14">
        <v>141314.742</v>
      </c>
      <c r="BQ50" s="14">
        <v>2487197.6880000001</v>
      </c>
      <c r="BR50" s="14">
        <v>2487197.6880000001</v>
      </c>
      <c r="BS50" s="14">
        <v>2566767.48</v>
      </c>
      <c r="BT50" s="14">
        <v>2566767.48</v>
      </c>
      <c r="BV50" s="14">
        <v>5237953.54</v>
      </c>
      <c r="BW50" s="14">
        <v>5237953.54</v>
      </c>
      <c r="BX50" s="14">
        <v>5405524.8090000004</v>
      </c>
      <c r="BY50" s="14">
        <v>5405524.8090000004</v>
      </c>
      <c r="CA50" s="14">
        <v>101537.5528</v>
      </c>
      <c r="CB50" s="14">
        <v>1624600.845</v>
      </c>
      <c r="CC50" s="14">
        <v>2030751.057</v>
      </c>
      <c r="CD50" s="14">
        <v>2030751.057</v>
      </c>
      <c r="CF50" s="14">
        <v>47191.089599999999</v>
      </c>
      <c r="CG50" s="14">
        <v>755057.43370000005</v>
      </c>
      <c r="CH50" s="14">
        <v>943821.79209999996</v>
      </c>
      <c r="CI50" s="14">
        <v>943821.79209999996</v>
      </c>
      <c r="CK50" s="14">
        <v>172679.2947</v>
      </c>
      <c r="CL50" s="14">
        <v>4123457.3969999999</v>
      </c>
      <c r="CM50" s="14">
        <v>4024927.7919999999</v>
      </c>
      <c r="CN50" s="14">
        <v>4024927.7919999999</v>
      </c>
      <c r="CP50" s="14">
        <v>5606.2873499999996</v>
      </c>
      <c r="CQ50" s="14">
        <v>47484.084179999998</v>
      </c>
      <c r="CR50" s="14">
        <v>47484.084179999998</v>
      </c>
      <c r="CS50" s="14">
        <v>47484.084179999998</v>
      </c>
      <c r="CU50" s="14">
        <v>5350.2065419999999</v>
      </c>
      <c r="CV50" s="14">
        <v>256120.62359999999</v>
      </c>
      <c r="CW50" s="14">
        <v>323769.55420000001</v>
      </c>
      <c r="CX50" s="14">
        <v>328233.53019999998</v>
      </c>
      <c r="CZ50" s="14">
        <v>3018.0759579999999</v>
      </c>
      <c r="DA50" s="14">
        <v>114291.1787</v>
      </c>
      <c r="DB50" s="14">
        <v>142513.90220000001</v>
      </c>
      <c r="DC50" s="14">
        <v>144478.81409999999</v>
      </c>
      <c r="DE50" s="14">
        <v>852594.42630000005</v>
      </c>
      <c r="DF50" s="14">
        <v>962376.64379999996</v>
      </c>
      <c r="DG50" s="14">
        <v>1101854.7420000001</v>
      </c>
      <c r="DH50" s="14">
        <v>1360836.257</v>
      </c>
      <c r="DI50" s="14">
        <v>-9999</v>
      </c>
      <c r="DJ50" s="14">
        <v>-9999</v>
      </c>
      <c r="DK50" s="14">
        <v>-9999</v>
      </c>
      <c r="DL50" s="14">
        <v>-9999</v>
      </c>
      <c r="DM50" s="14">
        <v>-9999</v>
      </c>
      <c r="DO50" s="14">
        <v>58076</v>
      </c>
      <c r="DP50" s="14">
        <v>194806</v>
      </c>
      <c r="DQ50" s="14">
        <v>209629</v>
      </c>
      <c r="DR50" s="14">
        <v>209629</v>
      </c>
      <c r="DS50" s="14">
        <v>-9999</v>
      </c>
      <c r="DT50" s="14">
        <v>-9999</v>
      </c>
      <c r="DU50" s="14">
        <v>-9999</v>
      </c>
      <c r="DV50" s="14">
        <v>-9999</v>
      </c>
      <c r="DW50" s="14">
        <v>-9999</v>
      </c>
    </row>
    <row r="51" spans="1:127" x14ac:dyDescent="0.25">
      <c r="A51" s="14" t="s">
        <v>88</v>
      </c>
      <c r="B51" s="14" t="s">
        <v>291</v>
      </c>
      <c r="C51" s="14">
        <v>56</v>
      </c>
      <c r="D51" s="14">
        <v>92164272.659999996</v>
      </c>
      <c r="E51" s="14">
        <v>99551279.810000002</v>
      </c>
      <c r="F51" s="14"/>
      <c r="G51" s="14">
        <v>107073.48669999999</v>
      </c>
      <c r="H51" s="14">
        <v>2517756.5580000002</v>
      </c>
      <c r="I51" s="15">
        <v>2517756.5580000002</v>
      </c>
      <c r="J51" s="14">
        <v>3059242.477</v>
      </c>
      <c r="K51" s="17"/>
      <c r="L51" s="17">
        <v>176718.13800000001</v>
      </c>
      <c r="M51" s="17">
        <v>4155400.7880000002</v>
      </c>
      <c r="N51" s="18">
        <v>4155400.7880000002</v>
      </c>
      <c r="O51" s="17">
        <v>5049089.6579999998</v>
      </c>
      <c r="P51" s="19">
        <f t="shared" si="0"/>
        <v>48.298906439388972</v>
      </c>
      <c r="Q51" s="24">
        <f t="shared" si="1"/>
        <v>0.60589981242502478</v>
      </c>
      <c r="R51" s="25">
        <f t="shared" si="2"/>
        <v>4155400.7880000002</v>
      </c>
      <c r="T51" s="14">
        <v>56842.15496</v>
      </c>
      <c r="U51" s="14">
        <v>59210.578079999999</v>
      </c>
      <c r="V51" s="20">
        <v>59210.578079999999</v>
      </c>
      <c r="W51" s="14">
        <v>59210.578079999999</v>
      </c>
      <c r="X51" s="17"/>
      <c r="Y51" s="17">
        <v>25567.239740000001</v>
      </c>
      <c r="Z51" s="17">
        <v>26632.541389999999</v>
      </c>
      <c r="AA51" s="21">
        <v>26632.541389999999</v>
      </c>
      <c r="AB51" s="17">
        <v>26632.541389999999</v>
      </c>
      <c r="AC51" s="19">
        <f t="shared" si="3"/>
        <v>11.599999997838225</v>
      </c>
      <c r="AD51" s="24">
        <f t="shared" si="4"/>
        <v>2.2232417557504451</v>
      </c>
      <c r="AE51" s="26">
        <f t="shared" si="5"/>
        <v>26632.541389999999</v>
      </c>
      <c r="AF51" s="14">
        <v>-9999</v>
      </c>
      <c r="AG51" s="14">
        <v>-9999</v>
      </c>
      <c r="AH51" s="14">
        <v>-9999</v>
      </c>
      <c r="AI51" s="14">
        <v>-9999</v>
      </c>
      <c r="AJ51" s="14">
        <v>-9999</v>
      </c>
      <c r="AK51" s="22">
        <v>-9999</v>
      </c>
      <c r="AL51" s="22">
        <v>-9999</v>
      </c>
      <c r="AM51" s="22">
        <v>-9999</v>
      </c>
      <c r="AN51" s="22">
        <v>-9999</v>
      </c>
      <c r="AO51" s="22">
        <v>-9999</v>
      </c>
      <c r="AP51" s="19">
        <f t="shared" si="6"/>
        <v>0</v>
      </c>
      <c r="AQ51" s="24">
        <f t="shared" si="7"/>
        <v>0</v>
      </c>
      <c r="AR51" s="25">
        <f t="shared" si="8"/>
        <v>0</v>
      </c>
      <c r="AS51" s="14">
        <v>0</v>
      </c>
      <c r="AT51" s="14">
        <v>0</v>
      </c>
      <c r="AU51" s="14">
        <v>746358.47629999998</v>
      </c>
      <c r="AV51" s="14">
        <v>746358.47629999998</v>
      </c>
      <c r="AW51" s="14">
        <v>848003.68859999999</v>
      </c>
      <c r="AX51" s="22">
        <v>-9999</v>
      </c>
      <c r="AY51" s="22">
        <v>0</v>
      </c>
      <c r="AZ51" s="22">
        <v>1116516.544</v>
      </c>
      <c r="BA51" s="22">
        <v>1116516.544</v>
      </c>
      <c r="BB51" s="22">
        <v>1399420.67</v>
      </c>
      <c r="BC51" s="27">
        <f t="shared" si="9"/>
        <v>50</v>
      </c>
      <c r="BD51" s="24">
        <f t="shared" si="10"/>
        <v>0.66847059303404288</v>
      </c>
      <c r="BE51" s="24">
        <f t="shared" si="11"/>
        <v>1116516.544</v>
      </c>
      <c r="BF51" s="14">
        <v>0</v>
      </c>
      <c r="BG51" s="14">
        <v>0</v>
      </c>
      <c r="BH51" s="14">
        <v>0</v>
      </c>
      <c r="BI51" s="14">
        <v>0</v>
      </c>
      <c r="BJ51" s="14">
        <v>22636.38639</v>
      </c>
      <c r="BK51" s="14">
        <v>0</v>
      </c>
      <c r="BL51" s="14">
        <v>0</v>
      </c>
      <c r="BM51" s="14">
        <v>0</v>
      </c>
      <c r="BN51" s="14">
        <v>0</v>
      </c>
      <c r="BO51" s="14">
        <v>11922.894480000001</v>
      </c>
      <c r="BQ51" s="14">
        <v>464784.67920000001</v>
      </c>
      <c r="BR51" s="14">
        <v>464784.67920000001</v>
      </c>
      <c r="BS51" s="14">
        <v>479653.95169999998</v>
      </c>
      <c r="BT51" s="14">
        <v>479653.95169999998</v>
      </c>
      <c r="BV51" s="14">
        <v>978820.68949999998</v>
      </c>
      <c r="BW51" s="14">
        <v>978820.68949999998</v>
      </c>
      <c r="BX51" s="14">
        <v>1010134.87</v>
      </c>
      <c r="BY51" s="14">
        <v>1010134.87</v>
      </c>
      <c r="CA51" s="14">
        <v>18974.406080000001</v>
      </c>
      <c r="CB51" s="14">
        <v>303590.49719999998</v>
      </c>
      <c r="CC51" s="14">
        <v>379488.12150000001</v>
      </c>
      <c r="CD51" s="14">
        <v>379488.12150000001</v>
      </c>
      <c r="CF51" s="14">
        <v>8818.6377580000008</v>
      </c>
      <c r="CG51" s="14">
        <v>141098.2041</v>
      </c>
      <c r="CH51" s="14">
        <v>176372.75520000001</v>
      </c>
      <c r="CI51" s="14">
        <v>176372.75520000001</v>
      </c>
      <c r="CK51" s="14">
        <v>1407203.4720000001</v>
      </c>
      <c r="CL51" s="14">
        <v>1706999.558</v>
      </c>
      <c r="CM51" s="14">
        <v>1547334.6880000001</v>
      </c>
      <c r="CN51" s="14">
        <v>1547334.6880000001</v>
      </c>
      <c r="CP51" s="14">
        <v>3560.6116440000001</v>
      </c>
      <c r="CQ51" s="14">
        <v>23986.234219999998</v>
      </c>
      <c r="CR51" s="14">
        <v>23986.234219999998</v>
      </c>
      <c r="CS51" s="14">
        <v>23986.234219999998</v>
      </c>
      <c r="CU51" s="14">
        <v>1998.7111170000001</v>
      </c>
      <c r="CV51" s="14">
        <v>95680.630950000006</v>
      </c>
      <c r="CW51" s="14">
        <v>120952.6777</v>
      </c>
      <c r="CX51" s="14">
        <v>122620.31389999999</v>
      </c>
      <c r="CZ51" s="14">
        <v>1524.5587660000001</v>
      </c>
      <c r="DA51" s="14">
        <v>57733.344290000001</v>
      </c>
      <c r="DB51" s="14">
        <v>71989.844530000002</v>
      </c>
      <c r="DC51" s="14">
        <v>72982.405239999993</v>
      </c>
      <c r="DE51" s="14">
        <v>446015.13770000002</v>
      </c>
      <c r="DF51" s="14">
        <v>503095.99609999999</v>
      </c>
      <c r="DG51" s="14">
        <v>684565.27060000005</v>
      </c>
      <c r="DH51" s="14">
        <v>817682.24040000001</v>
      </c>
      <c r="DI51" s="14">
        <v>-9999</v>
      </c>
      <c r="DJ51" s="14">
        <v>-9999</v>
      </c>
      <c r="DK51" s="14">
        <v>-9999</v>
      </c>
      <c r="DL51" s="14">
        <v>-9999</v>
      </c>
      <c r="DM51" s="14">
        <v>-9999</v>
      </c>
      <c r="DO51" s="14">
        <v>5957</v>
      </c>
      <c r="DP51" s="14">
        <v>9588</v>
      </c>
      <c r="DQ51" s="14">
        <v>14969</v>
      </c>
      <c r="DR51" s="14">
        <v>14969</v>
      </c>
      <c r="DS51" s="14">
        <v>-9999</v>
      </c>
      <c r="DT51" s="14">
        <v>-9999</v>
      </c>
      <c r="DU51" s="14">
        <v>-9999</v>
      </c>
      <c r="DV51" s="14">
        <v>-9999</v>
      </c>
      <c r="DW51" s="14">
        <v>-9999</v>
      </c>
    </row>
    <row r="52" spans="1:127" s="34" customFormat="1" x14ac:dyDescent="0.25">
      <c r="A52" s="33" t="s">
        <v>292</v>
      </c>
      <c r="D52" s="35"/>
      <c r="E52" s="35"/>
      <c r="F52" s="35"/>
      <c r="G52" s="35"/>
      <c r="H52" s="35"/>
      <c r="I52" s="36">
        <f>SUM(I4:I51)</f>
        <v>252444615.67210001</v>
      </c>
      <c r="J52" s="36">
        <f t="shared" ref="J52:N52" si="12">SUM(J4:J51)</f>
        <v>306737078.56210005</v>
      </c>
      <c r="K52" s="36">
        <f t="shared" si="12"/>
        <v>0</v>
      </c>
      <c r="L52" s="36">
        <f t="shared" si="12"/>
        <v>5441180.9563499996</v>
      </c>
      <c r="M52" s="36">
        <f t="shared" si="12"/>
        <v>127945483.62911001</v>
      </c>
      <c r="N52" s="36">
        <f t="shared" si="12"/>
        <v>127945483.62911001</v>
      </c>
      <c r="O52" s="35"/>
      <c r="Q52" s="37"/>
      <c r="R52" s="36"/>
      <c r="S52" s="36">
        <f t="shared" ref="S52:AA52" si="13">SUM(S4:S51)</f>
        <v>0</v>
      </c>
      <c r="T52" s="36">
        <f t="shared" si="13"/>
        <v>36479999.998786993</v>
      </c>
      <c r="U52" s="36">
        <f t="shared" si="13"/>
        <v>37999999.998844996</v>
      </c>
      <c r="V52" s="36">
        <f t="shared" si="13"/>
        <v>37999999.998844996</v>
      </c>
      <c r="W52" s="36">
        <f t="shared" si="13"/>
        <v>37999999.998844996</v>
      </c>
      <c r="X52" s="36">
        <f t="shared" si="13"/>
        <v>0</v>
      </c>
      <c r="Y52" s="36">
        <f t="shared" si="13"/>
        <v>6494017.4701033002</v>
      </c>
      <c r="Z52" s="36">
        <f t="shared" si="13"/>
        <v>6764601.5311640995</v>
      </c>
      <c r="AA52" s="36">
        <f t="shared" si="13"/>
        <v>6764601.5311640995</v>
      </c>
      <c r="AB52" s="35"/>
      <c r="AD52" s="37"/>
      <c r="AE52" s="38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Q52" s="37"/>
      <c r="AR52" s="39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40"/>
      <c r="BD52" s="37"/>
      <c r="BE52" s="37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2A91-DF51-48C6-9139-7A65100E3E7B}">
  <dimension ref="A2:V16"/>
  <sheetViews>
    <sheetView workbookViewId="0">
      <selection activeCell="J12" sqref="J12"/>
    </sheetView>
  </sheetViews>
  <sheetFormatPr defaultRowHeight="15" x14ac:dyDescent="0.25"/>
  <cols>
    <col min="2" max="2" width="42.28515625" customWidth="1"/>
    <col min="3" max="3" width="15.28515625" bestFit="1" customWidth="1"/>
  </cols>
  <sheetData>
    <row r="2" spans="1:22" x14ac:dyDescent="0.25">
      <c r="B2" s="43" t="s">
        <v>298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</row>
    <row r="3" spans="1:22" x14ac:dyDescent="0.25">
      <c r="B3" s="44" t="s">
        <v>299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</row>
    <row r="4" spans="1:22" x14ac:dyDescent="0.25">
      <c r="B4" s="10" t="s">
        <v>300</v>
      </c>
    </row>
    <row r="6" spans="1:22" x14ac:dyDescent="0.25">
      <c r="A6" s="1" t="s">
        <v>301</v>
      </c>
      <c r="B6" s="45" t="s">
        <v>302</v>
      </c>
    </row>
    <row r="7" spans="1:22" x14ac:dyDescent="0.25">
      <c r="A7" t="s">
        <v>303</v>
      </c>
      <c r="B7" t="s">
        <v>304</v>
      </c>
      <c r="C7">
        <f>'TNC Data'!I52</f>
        <v>252444615.67210001</v>
      </c>
    </row>
    <row r="8" spans="1:22" x14ac:dyDescent="0.25">
      <c r="A8" t="s">
        <v>9</v>
      </c>
      <c r="B8" t="s">
        <v>305</v>
      </c>
      <c r="C8" s="46">
        <f>'TNC Data'!N52</f>
        <v>127945483.62911001</v>
      </c>
    </row>
    <row r="9" spans="1:22" x14ac:dyDescent="0.25">
      <c r="B9" s="10" t="s">
        <v>314</v>
      </c>
      <c r="C9" s="46">
        <f>C8/36</f>
        <v>3554041.2119197226</v>
      </c>
    </row>
    <row r="10" spans="1:22" x14ac:dyDescent="0.25">
      <c r="B10" s="10"/>
      <c r="C10" s="46"/>
    </row>
    <row r="12" spans="1:22" x14ac:dyDescent="0.25">
      <c r="A12" s="1" t="s">
        <v>301</v>
      </c>
      <c r="B12" s="45" t="s">
        <v>306</v>
      </c>
    </row>
    <row r="13" spans="1:22" x14ac:dyDescent="0.25">
      <c r="A13" t="s">
        <v>303</v>
      </c>
      <c r="B13" t="s">
        <v>304</v>
      </c>
      <c r="C13">
        <f>'TNC Data'!V52</f>
        <v>37999999.998844996</v>
      </c>
    </row>
    <row r="14" spans="1:22" x14ac:dyDescent="0.25">
      <c r="A14" t="s">
        <v>9</v>
      </c>
      <c r="B14" t="s">
        <v>305</v>
      </c>
      <c r="C14" s="46">
        <f>'TNC Data'!AA52</f>
        <v>6764601.5311640995</v>
      </c>
    </row>
    <row r="15" spans="1:22" x14ac:dyDescent="0.25">
      <c r="B15" s="10" t="s">
        <v>314</v>
      </c>
      <c r="C15" s="46">
        <f>C14/36</f>
        <v>187905.59808789165</v>
      </c>
    </row>
    <row r="16" spans="1:22" x14ac:dyDescent="0.25">
      <c r="B16" s="10"/>
      <c r="C1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3FDE-5FF5-4A50-A01E-3A71ABF7B57F}">
  <dimension ref="A1:C29"/>
  <sheetViews>
    <sheetView workbookViewId="0">
      <selection activeCell="H10" sqref="H10"/>
    </sheetView>
  </sheetViews>
  <sheetFormatPr defaultRowHeight="15" x14ac:dyDescent="0.25"/>
  <cols>
    <col min="1" max="1" width="15.85546875" customWidth="1"/>
  </cols>
  <sheetData>
    <row r="1" spans="1:3" x14ac:dyDescent="0.25">
      <c r="A1" s="1" t="s">
        <v>15</v>
      </c>
    </row>
    <row r="2" spans="1:3" x14ac:dyDescent="0.25">
      <c r="A2" s="10" t="s">
        <v>315</v>
      </c>
    </row>
    <row r="3" spans="1:3" x14ac:dyDescent="0.25">
      <c r="B3" t="s">
        <v>316</v>
      </c>
      <c r="C3" t="s">
        <v>317</v>
      </c>
    </row>
    <row r="4" spans="1:3" x14ac:dyDescent="0.25">
      <c r="A4" t="s">
        <v>318</v>
      </c>
      <c r="B4" s="5">
        <v>3774</v>
      </c>
      <c r="C4" s="5">
        <v>6081</v>
      </c>
    </row>
    <row r="6" spans="1:3" x14ac:dyDescent="0.25">
      <c r="A6" t="s">
        <v>319</v>
      </c>
    </row>
    <row r="7" spans="1:3" x14ac:dyDescent="0.25">
      <c r="A7" t="s">
        <v>320</v>
      </c>
    </row>
    <row r="8" spans="1:3" x14ac:dyDescent="0.25">
      <c r="A8" t="s">
        <v>321</v>
      </c>
    </row>
    <row r="10" spans="1:3" x14ac:dyDescent="0.25">
      <c r="A10" t="s">
        <v>322</v>
      </c>
    </row>
    <row r="11" spans="1:3" x14ac:dyDescent="0.25">
      <c r="A11">
        <f>B4+(0.5*C4)</f>
        <v>6814.5</v>
      </c>
      <c r="B11" t="s">
        <v>315</v>
      </c>
    </row>
    <row r="12" spans="1:3" x14ac:dyDescent="0.25">
      <c r="A12">
        <f>A11*1000</f>
        <v>6814500</v>
      </c>
      <c r="B12" t="s">
        <v>9</v>
      </c>
    </row>
    <row r="14" spans="1:3" x14ac:dyDescent="0.25">
      <c r="A14" s="1" t="s">
        <v>323</v>
      </c>
    </row>
    <row r="15" spans="1:3" x14ac:dyDescent="0.25">
      <c r="A15" t="s">
        <v>324</v>
      </c>
    </row>
    <row r="16" spans="1:3" x14ac:dyDescent="0.25">
      <c r="A16" t="s">
        <v>325</v>
      </c>
    </row>
    <row r="17" spans="1:2" x14ac:dyDescent="0.25">
      <c r="A17" t="s">
        <v>326</v>
      </c>
    </row>
    <row r="18" spans="1:2" x14ac:dyDescent="0.25">
      <c r="A18" t="s">
        <v>327</v>
      </c>
    </row>
    <row r="19" spans="1:2" x14ac:dyDescent="0.25">
      <c r="A19" t="s">
        <v>328</v>
      </c>
    </row>
    <row r="20" spans="1:2" x14ac:dyDescent="0.25">
      <c r="A20" t="s">
        <v>329</v>
      </c>
    </row>
    <row r="21" spans="1:2" x14ac:dyDescent="0.25">
      <c r="A21" t="s">
        <v>330</v>
      </c>
    </row>
    <row r="22" spans="1:2" x14ac:dyDescent="0.25">
      <c r="A22" t="s">
        <v>331</v>
      </c>
    </row>
    <row r="23" spans="1:2" x14ac:dyDescent="0.25">
      <c r="A23" t="s">
        <v>332</v>
      </c>
    </row>
    <row r="24" spans="1:2" x14ac:dyDescent="0.25">
      <c r="A24" t="s">
        <v>333</v>
      </c>
    </row>
    <row r="25" spans="1:2" x14ac:dyDescent="0.25">
      <c r="A25" t="s">
        <v>334</v>
      </c>
    </row>
    <row r="27" spans="1:2" x14ac:dyDescent="0.25">
      <c r="A27" s="11">
        <v>0.02</v>
      </c>
      <c r="B27" t="s">
        <v>335</v>
      </c>
    </row>
    <row r="29" spans="1:2" x14ac:dyDescent="0.25">
      <c r="A29">
        <f>A12*A27</f>
        <v>136290</v>
      </c>
      <c r="B29" t="s">
        <v>336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6"/>
  <sheetViews>
    <sheetView topLeftCell="A19" workbookViewId="0">
      <selection activeCell="A51" sqref="A51"/>
    </sheetView>
  </sheetViews>
  <sheetFormatPr defaultRowHeight="15" x14ac:dyDescent="0.25"/>
  <cols>
    <col min="1" max="1" width="23.28515625" customWidth="1"/>
    <col min="2" max="2" width="17.7109375" style="5" customWidth="1"/>
    <col min="3" max="3" width="16.85546875" customWidth="1"/>
    <col min="4" max="4" width="12.85546875" style="5" customWidth="1"/>
    <col min="5" max="5" width="18.42578125" customWidth="1"/>
    <col min="6" max="6" width="9.140625" style="5"/>
  </cols>
  <sheetData>
    <row r="1" spans="1:6" x14ac:dyDescent="0.25">
      <c r="A1" s="1" t="s">
        <v>29</v>
      </c>
    </row>
    <row r="2" spans="1:6" x14ac:dyDescent="0.25">
      <c r="A2" s="1"/>
    </row>
    <row r="3" spans="1:6" x14ac:dyDescent="0.25">
      <c r="A3" s="1" t="s">
        <v>30</v>
      </c>
    </row>
    <row r="4" spans="1:6" x14ac:dyDescent="0.25">
      <c r="A4" s="6" t="s">
        <v>31</v>
      </c>
    </row>
    <row r="5" spans="1:6" x14ac:dyDescent="0.25">
      <c r="A5" s="6" t="s">
        <v>32</v>
      </c>
    </row>
    <row r="6" spans="1:6" x14ac:dyDescent="0.25">
      <c r="A6" s="6" t="s">
        <v>33</v>
      </c>
    </row>
    <row r="7" spans="1:6" x14ac:dyDescent="0.25">
      <c r="A7" s="6"/>
    </row>
    <row r="8" spans="1:6" x14ac:dyDescent="0.25">
      <c r="A8" s="1" t="s">
        <v>34</v>
      </c>
      <c r="C8" s="1" t="s">
        <v>35</v>
      </c>
      <c r="E8" s="1" t="s">
        <v>36</v>
      </c>
    </row>
    <row r="9" spans="1:6" x14ac:dyDescent="0.25">
      <c r="A9" t="s">
        <v>37</v>
      </c>
      <c r="B9" s="5" t="s">
        <v>38</v>
      </c>
      <c r="C9" t="s">
        <v>39</v>
      </c>
      <c r="D9" s="5">
        <v>97</v>
      </c>
      <c r="E9" t="s">
        <v>40</v>
      </c>
      <c r="F9" s="5">
        <v>92</v>
      </c>
    </row>
    <row r="10" spans="1:6" x14ac:dyDescent="0.25">
      <c r="A10" t="s">
        <v>41</v>
      </c>
      <c r="B10" s="5" t="s">
        <v>38</v>
      </c>
      <c r="C10" t="s">
        <v>42</v>
      </c>
      <c r="D10" s="5">
        <v>89</v>
      </c>
      <c r="E10" t="s">
        <v>43</v>
      </c>
      <c r="F10" s="5" t="s">
        <v>38</v>
      </c>
    </row>
    <row r="11" spans="1:6" x14ac:dyDescent="0.25">
      <c r="A11" t="s">
        <v>44</v>
      </c>
      <c r="B11" s="5">
        <v>99</v>
      </c>
      <c r="C11" t="s">
        <v>45</v>
      </c>
      <c r="D11" s="5">
        <v>97</v>
      </c>
      <c r="E11" t="s">
        <v>46</v>
      </c>
      <c r="F11" s="5">
        <v>95</v>
      </c>
    </row>
    <row r="12" spans="1:6" x14ac:dyDescent="0.25">
      <c r="A12" t="s">
        <v>47</v>
      </c>
      <c r="B12" s="5">
        <v>37.5</v>
      </c>
      <c r="C12" t="s">
        <v>48</v>
      </c>
      <c r="D12" s="5">
        <v>90</v>
      </c>
      <c r="E12" t="s">
        <v>49</v>
      </c>
      <c r="F12" s="5">
        <v>80</v>
      </c>
    </row>
    <row r="13" spans="1:6" x14ac:dyDescent="0.25">
      <c r="A13" t="s">
        <v>50</v>
      </c>
      <c r="B13" s="5" t="s">
        <v>38</v>
      </c>
      <c r="C13" t="s">
        <v>51</v>
      </c>
      <c r="D13" s="5" t="s">
        <v>38</v>
      </c>
      <c r="E13" t="s">
        <v>52</v>
      </c>
      <c r="F13" s="5" t="s">
        <v>38</v>
      </c>
    </row>
    <row r="14" spans="1:6" x14ac:dyDescent="0.25">
      <c r="A14" t="s">
        <v>53</v>
      </c>
      <c r="B14" s="5">
        <v>80</v>
      </c>
      <c r="C14" t="s">
        <v>54</v>
      </c>
      <c r="D14" s="5">
        <v>93</v>
      </c>
      <c r="E14" t="s">
        <v>55</v>
      </c>
      <c r="F14" s="5" t="s">
        <v>38</v>
      </c>
    </row>
    <row r="15" spans="1:6" x14ac:dyDescent="0.25">
      <c r="A15" t="s">
        <v>56</v>
      </c>
      <c r="B15" s="5">
        <v>85</v>
      </c>
      <c r="C15" t="s">
        <v>57</v>
      </c>
      <c r="D15" s="5">
        <v>89</v>
      </c>
      <c r="E15" t="s">
        <v>58</v>
      </c>
      <c r="F15" s="5">
        <v>92</v>
      </c>
    </row>
    <row r="16" spans="1:6" x14ac:dyDescent="0.25">
      <c r="A16" t="s">
        <v>59</v>
      </c>
      <c r="B16" s="5" t="s">
        <v>38</v>
      </c>
      <c r="C16" t="s">
        <v>60</v>
      </c>
      <c r="D16" s="5">
        <v>83</v>
      </c>
      <c r="E16" t="s">
        <v>61</v>
      </c>
      <c r="F16" s="5" t="s">
        <v>38</v>
      </c>
    </row>
    <row r="17" spans="1:6" x14ac:dyDescent="0.25">
      <c r="A17" t="s">
        <v>62</v>
      </c>
      <c r="B17" s="5">
        <v>76</v>
      </c>
      <c r="C17" t="s">
        <v>63</v>
      </c>
      <c r="D17" s="5">
        <v>90</v>
      </c>
      <c r="E17" t="s">
        <v>64</v>
      </c>
      <c r="F17" s="5">
        <v>95</v>
      </c>
    </row>
    <row r="18" spans="1:6" x14ac:dyDescent="0.25">
      <c r="A18" t="s">
        <v>65</v>
      </c>
      <c r="B18" s="5" t="s">
        <v>38</v>
      </c>
      <c r="C18" t="s">
        <v>66</v>
      </c>
      <c r="D18" s="5" t="s">
        <v>38</v>
      </c>
      <c r="E18" s="5" t="s">
        <v>67</v>
      </c>
      <c r="F18" s="5">
        <v>100</v>
      </c>
    </row>
    <row r="19" spans="1:6" x14ac:dyDescent="0.25">
      <c r="A19" t="s">
        <v>68</v>
      </c>
      <c r="B19" s="5" t="s">
        <v>38</v>
      </c>
      <c r="C19" t="s">
        <v>69</v>
      </c>
      <c r="D19" s="5">
        <v>94</v>
      </c>
      <c r="E19" s="5" t="s">
        <v>70</v>
      </c>
      <c r="F19" s="5" t="s">
        <v>38</v>
      </c>
    </row>
    <row r="20" spans="1:6" x14ac:dyDescent="0.25">
      <c r="A20" t="s">
        <v>71</v>
      </c>
      <c r="B20" s="5" t="s">
        <v>72</v>
      </c>
      <c r="C20" t="s">
        <v>73</v>
      </c>
      <c r="D20" s="5" t="s">
        <v>38</v>
      </c>
      <c r="E20" t="s">
        <v>74</v>
      </c>
      <c r="F20" s="5" t="s">
        <v>38</v>
      </c>
    </row>
    <row r="21" spans="1:6" x14ac:dyDescent="0.25">
      <c r="A21" t="s">
        <v>75</v>
      </c>
      <c r="B21" s="5" t="s">
        <v>38</v>
      </c>
      <c r="C21" s="5" t="s">
        <v>76</v>
      </c>
      <c r="D21" s="5">
        <v>92</v>
      </c>
      <c r="E21" s="5" t="s">
        <v>77</v>
      </c>
      <c r="F21" s="5" t="s">
        <v>38</v>
      </c>
    </row>
    <row r="22" spans="1:6" x14ac:dyDescent="0.25">
      <c r="A22" t="s">
        <v>78</v>
      </c>
      <c r="B22" s="5" t="s">
        <v>38</v>
      </c>
      <c r="C22" s="5" t="s">
        <v>79</v>
      </c>
      <c r="D22" s="5">
        <v>91.4</v>
      </c>
      <c r="E22" s="5" t="s">
        <v>80</v>
      </c>
      <c r="F22" s="5">
        <v>96</v>
      </c>
    </row>
    <row r="23" spans="1:6" x14ac:dyDescent="0.25">
      <c r="A23" t="s">
        <v>81</v>
      </c>
      <c r="B23" s="5" t="s">
        <v>38</v>
      </c>
      <c r="C23" s="5" t="s">
        <v>82</v>
      </c>
      <c r="D23" s="5" t="s">
        <v>38</v>
      </c>
    </row>
    <row r="24" spans="1:6" x14ac:dyDescent="0.25">
      <c r="A24" t="s">
        <v>83</v>
      </c>
      <c r="B24" s="5">
        <v>80</v>
      </c>
      <c r="C24" t="s">
        <v>84</v>
      </c>
      <c r="D24" s="5" t="s">
        <v>38</v>
      </c>
    </row>
    <row r="25" spans="1:6" x14ac:dyDescent="0.25">
      <c r="A25" t="s">
        <v>85</v>
      </c>
      <c r="B25" s="5" t="s">
        <v>72</v>
      </c>
      <c r="C25" t="s">
        <v>86</v>
      </c>
      <c r="D25" s="5" t="s">
        <v>38</v>
      </c>
    </row>
    <row r="26" spans="1:6" x14ac:dyDescent="0.25">
      <c r="A26" t="s">
        <v>87</v>
      </c>
      <c r="B26" s="5" t="s">
        <v>38</v>
      </c>
      <c r="C26" s="5" t="s">
        <v>88</v>
      </c>
      <c r="D26" s="5">
        <v>94</v>
      </c>
    </row>
    <row r="27" spans="1:6" x14ac:dyDescent="0.25">
      <c r="A27" t="s">
        <v>89</v>
      </c>
      <c r="B27" s="5">
        <v>70</v>
      </c>
    </row>
    <row r="28" spans="1:6" x14ac:dyDescent="0.25">
      <c r="A28" t="s">
        <v>90</v>
      </c>
      <c r="B28" s="5">
        <v>86</v>
      </c>
    </row>
    <row r="29" spans="1:6" x14ac:dyDescent="0.25">
      <c r="A29" t="s">
        <v>91</v>
      </c>
      <c r="B29" s="5" t="s">
        <v>38</v>
      </c>
    </row>
    <row r="31" spans="1:6" x14ac:dyDescent="0.25">
      <c r="A31" s="1" t="s">
        <v>25</v>
      </c>
    </row>
    <row r="32" spans="1:6" x14ac:dyDescent="0.25">
      <c r="A32">
        <v>751</v>
      </c>
      <c r="B32" t="s">
        <v>8</v>
      </c>
    </row>
    <row r="33" spans="1:2" x14ac:dyDescent="0.25">
      <c r="A33" s="7">
        <f>A32*10^6</f>
        <v>751000000</v>
      </c>
      <c r="B33" t="s">
        <v>9</v>
      </c>
    </row>
    <row r="35" spans="1:2" x14ac:dyDescent="0.25">
      <c r="A35" s="1" t="s">
        <v>26</v>
      </c>
    </row>
    <row r="36" spans="1:2" x14ac:dyDescent="0.25">
      <c r="A36" s="12">
        <f>AVERAGE('Impr Forest Mgmt'!$B$9:$B$29,'Impr Forest Mgmt'!$D$9:$D$26,'Impr Forest Mgmt'!$F$9:$F$22)/100</f>
        <v>0.87514814814814812</v>
      </c>
      <c r="B36" t="s">
        <v>27</v>
      </c>
    </row>
    <row r="37" spans="1:2" x14ac:dyDescent="0.25">
      <c r="A37" s="7">
        <f>A33*(1-A36)</f>
        <v>93763740.740740761</v>
      </c>
      <c r="B37" t="s">
        <v>28</v>
      </c>
    </row>
    <row r="38" spans="1:2" x14ac:dyDescent="0.25">
      <c r="A38" s="7"/>
      <c r="B38"/>
    </row>
    <row r="39" spans="1:2" x14ac:dyDescent="0.25">
      <c r="A39" s="1" t="s">
        <v>100</v>
      </c>
    </row>
    <row r="40" spans="1:2" x14ac:dyDescent="0.25">
      <c r="A40" t="s">
        <v>99</v>
      </c>
    </row>
    <row r="41" spans="1:2" x14ac:dyDescent="0.25">
      <c r="A41" t="s">
        <v>101</v>
      </c>
    </row>
    <row r="42" spans="1:2" x14ac:dyDescent="0.25">
      <c r="A42" t="s">
        <v>102</v>
      </c>
    </row>
    <row r="43" spans="1:2" x14ac:dyDescent="0.25">
      <c r="A43" t="s">
        <v>103</v>
      </c>
    </row>
    <row r="44" spans="1:2" x14ac:dyDescent="0.25">
      <c r="A44" t="s">
        <v>104</v>
      </c>
    </row>
    <row r="46" spans="1:2" x14ac:dyDescent="0.25">
      <c r="A46" t="s">
        <v>337</v>
      </c>
    </row>
    <row r="47" spans="1:2" x14ac:dyDescent="0.25">
      <c r="A47" t="s">
        <v>338</v>
      </c>
    </row>
    <row r="48" spans="1:2" x14ac:dyDescent="0.25">
      <c r="A48" t="s">
        <v>340</v>
      </c>
    </row>
    <row r="49" spans="1:2" x14ac:dyDescent="0.25">
      <c r="A49" s="8" t="s">
        <v>341</v>
      </c>
    </row>
    <row r="50" spans="1:2" x14ac:dyDescent="0.25">
      <c r="A50" t="s">
        <v>342</v>
      </c>
    </row>
    <row r="51" spans="1:2" x14ac:dyDescent="0.25">
      <c r="A51" t="s">
        <v>339</v>
      </c>
    </row>
    <row r="53" spans="1:2" x14ac:dyDescent="0.25">
      <c r="A53" s="11">
        <v>0.6</v>
      </c>
      <c r="B53" s="5" t="s">
        <v>105</v>
      </c>
    </row>
    <row r="54" spans="1:2" x14ac:dyDescent="0.25">
      <c r="B54" s="5" t="s">
        <v>106</v>
      </c>
    </row>
    <row r="56" spans="1:2" x14ac:dyDescent="0.25">
      <c r="A56" s="7">
        <f>A37*A53</f>
        <v>56258244.444444455</v>
      </c>
      <c r="B56" t="s">
        <v>107</v>
      </c>
    </row>
  </sheetData>
  <hyperlinks>
    <hyperlink ref="A49" r:id="rId1" xr:uid="{22E42CE4-808B-4242-82C4-242D44AEAEC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7"/>
  <sheetViews>
    <sheetView workbookViewId="0">
      <selection activeCell="F10" sqref="F10"/>
    </sheetView>
  </sheetViews>
  <sheetFormatPr defaultRowHeight="15" x14ac:dyDescent="0.25"/>
  <cols>
    <col min="1" max="1" width="29.28515625" customWidth="1"/>
  </cols>
  <sheetData>
    <row r="1" spans="1:32" x14ac:dyDescent="0.25">
      <c r="A1" s="1" t="s">
        <v>111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2</v>
      </c>
      <c r="B2">
        <f>'Set Asides'!$A$29</f>
        <v>136290</v>
      </c>
      <c r="C2">
        <f>'Set Asides'!$A$29</f>
        <v>136290</v>
      </c>
      <c r="D2">
        <f>'Set Asides'!$A$29</f>
        <v>136290</v>
      </c>
      <c r="E2">
        <f>'Set Asides'!$A$29</f>
        <v>136290</v>
      </c>
      <c r="F2">
        <f>'Set Asides'!$A$29</f>
        <v>136290</v>
      </c>
      <c r="G2">
        <f>'Set Asides'!$A$29</f>
        <v>136290</v>
      </c>
      <c r="H2">
        <f>'Set Asides'!$A$29</f>
        <v>136290</v>
      </c>
      <c r="I2">
        <f>'Set Asides'!$A$29</f>
        <v>136290</v>
      </c>
      <c r="J2">
        <f>'Set Asides'!$A$29</f>
        <v>136290</v>
      </c>
      <c r="K2">
        <f>'Set Asides'!$A$29</f>
        <v>136290</v>
      </c>
      <c r="L2">
        <f>'Set Asides'!$A$29</f>
        <v>136290</v>
      </c>
      <c r="M2">
        <f>'Set Asides'!$A$29</f>
        <v>136290</v>
      </c>
      <c r="N2">
        <f>'Set Asides'!$A$29</f>
        <v>136290</v>
      </c>
      <c r="O2">
        <f>'Set Asides'!$A$29</f>
        <v>136290</v>
      </c>
      <c r="P2">
        <f>'Set Asides'!$A$29</f>
        <v>136290</v>
      </c>
      <c r="Q2">
        <f>'Set Asides'!$A$29</f>
        <v>136290</v>
      </c>
      <c r="R2">
        <f>'Set Asides'!$A$29</f>
        <v>136290</v>
      </c>
      <c r="S2">
        <f>'Set Asides'!$A$29</f>
        <v>136290</v>
      </c>
      <c r="T2">
        <f>'Set Asides'!$A$29</f>
        <v>136290</v>
      </c>
      <c r="U2">
        <f>'Set Asides'!$A$29</f>
        <v>136290</v>
      </c>
      <c r="V2">
        <f>'Set Asides'!$A$29</f>
        <v>136290</v>
      </c>
      <c r="W2">
        <f>'Set Asides'!$A$29</f>
        <v>136290</v>
      </c>
      <c r="X2">
        <f>'Set Asides'!$A$29</f>
        <v>136290</v>
      </c>
      <c r="Y2">
        <f>'Set Asides'!$A$29</f>
        <v>136290</v>
      </c>
      <c r="Z2">
        <f>'Set Asides'!$A$29</f>
        <v>136290</v>
      </c>
      <c r="AA2">
        <f>'Set Asides'!$A$29</f>
        <v>136290</v>
      </c>
      <c r="AB2">
        <f>'Set Asides'!$A$29</f>
        <v>136290</v>
      </c>
      <c r="AC2">
        <f>'Set Asides'!$A$29</f>
        <v>136290</v>
      </c>
      <c r="AD2">
        <f>'Set Asides'!$A$29</f>
        <v>136290</v>
      </c>
      <c r="AE2">
        <f>'Set Asides'!$A$29</f>
        <v>136290</v>
      </c>
      <c r="AF2">
        <f>'Set Asides'!$A$29</f>
        <v>136290</v>
      </c>
    </row>
    <row r="3" spans="1:32" x14ac:dyDescent="0.25">
      <c r="A3" t="s">
        <v>3</v>
      </c>
      <c r="B3" s="3">
        <f>TNC_summary!$C$9</f>
        <v>3554041.2119197226</v>
      </c>
      <c r="C3" s="3">
        <f>TNC_summary!$C$9</f>
        <v>3554041.2119197226</v>
      </c>
      <c r="D3" s="3">
        <f>TNC_summary!$C$9</f>
        <v>3554041.2119197226</v>
      </c>
      <c r="E3" s="3">
        <f>TNC_summary!$C$9</f>
        <v>3554041.2119197226</v>
      </c>
      <c r="F3" s="3">
        <f>TNC_summary!$C$9</f>
        <v>3554041.2119197226</v>
      </c>
      <c r="G3" s="3">
        <f>TNC_summary!$C$9</f>
        <v>3554041.2119197226</v>
      </c>
      <c r="H3" s="3">
        <f>TNC_summary!$C$9</f>
        <v>3554041.2119197226</v>
      </c>
      <c r="I3" s="3">
        <f>TNC_summary!$C$9</f>
        <v>3554041.2119197226</v>
      </c>
      <c r="J3" s="3">
        <f>TNC_summary!$C$9</f>
        <v>3554041.2119197226</v>
      </c>
      <c r="K3" s="3">
        <f>TNC_summary!$C$9</f>
        <v>3554041.2119197226</v>
      </c>
      <c r="L3" s="3">
        <f>TNC_summary!$C$9</f>
        <v>3554041.2119197226</v>
      </c>
      <c r="M3" s="3">
        <f>TNC_summary!$C$9</f>
        <v>3554041.2119197226</v>
      </c>
      <c r="N3" s="3">
        <f>TNC_summary!$C$9</f>
        <v>3554041.2119197226</v>
      </c>
      <c r="O3" s="3">
        <f>TNC_summary!$C$9</f>
        <v>3554041.2119197226</v>
      </c>
      <c r="P3" s="3">
        <f>TNC_summary!$C$9</f>
        <v>3554041.2119197226</v>
      </c>
      <c r="Q3" s="3">
        <f>TNC_summary!$C$9</f>
        <v>3554041.2119197226</v>
      </c>
      <c r="R3" s="3">
        <f>TNC_summary!$C$9</f>
        <v>3554041.2119197226</v>
      </c>
      <c r="S3" s="3">
        <f>TNC_summary!$C$9</f>
        <v>3554041.2119197226</v>
      </c>
      <c r="T3" s="3">
        <f>TNC_summary!$C$9</f>
        <v>3554041.2119197226</v>
      </c>
      <c r="U3" s="3">
        <f>TNC_summary!$C$9</f>
        <v>3554041.2119197226</v>
      </c>
      <c r="V3" s="3">
        <f>TNC_summary!$C$9</f>
        <v>3554041.2119197226</v>
      </c>
      <c r="W3" s="3">
        <f>TNC_summary!$C$9</f>
        <v>3554041.2119197226</v>
      </c>
      <c r="X3" s="3">
        <f>TNC_summary!$C$9</f>
        <v>3554041.2119197226</v>
      </c>
      <c r="Y3" s="3">
        <f>TNC_summary!$C$9</f>
        <v>3554041.2119197226</v>
      </c>
      <c r="Z3" s="3">
        <f>TNC_summary!$C$9</f>
        <v>3554041.2119197226</v>
      </c>
      <c r="AA3" s="3">
        <f>TNC_summary!$C$9</f>
        <v>3554041.2119197226</v>
      </c>
      <c r="AB3" s="3">
        <f>TNC_summary!$C$9</f>
        <v>3554041.2119197226</v>
      </c>
      <c r="AC3" s="3">
        <f>TNC_summary!$C$9</f>
        <v>3554041.2119197226</v>
      </c>
      <c r="AD3" s="3">
        <f>TNC_summary!$C$9</f>
        <v>3554041.2119197226</v>
      </c>
      <c r="AE3" s="3">
        <f>TNC_summary!$C$9</f>
        <v>3554041.2119197226</v>
      </c>
      <c r="AF3" s="3">
        <f>TNC_summary!$C$9</f>
        <v>3554041.2119197226</v>
      </c>
    </row>
    <row r="4" spans="1:32" x14ac:dyDescent="0.25">
      <c r="A4" t="s">
        <v>4</v>
      </c>
      <c r="B4" s="9">
        <f>'Impr Forest Mgmt'!$A56</f>
        <v>56258244.444444455</v>
      </c>
      <c r="C4" s="9">
        <f>'Impr Forest Mgmt'!$A56</f>
        <v>56258244.444444455</v>
      </c>
      <c r="D4" s="9">
        <f>'Impr Forest Mgmt'!$A56</f>
        <v>56258244.444444455</v>
      </c>
      <c r="E4" s="9">
        <f>'Impr Forest Mgmt'!$A56</f>
        <v>56258244.444444455</v>
      </c>
      <c r="F4" s="9">
        <f>'Impr Forest Mgmt'!$A56</f>
        <v>56258244.444444455</v>
      </c>
      <c r="G4" s="9">
        <f>'Impr Forest Mgmt'!$A56</f>
        <v>56258244.444444455</v>
      </c>
      <c r="H4" s="9">
        <f>'Impr Forest Mgmt'!$A56</f>
        <v>56258244.444444455</v>
      </c>
      <c r="I4" s="9">
        <f>'Impr Forest Mgmt'!$A56</f>
        <v>56258244.444444455</v>
      </c>
      <c r="J4" s="9">
        <f>'Impr Forest Mgmt'!$A56</f>
        <v>56258244.444444455</v>
      </c>
      <c r="K4" s="9">
        <f>'Impr Forest Mgmt'!$A56</f>
        <v>56258244.444444455</v>
      </c>
      <c r="L4" s="9">
        <f>'Impr Forest Mgmt'!$A56</f>
        <v>56258244.444444455</v>
      </c>
      <c r="M4" s="9">
        <f>'Impr Forest Mgmt'!$A56</f>
        <v>56258244.444444455</v>
      </c>
      <c r="N4" s="9">
        <f>'Impr Forest Mgmt'!$A56</f>
        <v>56258244.444444455</v>
      </c>
      <c r="O4" s="9">
        <f>'Impr Forest Mgmt'!$A56</f>
        <v>56258244.444444455</v>
      </c>
      <c r="P4" s="9">
        <f>'Impr Forest Mgmt'!$A56</f>
        <v>56258244.444444455</v>
      </c>
      <c r="Q4" s="9">
        <f>'Impr Forest Mgmt'!$A56</f>
        <v>56258244.444444455</v>
      </c>
      <c r="R4" s="9">
        <f>'Impr Forest Mgmt'!$A56</f>
        <v>56258244.444444455</v>
      </c>
      <c r="S4" s="9">
        <f>'Impr Forest Mgmt'!$A56</f>
        <v>56258244.444444455</v>
      </c>
      <c r="T4" s="9">
        <f>'Impr Forest Mgmt'!$A56</f>
        <v>56258244.444444455</v>
      </c>
      <c r="U4" s="9">
        <f>'Impr Forest Mgmt'!$A56</f>
        <v>56258244.444444455</v>
      </c>
      <c r="V4" s="9">
        <f>'Impr Forest Mgmt'!$A56</f>
        <v>56258244.444444455</v>
      </c>
      <c r="W4" s="9">
        <f>'Impr Forest Mgmt'!$A56</f>
        <v>56258244.444444455</v>
      </c>
      <c r="X4" s="9">
        <f>'Impr Forest Mgmt'!$A56</f>
        <v>56258244.444444455</v>
      </c>
      <c r="Y4" s="9">
        <f>'Impr Forest Mgmt'!$A56</f>
        <v>56258244.444444455</v>
      </c>
      <c r="Z4" s="9">
        <f>'Impr Forest Mgmt'!$A56</f>
        <v>56258244.444444455</v>
      </c>
      <c r="AA4" s="9">
        <f>'Impr Forest Mgmt'!$A56</f>
        <v>56258244.444444455</v>
      </c>
      <c r="AB4" s="9">
        <f>'Impr Forest Mgmt'!$A56</f>
        <v>56258244.444444455</v>
      </c>
      <c r="AC4" s="9">
        <f>'Impr Forest Mgmt'!$A56</f>
        <v>56258244.444444455</v>
      </c>
      <c r="AD4" s="9">
        <f>'Impr Forest Mgmt'!$A56</f>
        <v>56258244.444444455</v>
      </c>
      <c r="AE4" s="9">
        <f>'Impr Forest Mgmt'!$A56</f>
        <v>56258244.444444455</v>
      </c>
      <c r="AF4" s="9">
        <f>'Impr Forest Mgmt'!$A56</f>
        <v>56258244.444444455</v>
      </c>
    </row>
    <row r="5" spans="1:32" x14ac:dyDescent="0.25">
      <c r="A5" t="s">
        <v>5</v>
      </c>
      <c r="B5" s="3">
        <f>TNC_summary!$C$15</f>
        <v>187905.59808789165</v>
      </c>
      <c r="C5" s="3">
        <f>TNC_summary!$C$15</f>
        <v>187905.59808789165</v>
      </c>
      <c r="D5" s="3">
        <f>TNC_summary!$C$15</f>
        <v>187905.59808789165</v>
      </c>
      <c r="E5" s="3">
        <f>TNC_summary!$C$15</f>
        <v>187905.59808789165</v>
      </c>
      <c r="F5" s="3">
        <f>TNC_summary!$C$15</f>
        <v>187905.59808789165</v>
      </c>
      <c r="G5" s="3">
        <f>TNC_summary!$C$15</f>
        <v>187905.59808789165</v>
      </c>
      <c r="H5" s="3">
        <f>TNC_summary!$C$15</f>
        <v>187905.59808789165</v>
      </c>
      <c r="I5" s="3">
        <f>TNC_summary!$C$15</f>
        <v>187905.59808789165</v>
      </c>
      <c r="J5" s="3">
        <f>TNC_summary!$C$15</f>
        <v>187905.59808789165</v>
      </c>
      <c r="K5" s="3">
        <f>TNC_summary!$C$15</f>
        <v>187905.59808789165</v>
      </c>
      <c r="L5" s="3">
        <f>TNC_summary!$C$15</f>
        <v>187905.59808789165</v>
      </c>
      <c r="M5" s="3">
        <f>TNC_summary!$C$15</f>
        <v>187905.59808789165</v>
      </c>
      <c r="N5" s="3">
        <f>TNC_summary!$C$15</f>
        <v>187905.59808789165</v>
      </c>
      <c r="O5" s="3">
        <f>TNC_summary!$C$15</f>
        <v>187905.59808789165</v>
      </c>
      <c r="P5" s="3">
        <f>TNC_summary!$C$15</f>
        <v>187905.59808789165</v>
      </c>
      <c r="Q5" s="3">
        <f>TNC_summary!$C$15</f>
        <v>187905.59808789165</v>
      </c>
      <c r="R5" s="3">
        <f>TNC_summary!$C$15</f>
        <v>187905.59808789165</v>
      </c>
      <c r="S5" s="3">
        <f>TNC_summary!$C$15</f>
        <v>187905.59808789165</v>
      </c>
      <c r="T5" s="3">
        <f>TNC_summary!$C$15</f>
        <v>187905.59808789165</v>
      </c>
      <c r="U5" s="3">
        <f>TNC_summary!$C$15</f>
        <v>187905.59808789165</v>
      </c>
      <c r="V5" s="3">
        <f>TNC_summary!$C$15</f>
        <v>187905.59808789165</v>
      </c>
      <c r="W5" s="3">
        <f>TNC_summary!$C$15</f>
        <v>187905.59808789165</v>
      </c>
      <c r="X5" s="3">
        <f>TNC_summary!$C$15</f>
        <v>187905.59808789165</v>
      </c>
      <c r="Y5" s="3">
        <f>TNC_summary!$C$15</f>
        <v>187905.59808789165</v>
      </c>
      <c r="Z5" s="3">
        <f>TNC_summary!$C$15</f>
        <v>187905.59808789165</v>
      </c>
      <c r="AA5" s="3">
        <f>TNC_summary!$C$15</f>
        <v>187905.59808789165</v>
      </c>
      <c r="AB5" s="3">
        <f>TNC_summary!$C$15</f>
        <v>187905.59808789165</v>
      </c>
      <c r="AC5" s="3">
        <f>TNC_summary!$C$15</f>
        <v>187905.59808789165</v>
      </c>
      <c r="AD5" s="3">
        <f>TNC_summary!$C$15</f>
        <v>187905.59808789165</v>
      </c>
      <c r="AE5" s="3">
        <f>TNC_summary!$C$15</f>
        <v>187905.59808789165</v>
      </c>
      <c r="AF5" s="3">
        <f>TNC_summary!$C$15</f>
        <v>187905.59808789165</v>
      </c>
    </row>
    <row r="6" spans="1:32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TNC Data</vt:lpstr>
      <vt:lpstr>TNC_summary</vt:lpstr>
      <vt:lpstr>Set Asides</vt:lpstr>
      <vt:lpstr>Impr Forest Mgmt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2017-01-27T05:17:42Z</dcterms:created>
  <dcterms:modified xsi:type="dcterms:W3CDTF">2021-11-16T19:24:01Z</dcterms:modified>
</cp:coreProperties>
</file>