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eff Rissman\CodeRepositories\eps-us\"/>
    </mc:Choice>
  </mc:AlternateContent>
  <xr:revisionPtr revIDLastSave="0" documentId="13_ncr:1_{AEEC2151-A913-446E-A1E7-D2D5D97372B1}" xr6:coauthVersionLast="47" xr6:coauthVersionMax="47" xr10:uidLastSave="{00000000-0000-0000-0000-000000000000}"/>
  <bookViews>
    <workbookView xWindow="8148" yWindow="60" windowWidth="29484" windowHeight="1812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90" i="1" l="1"/>
  <c r="B590" i="1"/>
  <c r="A591" i="1"/>
  <c r="B591" i="1"/>
  <c r="A592" i="1"/>
  <c r="B592" i="1"/>
  <c r="J590" i="1"/>
  <c r="K590" i="1"/>
  <c r="L590" i="1"/>
  <c r="M590" i="1"/>
  <c r="N590" i="1"/>
  <c r="O590" i="1"/>
  <c r="P590" i="1"/>
  <c r="Q590" i="1"/>
  <c r="R590" i="1"/>
  <c r="J591" i="1"/>
  <c r="K591" i="1"/>
  <c r="L591" i="1"/>
  <c r="M591" i="1"/>
  <c r="N591" i="1"/>
  <c r="O591" i="1"/>
  <c r="P591" i="1"/>
  <c r="Q591" i="1"/>
  <c r="R591" i="1"/>
  <c r="J592" i="1"/>
  <c r="K592" i="1"/>
  <c r="L592" i="1"/>
  <c r="M592" i="1"/>
  <c r="N592" i="1"/>
  <c r="O592" i="1"/>
  <c r="P592" i="1"/>
  <c r="Q592" i="1"/>
  <c r="R592" i="1"/>
  <c r="A589" i="1"/>
  <c r="B589" i="1"/>
  <c r="J589" i="1"/>
  <c r="K589" i="1"/>
  <c r="L589" i="1"/>
  <c r="M589" i="1"/>
  <c r="N589" i="1"/>
  <c r="O589" i="1"/>
  <c r="P589" i="1"/>
  <c r="Q589" i="1"/>
  <c r="R589" i="1"/>
  <c r="J1447" i="1"/>
  <c r="K1447" i="1"/>
  <c r="L1447" i="1"/>
  <c r="M1447" i="1"/>
  <c r="N1447" i="1"/>
  <c r="O1447" i="1"/>
  <c r="P1447" i="1"/>
  <c r="Q1447" i="1"/>
  <c r="R1447" i="1"/>
  <c r="B1447" i="1"/>
  <c r="A1447" i="1"/>
  <c r="E2" i="20"/>
  <c r="D2" i="20"/>
  <c r="B700" i="15"/>
  <c r="C388" i="1"/>
  <c r="A388" i="1" s="1"/>
  <c r="C389" i="1"/>
  <c r="L389" i="1" s="1"/>
  <c r="C390" i="1"/>
  <c r="O390" i="1" s="1"/>
  <c r="C391" i="1"/>
  <c r="K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J405" i="1" s="1"/>
  <c r="C406" i="1"/>
  <c r="B406" i="1" s="1"/>
  <c r="C407" i="1"/>
  <c r="L407" i="1" s="1"/>
  <c r="C408" i="1"/>
  <c r="L408" i="1" s="1"/>
  <c r="C409" i="1"/>
  <c r="K409" i="1" s="1"/>
  <c r="C387" i="1"/>
  <c r="K387" i="1" s="1"/>
  <c r="O402" i="1"/>
  <c r="R393" i="1"/>
  <c r="K393" i="1"/>
  <c r="R386" i="1"/>
  <c r="Q386" i="1"/>
  <c r="P386" i="1"/>
  <c r="O386" i="1"/>
  <c r="N386" i="1"/>
  <c r="M386" i="1"/>
  <c r="L386" i="1"/>
  <c r="K386" i="1"/>
  <c r="J386" i="1"/>
  <c r="B386" i="1"/>
  <c r="A386" i="1"/>
  <c r="J1568" i="1"/>
  <c r="K1568" i="1"/>
  <c r="L1568" i="1"/>
  <c r="M1568" i="1"/>
  <c r="N1568" i="1"/>
  <c r="O1568" i="1"/>
  <c r="P1568" i="1"/>
  <c r="Q1568" i="1"/>
  <c r="R1568" i="1"/>
  <c r="J1569" i="1"/>
  <c r="K1569" i="1"/>
  <c r="L1569" i="1"/>
  <c r="M1569" i="1"/>
  <c r="N1569" i="1"/>
  <c r="O1569" i="1"/>
  <c r="P1569" i="1"/>
  <c r="Q1569" i="1"/>
  <c r="R1569" i="1"/>
  <c r="J1570" i="1"/>
  <c r="K1570" i="1"/>
  <c r="L1570" i="1"/>
  <c r="M1570" i="1"/>
  <c r="N1570" i="1"/>
  <c r="O1570" i="1"/>
  <c r="P1570" i="1"/>
  <c r="Q1570" i="1"/>
  <c r="R1570" i="1"/>
  <c r="A1568" i="1"/>
  <c r="B1568" i="1"/>
  <c r="A1569" i="1"/>
  <c r="B1569" i="1"/>
  <c r="A1570" i="1"/>
  <c r="B1570" i="1"/>
  <c r="J262" i="1"/>
  <c r="K262" i="1"/>
  <c r="L262" i="1"/>
  <c r="M262" i="1"/>
  <c r="N262" i="1"/>
  <c r="P262" i="1"/>
  <c r="Q262" i="1"/>
  <c r="R262" i="1"/>
  <c r="A262" i="1"/>
  <c r="B262" i="1"/>
  <c r="B43" i="18"/>
  <c r="I28" i="19" s="1"/>
  <c r="O262" i="1" s="1"/>
  <c r="R398" i="1" l="1"/>
  <c r="P390" i="1"/>
  <c r="R390" i="1"/>
  <c r="R391" i="1"/>
  <c r="A406" i="1"/>
  <c r="O406" i="1"/>
  <c r="N398" i="1"/>
  <c r="A390" i="1"/>
  <c r="O398" i="1"/>
  <c r="B390" i="1"/>
  <c r="P398" i="1"/>
  <c r="P402" i="1"/>
  <c r="R402" i="1"/>
  <c r="R394" i="1"/>
  <c r="J407" i="1"/>
  <c r="L391" i="1"/>
  <c r="P399" i="1"/>
  <c r="R389" i="1"/>
  <c r="A396" i="1"/>
  <c r="B396" i="1"/>
  <c r="B388" i="1"/>
  <c r="M396" i="1"/>
  <c r="N388" i="1"/>
  <c r="P405" i="1"/>
  <c r="O388" i="1"/>
  <c r="K405" i="1"/>
  <c r="P389" i="1"/>
  <c r="L405" i="1"/>
  <c r="R406" i="1"/>
  <c r="K407" i="1"/>
  <c r="L406" i="1"/>
  <c r="J406" i="1"/>
  <c r="M406" i="1"/>
  <c r="N406" i="1"/>
  <c r="R388" i="1"/>
  <c r="N392" i="1"/>
  <c r="J396" i="1"/>
  <c r="N407" i="1"/>
  <c r="O392" i="1"/>
  <c r="L388" i="1"/>
  <c r="J389" i="1"/>
  <c r="P391" i="1"/>
  <c r="N396" i="1"/>
  <c r="J399" i="1"/>
  <c r="N405" i="1"/>
  <c r="P406" i="1"/>
  <c r="O408" i="1"/>
  <c r="J388" i="1"/>
  <c r="K389" i="1"/>
  <c r="J391" i="1"/>
  <c r="O396" i="1"/>
  <c r="R405" i="1"/>
  <c r="R407" i="1"/>
  <c r="M388" i="1"/>
  <c r="P396" i="1"/>
  <c r="P407" i="1"/>
  <c r="P388" i="1"/>
  <c r="J392" i="1"/>
  <c r="L396"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3" i="1"/>
  <c r="L1553" i="1" s="1"/>
  <c r="C1554" i="1"/>
  <c r="O1554" i="1" s="1"/>
  <c r="C1555" i="1"/>
  <c r="L1555" i="1" s="1"/>
  <c r="C1552" i="1"/>
  <c r="J1552" i="1" s="1"/>
  <c r="I1555" i="1"/>
  <c r="I1554" i="1"/>
  <c r="I1553" i="1"/>
  <c r="I1552" i="1"/>
  <c r="R1551" i="1"/>
  <c r="O1551" i="1"/>
  <c r="N1551" i="1"/>
  <c r="M1551" i="1"/>
  <c r="L1551" i="1"/>
  <c r="K1551" i="1"/>
  <c r="J1551" i="1"/>
  <c r="B1551" i="1"/>
  <c r="A1551" i="1"/>
  <c r="C1528" i="1"/>
  <c r="J1528" i="1" s="1"/>
  <c r="C1529" i="1"/>
  <c r="M1529" i="1" s="1"/>
  <c r="C1530" i="1"/>
  <c r="J1530" i="1" s="1"/>
  <c r="C1527" i="1"/>
  <c r="K1527" i="1" s="1"/>
  <c r="I1530" i="1"/>
  <c r="I1529" i="1"/>
  <c r="I1528" i="1"/>
  <c r="I1527" i="1"/>
  <c r="O1526" i="1"/>
  <c r="N1526" i="1"/>
  <c r="M1526" i="1"/>
  <c r="L1526" i="1"/>
  <c r="K1526" i="1"/>
  <c r="J1526" i="1"/>
  <c r="B1526" i="1"/>
  <c r="A1526" i="1"/>
  <c r="J105" i="19"/>
  <c r="K105" i="19"/>
  <c r="Q1551" i="1" s="1"/>
  <c r="J100" i="19"/>
  <c r="P1526" i="1" s="1"/>
  <c r="K100" i="19"/>
  <c r="P1552" i="1" l="1"/>
  <c r="R1552" i="1"/>
  <c r="A1529" i="1"/>
  <c r="Q1528" i="1"/>
  <c r="M1553" i="1"/>
  <c r="A1527" i="1"/>
  <c r="J1529" i="1"/>
  <c r="L1527" i="1"/>
  <c r="L1529" i="1"/>
  <c r="N1553" i="1"/>
  <c r="M1527" i="1"/>
  <c r="N1529" i="1"/>
  <c r="J1555" i="1"/>
  <c r="N1527" i="1"/>
  <c r="K1555" i="1"/>
  <c r="Q1526" i="1"/>
  <c r="P1551" i="1"/>
  <c r="Q1552" i="1"/>
  <c r="Q1555" i="1"/>
  <c r="N1555" i="1"/>
  <c r="R1555" i="1"/>
  <c r="A1555" i="1"/>
  <c r="A1553" i="1"/>
  <c r="K1552" i="1"/>
  <c r="M1552" i="1"/>
  <c r="L1552" i="1"/>
  <c r="B1553" i="1"/>
  <c r="O1553" i="1"/>
  <c r="J1554" i="1"/>
  <c r="R1554" i="1"/>
  <c r="M1555" i="1"/>
  <c r="P1553" i="1"/>
  <c r="K1554" i="1"/>
  <c r="A1552" i="1"/>
  <c r="N1552" i="1"/>
  <c r="Q1553" i="1"/>
  <c r="L1554" i="1"/>
  <c r="B1555" i="1"/>
  <c r="O1555" i="1"/>
  <c r="Q1554" i="1"/>
  <c r="B1552" i="1"/>
  <c r="O1552" i="1"/>
  <c r="J1553" i="1"/>
  <c r="R1553" i="1"/>
  <c r="M1554" i="1"/>
  <c r="P1555" i="1"/>
  <c r="K1553" i="1"/>
  <c r="A1554" i="1"/>
  <c r="N1554" i="1"/>
  <c r="P1554" i="1"/>
  <c r="B1554" i="1"/>
  <c r="Q1530" i="1"/>
  <c r="K1529" i="1"/>
  <c r="J1527" i="1"/>
  <c r="B1527" i="1"/>
  <c r="O1527" i="1"/>
  <c r="K1528" i="1"/>
  <c r="B1529" i="1"/>
  <c r="O1529" i="1"/>
  <c r="K1530" i="1"/>
  <c r="P1527" i="1"/>
  <c r="L1528" i="1"/>
  <c r="P1529" i="1"/>
  <c r="L1530" i="1"/>
  <c r="Q1527" i="1"/>
  <c r="M1528" i="1"/>
  <c r="Q1529" i="1"/>
  <c r="M1530" i="1"/>
  <c r="A1528" i="1"/>
  <c r="N1528" i="1"/>
  <c r="A1530" i="1"/>
  <c r="N1530" i="1"/>
  <c r="B1528" i="1"/>
  <c r="O1528" i="1"/>
  <c r="B1530" i="1"/>
  <c r="O1530" i="1"/>
  <c r="P1528" i="1"/>
  <c r="P1530" i="1"/>
  <c r="H111" i="8" l="1"/>
  <c r="H117" i="8" s="1"/>
  <c r="I111" i="8"/>
  <c r="I117" i="8" s="1"/>
  <c r="H112" i="8"/>
  <c r="H118" i="8" s="1"/>
  <c r="I112" i="8"/>
  <c r="I118" i="8" s="1"/>
  <c r="H113" i="8"/>
  <c r="H119" i="8" s="1"/>
  <c r="I113" i="8"/>
  <c r="I119" i="8" s="1"/>
  <c r="H114" i="8"/>
  <c r="H120" i="8" s="1"/>
  <c r="I114" i="8"/>
  <c r="I120" i="8" s="1"/>
  <c r="I110" i="8"/>
  <c r="I116" i="8" s="1"/>
  <c r="H110" i="8"/>
  <c r="H116" i="8" s="1"/>
  <c r="C1478" i="1"/>
  <c r="C1413"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800" i="1"/>
  <c r="N800" i="1" s="1"/>
  <c r="C801" i="1"/>
  <c r="N801" i="1" s="1"/>
  <c r="C802" i="1"/>
  <c r="O802" i="1" s="1"/>
  <c r="C803" i="1"/>
  <c r="L803" i="1" s="1"/>
  <c r="C804" i="1"/>
  <c r="O804" i="1" s="1"/>
  <c r="C805" i="1"/>
  <c r="J805" i="1" s="1"/>
  <c r="C806" i="1"/>
  <c r="Q806" i="1" s="1"/>
  <c r="C807" i="1"/>
  <c r="P807" i="1" s="1"/>
  <c r="C808" i="1"/>
  <c r="N808" i="1" s="1"/>
  <c r="C809" i="1"/>
  <c r="K809" i="1" s="1"/>
  <c r="C810" i="1"/>
  <c r="O810" i="1" s="1"/>
  <c r="C811" i="1"/>
  <c r="O811" i="1" s="1"/>
  <c r="C812" i="1"/>
  <c r="L812" i="1" s="1"/>
  <c r="C813" i="1"/>
  <c r="M813" i="1" s="1"/>
  <c r="C814" i="1"/>
  <c r="R814" i="1" s="1"/>
  <c r="C815" i="1"/>
  <c r="A815" i="1" s="1"/>
  <c r="C816" i="1"/>
  <c r="Q816" i="1" s="1"/>
  <c r="C817" i="1"/>
  <c r="K817" i="1" s="1"/>
  <c r="C818" i="1"/>
  <c r="K818" i="1" s="1"/>
  <c r="C819" i="1"/>
  <c r="N819" i="1" s="1"/>
  <c r="C820" i="1"/>
  <c r="N820" i="1" s="1"/>
  <c r="C821" i="1"/>
  <c r="O821" i="1" s="1"/>
  <c r="C822" i="1"/>
  <c r="A822" i="1" s="1"/>
  <c r="C823" i="1"/>
  <c r="B823" i="1" s="1"/>
  <c r="C824" i="1"/>
  <c r="Q824" i="1" s="1"/>
  <c r="C825" i="1"/>
  <c r="K825" i="1" s="1"/>
  <c r="C826" i="1"/>
  <c r="K826" i="1" s="1"/>
  <c r="C827" i="1"/>
  <c r="L827" i="1" s="1"/>
  <c r="C828" i="1"/>
  <c r="L828" i="1" s="1"/>
  <c r="C829" i="1"/>
  <c r="Q829" i="1" s="1"/>
  <c r="C830" i="1"/>
  <c r="A830" i="1" s="1"/>
  <c r="C831" i="1"/>
  <c r="O831" i="1" s="1"/>
  <c r="C832" i="1"/>
  <c r="Q832" i="1" s="1"/>
  <c r="C833" i="1"/>
  <c r="M833" i="1" s="1"/>
  <c r="C834" i="1"/>
  <c r="N834" i="1" s="1"/>
  <c r="C835" i="1"/>
  <c r="Q835" i="1" s="1"/>
  <c r="C836" i="1"/>
  <c r="C837" i="1"/>
  <c r="M837" i="1" s="1"/>
  <c r="C838" i="1"/>
  <c r="A838" i="1" s="1"/>
  <c r="C839" i="1"/>
  <c r="O839" i="1" s="1"/>
  <c r="C840" i="1"/>
  <c r="N840" i="1" s="1"/>
  <c r="C841" i="1"/>
  <c r="O841" i="1" s="1"/>
  <c r="C842" i="1"/>
  <c r="Q842" i="1" s="1"/>
  <c r="C843" i="1"/>
  <c r="N843" i="1" s="1"/>
  <c r="C844" i="1"/>
  <c r="A844" i="1" s="1"/>
  <c r="C845" i="1"/>
  <c r="Q845" i="1" s="1"/>
  <c r="C846" i="1"/>
  <c r="J846" i="1" s="1"/>
  <c r="C847" i="1"/>
  <c r="P847" i="1" s="1"/>
  <c r="C848" i="1"/>
  <c r="N848" i="1" s="1"/>
  <c r="C849" i="1"/>
  <c r="Q849" i="1" s="1"/>
  <c r="C850" i="1"/>
  <c r="L850" i="1" s="1"/>
  <c r="C851" i="1"/>
  <c r="L851" i="1" s="1"/>
  <c r="C852" i="1"/>
  <c r="R852" i="1" s="1"/>
  <c r="C853" i="1"/>
  <c r="M853" i="1" s="1"/>
  <c r="C854" i="1"/>
  <c r="P854" i="1" s="1"/>
  <c r="C855" i="1"/>
  <c r="O855" i="1" s="1"/>
  <c r="C856" i="1"/>
  <c r="Q856" i="1" s="1"/>
  <c r="C857" i="1"/>
  <c r="K857" i="1" s="1"/>
  <c r="C858" i="1"/>
  <c r="O858" i="1" s="1"/>
  <c r="C859" i="1"/>
  <c r="P859" i="1" s="1"/>
  <c r="C860" i="1"/>
  <c r="J860" i="1" s="1"/>
  <c r="C861" i="1"/>
  <c r="Q861" i="1" s="1"/>
  <c r="C862" i="1"/>
  <c r="Q862" i="1" s="1"/>
  <c r="C863" i="1"/>
  <c r="P863" i="1" s="1"/>
  <c r="C864" i="1"/>
  <c r="Q864" i="1" s="1"/>
  <c r="C865" i="1"/>
  <c r="J865" i="1" s="1"/>
  <c r="C866" i="1"/>
  <c r="J866" i="1" s="1"/>
  <c r="C867" i="1"/>
  <c r="M867" i="1" s="1"/>
  <c r="C868" i="1"/>
  <c r="A868" i="1" s="1"/>
  <c r="C869" i="1"/>
  <c r="M869" i="1" s="1"/>
  <c r="C870" i="1"/>
  <c r="R870" i="1" s="1"/>
  <c r="C871" i="1"/>
  <c r="A871" i="1" s="1"/>
  <c r="C872" i="1"/>
  <c r="Q872" i="1" s="1"/>
  <c r="C873" i="1"/>
  <c r="M873" i="1" s="1"/>
  <c r="C874" i="1"/>
  <c r="L874" i="1" s="1"/>
  <c r="C875" i="1"/>
  <c r="K875" i="1" s="1"/>
  <c r="C876" i="1"/>
  <c r="M876" i="1" s="1"/>
  <c r="C877" i="1"/>
  <c r="P877" i="1" s="1"/>
  <c r="C878" i="1"/>
  <c r="A878" i="1" s="1"/>
  <c r="C879" i="1"/>
  <c r="Q879" i="1" s="1"/>
  <c r="C880" i="1"/>
  <c r="Q880" i="1" s="1"/>
  <c r="C881" i="1"/>
  <c r="P881" i="1" s="1"/>
  <c r="C882" i="1"/>
  <c r="O882" i="1" s="1"/>
  <c r="C883" i="1"/>
  <c r="P883" i="1" s="1"/>
  <c r="C884" i="1"/>
  <c r="J884" i="1" s="1"/>
  <c r="C885" i="1"/>
  <c r="K885" i="1" s="1"/>
  <c r="C886" i="1"/>
  <c r="A886" i="1" s="1"/>
  <c r="C887" i="1"/>
  <c r="O887" i="1" s="1"/>
  <c r="C888" i="1"/>
  <c r="Q888" i="1" s="1"/>
  <c r="C889" i="1"/>
  <c r="K889" i="1" s="1"/>
  <c r="C890" i="1"/>
  <c r="J890" i="1" s="1"/>
  <c r="C891" i="1"/>
  <c r="K891" i="1" s="1"/>
  <c r="C892" i="1"/>
  <c r="L892" i="1" s="1"/>
  <c r="C893" i="1"/>
  <c r="N893" i="1" s="1"/>
  <c r="C894" i="1"/>
  <c r="A894" i="1" s="1"/>
  <c r="C895" i="1"/>
  <c r="O895" i="1" s="1"/>
  <c r="C896" i="1"/>
  <c r="Q896" i="1" s="1"/>
  <c r="C897" i="1"/>
  <c r="O897" i="1" s="1"/>
  <c r="C898" i="1"/>
  <c r="M898" i="1" s="1"/>
  <c r="C899" i="1"/>
  <c r="P899" i="1" s="1"/>
  <c r="C900" i="1"/>
  <c r="B900" i="1" s="1"/>
  <c r="C901" i="1"/>
  <c r="J901" i="1" s="1"/>
  <c r="C902" i="1"/>
  <c r="A902" i="1" s="1"/>
  <c r="C903" i="1"/>
  <c r="P903" i="1" s="1"/>
  <c r="C904" i="1"/>
  <c r="Q904" i="1" s="1"/>
  <c r="C905" i="1"/>
  <c r="K905" i="1" s="1"/>
  <c r="C906" i="1"/>
  <c r="P906" i="1" s="1"/>
  <c r="C907" i="1"/>
  <c r="O907" i="1" s="1"/>
  <c r="C908" i="1"/>
  <c r="N908" i="1" s="1"/>
  <c r="C909" i="1"/>
  <c r="N909" i="1" s="1"/>
  <c r="C910" i="1"/>
  <c r="J910" i="1" s="1"/>
  <c r="C911" i="1"/>
  <c r="A911" i="1" s="1"/>
  <c r="C912" i="1"/>
  <c r="Q912" i="1" s="1"/>
  <c r="C913" i="1"/>
  <c r="P913" i="1" s="1"/>
  <c r="C914" i="1"/>
  <c r="J914" i="1" s="1"/>
  <c r="C915" i="1"/>
  <c r="Q915" i="1" s="1"/>
  <c r="C916" i="1"/>
  <c r="P916" i="1" s="1"/>
  <c r="C917" i="1"/>
  <c r="Q917" i="1" s="1"/>
  <c r="C918" i="1"/>
  <c r="P918" i="1" s="1"/>
  <c r="C919" i="1"/>
  <c r="P919" i="1" s="1"/>
  <c r="C920" i="1"/>
  <c r="Q920" i="1" s="1"/>
  <c r="C921" i="1"/>
  <c r="K921" i="1" s="1"/>
  <c r="C922" i="1"/>
  <c r="L922" i="1" s="1"/>
  <c r="C923" i="1"/>
  <c r="K923" i="1" s="1"/>
  <c r="C924" i="1"/>
  <c r="P924" i="1" s="1"/>
  <c r="C925" i="1"/>
  <c r="L925" i="1" s="1"/>
  <c r="C926" i="1"/>
  <c r="A926" i="1" s="1"/>
  <c r="C927" i="1"/>
  <c r="A927" i="1" s="1"/>
  <c r="C928" i="1"/>
  <c r="Q928" i="1" s="1"/>
  <c r="C929" i="1"/>
  <c r="N929" i="1" s="1"/>
  <c r="C930" i="1"/>
  <c r="N930" i="1" s="1"/>
  <c r="C931" i="1"/>
  <c r="M931" i="1" s="1"/>
  <c r="C932" i="1"/>
  <c r="J932" i="1" s="1"/>
  <c r="C933" i="1"/>
  <c r="P933" i="1" s="1"/>
  <c r="C934" i="1"/>
  <c r="P934" i="1" s="1"/>
  <c r="C935" i="1"/>
  <c r="O935" i="1" s="1"/>
  <c r="C936" i="1"/>
  <c r="Q936" i="1" s="1"/>
  <c r="C937" i="1"/>
  <c r="J937" i="1" s="1"/>
  <c r="C938" i="1"/>
  <c r="Q938" i="1" s="1"/>
  <c r="C939" i="1"/>
  <c r="P939" i="1" s="1"/>
  <c r="C940" i="1"/>
  <c r="Q940" i="1" s="1"/>
  <c r="C941" i="1"/>
  <c r="L941" i="1" s="1"/>
  <c r="C942" i="1"/>
  <c r="J942" i="1" s="1"/>
  <c r="C943" i="1"/>
  <c r="O943" i="1" s="1"/>
  <c r="C944" i="1"/>
  <c r="Q944" i="1" s="1"/>
  <c r="C945" i="1"/>
  <c r="N945" i="1" s="1"/>
  <c r="C946" i="1"/>
  <c r="K946" i="1" s="1"/>
  <c r="C947" i="1"/>
  <c r="J947" i="1" s="1"/>
  <c r="C948" i="1"/>
  <c r="N948" i="1" s="1"/>
  <c r="C949" i="1"/>
  <c r="P949" i="1" s="1"/>
  <c r="C950" i="1"/>
  <c r="O950" i="1" s="1"/>
  <c r="C951" i="1"/>
  <c r="M951" i="1" s="1"/>
  <c r="C952" i="1"/>
  <c r="O952" i="1" s="1"/>
  <c r="C953" i="1"/>
  <c r="Q953" i="1" s="1"/>
  <c r="C954" i="1"/>
  <c r="M954" i="1" s="1"/>
  <c r="C955" i="1"/>
  <c r="L955" i="1" s="1"/>
  <c r="C956" i="1"/>
  <c r="P956" i="1" s="1"/>
  <c r="C957" i="1"/>
  <c r="L957" i="1" s="1"/>
  <c r="C958" i="1"/>
  <c r="L958" i="1" s="1"/>
  <c r="C959" i="1"/>
  <c r="O959" i="1" s="1"/>
  <c r="C960" i="1"/>
  <c r="P960" i="1" s="1"/>
  <c r="C961" i="1"/>
  <c r="M961" i="1" s="1"/>
  <c r="C962" i="1"/>
  <c r="O962" i="1" s="1"/>
  <c r="C963" i="1"/>
  <c r="N963" i="1" s="1"/>
  <c r="C964" i="1"/>
  <c r="A964" i="1" s="1"/>
  <c r="C965" i="1"/>
  <c r="P965" i="1" s="1"/>
  <c r="C966" i="1"/>
  <c r="Q966" i="1" s="1"/>
  <c r="C967" i="1"/>
  <c r="Q967" i="1" s="1"/>
  <c r="C968" i="1"/>
  <c r="Q968" i="1" s="1"/>
  <c r="C969" i="1"/>
  <c r="O969" i="1" s="1"/>
  <c r="C970" i="1"/>
  <c r="Q970" i="1" s="1"/>
  <c r="C971" i="1"/>
  <c r="P971" i="1" s="1"/>
  <c r="C972" i="1"/>
  <c r="A972" i="1" s="1"/>
  <c r="C973" i="1"/>
  <c r="K973" i="1" s="1"/>
  <c r="C974" i="1"/>
  <c r="L974" i="1" s="1"/>
  <c r="C975" i="1"/>
  <c r="J975" i="1" s="1"/>
  <c r="C976" i="1"/>
  <c r="J976" i="1" s="1"/>
  <c r="C977" i="1"/>
  <c r="Q977" i="1" s="1"/>
  <c r="C978" i="1"/>
  <c r="J978" i="1" s="1"/>
  <c r="C979" i="1"/>
  <c r="Q979" i="1" s="1"/>
  <c r="C980" i="1"/>
  <c r="J980" i="1" s="1"/>
  <c r="C981" i="1"/>
  <c r="O981" i="1" s="1"/>
  <c r="C982" i="1"/>
  <c r="L982" i="1" s="1"/>
  <c r="C983" i="1"/>
  <c r="J983" i="1" s="1"/>
  <c r="C984" i="1"/>
  <c r="K984" i="1" s="1"/>
  <c r="C985" i="1"/>
  <c r="L985" i="1" s="1"/>
  <c r="C986" i="1"/>
  <c r="K986" i="1" s="1"/>
  <c r="C987" i="1"/>
  <c r="J987" i="1" s="1"/>
  <c r="C988" i="1"/>
  <c r="A988" i="1" s="1"/>
  <c r="C989" i="1"/>
  <c r="K989" i="1" s="1"/>
  <c r="C990" i="1"/>
  <c r="L990" i="1" s="1"/>
  <c r="C991" i="1"/>
  <c r="J991" i="1" s="1"/>
  <c r="C992" i="1"/>
  <c r="L992" i="1" s="1"/>
  <c r="C993" i="1"/>
  <c r="P993" i="1" s="1"/>
  <c r="C994" i="1"/>
  <c r="M994" i="1" s="1"/>
  <c r="C995" i="1"/>
  <c r="L995" i="1" s="1"/>
  <c r="C996" i="1"/>
  <c r="Q996" i="1" s="1"/>
  <c r="C997" i="1"/>
  <c r="O997" i="1" s="1"/>
  <c r="C799" i="1"/>
  <c r="P799" i="1" s="1"/>
  <c r="J798" i="1"/>
  <c r="K798" i="1"/>
  <c r="L798" i="1"/>
  <c r="M798" i="1"/>
  <c r="N798" i="1"/>
  <c r="O798" i="1"/>
  <c r="P798" i="1"/>
  <c r="Q798" i="1"/>
  <c r="R798" i="1"/>
  <c r="Q804" i="1"/>
  <c r="J820" i="1"/>
  <c r="K820" i="1"/>
  <c r="L820" i="1"/>
  <c r="M820" i="1"/>
  <c r="R820" i="1"/>
  <c r="J828" i="1"/>
  <c r="K828" i="1"/>
  <c r="N828" i="1"/>
  <c r="Q828" i="1"/>
  <c r="R828" i="1"/>
  <c r="J836" i="1"/>
  <c r="K836" i="1"/>
  <c r="L836" i="1"/>
  <c r="M836" i="1"/>
  <c r="N836" i="1"/>
  <c r="O836" i="1"/>
  <c r="P836" i="1"/>
  <c r="Q836" i="1"/>
  <c r="R836" i="1"/>
  <c r="M844" i="1"/>
  <c r="Q852" i="1"/>
  <c r="M860" i="1"/>
  <c r="N860" i="1"/>
  <c r="L868" i="1"/>
  <c r="M868" i="1"/>
  <c r="O868" i="1"/>
  <c r="Q868" i="1"/>
  <c r="R868" i="1"/>
  <c r="K876" i="1"/>
  <c r="L876" i="1"/>
  <c r="N876" i="1"/>
  <c r="P876" i="1"/>
  <c r="Q876" i="1"/>
  <c r="K892" i="1"/>
  <c r="Q900" i="1"/>
  <c r="J908" i="1"/>
  <c r="K908" i="1"/>
  <c r="M908" i="1"/>
  <c r="P908" i="1"/>
  <c r="R908" i="1"/>
  <c r="K916" i="1"/>
  <c r="L916" i="1"/>
  <c r="N916" i="1"/>
  <c r="O916" i="1"/>
  <c r="Q916" i="1"/>
  <c r="N924" i="1"/>
  <c r="O924" i="1"/>
  <c r="K940" i="1"/>
  <c r="M940" i="1"/>
  <c r="P940" i="1"/>
  <c r="K948" i="1"/>
  <c r="L948" i="1"/>
  <c r="P948" i="1"/>
  <c r="L956" i="1"/>
  <c r="N956" i="1"/>
  <c r="O956" i="1"/>
  <c r="Q956" i="1"/>
  <c r="R972" i="1"/>
  <c r="Q973" i="1"/>
  <c r="L980" i="1"/>
  <c r="M980" i="1"/>
  <c r="O980" i="1"/>
  <c r="N988" i="1"/>
  <c r="P988" i="1"/>
  <c r="Q988" i="1"/>
  <c r="J996" i="1"/>
  <c r="M996" i="1"/>
  <c r="O996" i="1"/>
  <c r="P996" i="1"/>
  <c r="R996" i="1"/>
  <c r="A798" i="1"/>
  <c r="B798" i="1"/>
  <c r="A813" i="1"/>
  <c r="A820" i="1"/>
  <c r="B820" i="1"/>
  <c r="A828" i="1"/>
  <c r="B828" i="1"/>
  <c r="A836" i="1"/>
  <c r="B836" i="1"/>
  <c r="A860" i="1"/>
  <c r="B868" i="1"/>
  <c r="A876" i="1"/>
  <c r="B876" i="1"/>
  <c r="B908" i="1"/>
  <c r="A916" i="1"/>
  <c r="B916" i="1"/>
  <c r="A933" i="1"/>
  <c r="B948" i="1"/>
  <c r="B949" i="1"/>
  <c r="A956" i="1"/>
  <c r="A980" i="1"/>
  <c r="B980" i="1"/>
  <c r="A996" i="1"/>
  <c r="M997" i="1" l="1"/>
  <c r="O933" i="1"/>
  <c r="A909" i="1"/>
  <c r="A949" i="1"/>
  <c r="B933" i="1"/>
  <c r="O877" i="1"/>
  <c r="B956" i="1"/>
  <c r="A924" i="1"/>
  <c r="N996" i="1"/>
  <c r="O988" i="1"/>
  <c r="M956" i="1"/>
  <c r="J948" i="1"/>
  <c r="M932" i="1"/>
  <c r="M916" i="1"/>
  <c r="L908" i="1"/>
  <c r="R876" i="1"/>
  <c r="J876" i="1"/>
  <c r="O860" i="1"/>
  <c r="L996" i="1"/>
  <c r="M988" i="1"/>
  <c r="O964" i="1"/>
  <c r="K956" i="1"/>
  <c r="O940" i="1"/>
  <c r="B996" i="1"/>
  <c r="K996" i="1"/>
  <c r="L988" i="1"/>
  <c r="R956" i="1"/>
  <c r="J956" i="1"/>
  <c r="N940" i="1"/>
  <c r="R916" i="1"/>
  <c r="J916" i="1"/>
  <c r="R900" i="1"/>
  <c r="O876" i="1"/>
  <c r="P868" i="1"/>
  <c r="B988" i="1"/>
  <c r="A948" i="1"/>
  <c r="A900" i="1"/>
  <c r="R988" i="1"/>
  <c r="N980" i="1"/>
  <c r="M948" i="1"/>
  <c r="L940" i="1"/>
  <c r="Q908" i="1"/>
  <c r="R892" i="1"/>
  <c r="N868" i="1"/>
  <c r="B892" i="1"/>
  <c r="Q972" i="1"/>
  <c r="J892" i="1"/>
  <c r="A892" i="1"/>
  <c r="M924" i="1"/>
  <c r="B885" i="1"/>
  <c r="L924" i="1"/>
  <c r="N852" i="1"/>
  <c r="A885" i="1"/>
  <c r="N972" i="1"/>
  <c r="K924" i="1"/>
  <c r="M852" i="1"/>
  <c r="B884" i="1"/>
  <c r="B812" i="1"/>
  <c r="M972" i="1"/>
  <c r="O884" i="1"/>
  <c r="L852" i="1"/>
  <c r="B940" i="1"/>
  <c r="A884" i="1"/>
  <c r="A812" i="1"/>
  <c r="J940" i="1"/>
  <c r="K852" i="1"/>
  <c r="A940" i="1"/>
  <c r="B804" i="1"/>
  <c r="K972" i="1"/>
  <c r="O900" i="1"/>
  <c r="M884" i="1"/>
  <c r="J852" i="1"/>
  <c r="N812" i="1"/>
  <c r="A804" i="1"/>
  <c r="K988" i="1"/>
  <c r="J972" i="1"/>
  <c r="R948" i="1"/>
  <c r="R932" i="1"/>
  <c r="N900" i="1"/>
  <c r="L884" i="1"/>
  <c r="K868" i="1"/>
  <c r="R844" i="1"/>
  <c r="P828" i="1"/>
  <c r="M812" i="1"/>
  <c r="A989" i="1"/>
  <c r="B869" i="1"/>
  <c r="J988" i="1"/>
  <c r="O965" i="1"/>
  <c r="Q948" i="1"/>
  <c r="Q932" i="1"/>
  <c r="M900" i="1"/>
  <c r="K884" i="1"/>
  <c r="J868" i="1"/>
  <c r="Q844" i="1"/>
  <c r="O828" i="1"/>
  <c r="K812" i="1"/>
  <c r="P852" i="1"/>
  <c r="P972" i="1"/>
  <c r="R884" i="1"/>
  <c r="O852" i="1"/>
  <c r="O972" i="1"/>
  <c r="Q884" i="1"/>
  <c r="P884" i="1"/>
  <c r="R812" i="1"/>
  <c r="J924" i="1"/>
  <c r="Q812" i="1"/>
  <c r="L972" i="1"/>
  <c r="P900" i="1"/>
  <c r="N884" i="1"/>
  <c r="O812" i="1"/>
  <c r="B932" i="1"/>
  <c r="R980" i="1"/>
  <c r="R964" i="1"/>
  <c r="P932" i="1"/>
  <c r="L900" i="1"/>
  <c r="R860" i="1"/>
  <c r="P844" i="1"/>
  <c r="J812" i="1"/>
  <c r="A932" i="1"/>
  <c r="Q980" i="1"/>
  <c r="Q964" i="1"/>
  <c r="O948" i="1"/>
  <c r="O932" i="1"/>
  <c r="K900" i="1"/>
  <c r="Q860" i="1"/>
  <c r="O844" i="1"/>
  <c r="M828" i="1"/>
  <c r="M805" i="1"/>
  <c r="B981" i="1"/>
  <c r="B924" i="1"/>
  <c r="B860" i="1"/>
  <c r="P980" i="1"/>
  <c r="P964" i="1"/>
  <c r="N932" i="1"/>
  <c r="J900" i="1"/>
  <c r="P860" i="1"/>
  <c r="N844" i="1"/>
  <c r="R804" i="1"/>
  <c r="B852" i="1"/>
  <c r="N964" i="1"/>
  <c r="L932" i="1"/>
  <c r="Q892" i="1"/>
  <c r="L844" i="1"/>
  <c r="N804" i="1"/>
  <c r="B972" i="1"/>
  <c r="A852" i="1"/>
  <c r="M964" i="1"/>
  <c r="K932" i="1"/>
  <c r="P892" i="1"/>
  <c r="K844" i="1"/>
  <c r="M804" i="1"/>
  <c r="B844" i="1"/>
  <c r="L964" i="1"/>
  <c r="O892" i="1"/>
  <c r="L860" i="1"/>
  <c r="J844" i="1"/>
  <c r="Q820" i="1"/>
  <c r="L804" i="1"/>
  <c r="A965" i="1"/>
  <c r="K980" i="1"/>
  <c r="K964" i="1"/>
  <c r="Q941" i="1"/>
  <c r="R924" i="1"/>
  <c r="N892" i="1"/>
  <c r="K860" i="1"/>
  <c r="P820" i="1"/>
  <c r="J804" i="1"/>
  <c r="B964" i="1"/>
  <c r="A908" i="1"/>
  <c r="J964" i="1"/>
  <c r="R940" i="1"/>
  <c r="Q924" i="1"/>
  <c r="O908" i="1"/>
  <c r="M892" i="1"/>
  <c r="O820" i="1"/>
  <c r="F114" i="8"/>
  <c r="F116" i="8"/>
  <c r="F109" i="8"/>
  <c r="F117" i="8"/>
  <c r="F110" i="8"/>
  <c r="F118" i="8"/>
  <c r="F111" i="8"/>
  <c r="F119" i="8"/>
  <c r="F112" i="8"/>
  <c r="M843" i="1"/>
  <c r="A973" i="1"/>
  <c r="J802" i="1"/>
  <c r="M819" i="1"/>
  <c r="J905" i="1"/>
  <c r="O899" i="1"/>
  <c r="A981" i="1"/>
  <c r="B925" i="1"/>
  <c r="B901" i="1"/>
  <c r="B861" i="1"/>
  <c r="N965" i="1"/>
  <c r="R837" i="1"/>
  <c r="B941" i="1"/>
  <c r="A901" i="1"/>
  <c r="A861" i="1"/>
  <c r="J989" i="1"/>
  <c r="M893" i="1"/>
  <c r="P861" i="1"/>
  <c r="B957" i="1"/>
  <c r="B877" i="1"/>
  <c r="A829" i="1"/>
  <c r="B805" i="1"/>
  <c r="K957" i="1"/>
  <c r="P917" i="1"/>
  <c r="N829" i="1"/>
  <c r="B997" i="1"/>
  <c r="B973" i="1"/>
  <c r="P885" i="1"/>
  <c r="R853" i="1"/>
  <c r="R973" i="1"/>
  <c r="K909" i="1"/>
  <c r="J885" i="1"/>
  <c r="J853" i="1"/>
  <c r="Q937" i="1"/>
  <c r="R817" i="1"/>
  <c r="M801" i="1"/>
  <c r="A857" i="1"/>
  <c r="J921" i="1"/>
  <c r="B849" i="1"/>
  <c r="J889" i="1"/>
  <c r="O883" i="1"/>
  <c r="N811" i="1"/>
  <c r="K803" i="1"/>
  <c r="B819" i="1"/>
  <c r="O859" i="1"/>
  <c r="A899" i="1"/>
  <c r="M915" i="1"/>
  <c r="R891" i="1"/>
  <c r="P835" i="1"/>
  <c r="A835" i="1"/>
  <c r="J891" i="1"/>
  <c r="R875" i="1"/>
  <c r="P995" i="1"/>
  <c r="J875" i="1"/>
  <c r="B995" i="1"/>
  <c r="K851" i="1"/>
  <c r="K827" i="1"/>
  <c r="A931" i="1"/>
  <c r="L867" i="1"/>
  <c r="K1478" i="1"/>
  <c r="B907" i="1"/>
  <c r="B883" i="1"/>
  <c r="B859" i="1"/>
  <c r="A819" i="1"/>
  <c r="L971" i="1"/>
  <c r="P955" i="1"/>
  <c r="N899" i="1"/>
  <c r="Q891" i="1"/>
  <c r="N883" i="1"/>
  <c r="Q875" i="1"/>
  <c r="K867" i="1"/>
  <c r="N859" i="1"/>
  <c r="R851" i="1"/>
  <c r="J851" i="1"/>
  <c r="L843" i="1"/>
  <c r="O835" i="1"/>
  <c r="R827" i="1"/>
  <c r="J827" i="1"/>
  <c r="L819" i="1"/>
  <c r="M811" i="1"/>
  <c r="A883" i="1"/>
  <c r="A859" i="1"/>
  <c r="B803" i="1"/>
  <c r="Q931" i="1"/>
  <c r="M899" i="1"/>
  <c r="P891" i="1"/>
  <c r="M883" i="1"/>
  <c r="P875" i="1"/>
  <c r="R867" i="1"/>
  <c r="J867" i="1"/>
  <c r="M859" i="1"/>
  <c r="Q851" i="1"/>
  <c r="K843" i="1"/>
  <c r="N835" i="1"/>
  <c r="Q827" i="1"/>
  <c r="K819" i="1"/>
  <c r="L811" i="1"/>
  <c r="A907" i="1"/>
  <c r="B891" i="1"/>
  <c r="B867" i="1"/>
  <c r="B843" i="1"/>
  <c r="A803" i="1"/>
  <c r="N987" i="1"/>
  <c r="N947" i="1"/>
  <c r="L899" i="1"/>
  <c r="O891" i="1"/>
  <c r="L883" i="1"/>
  <c r="O875" i="1"/>
  <c r="Q867" i="1"/>
  <c r="L859" i="1"/>
  <c r="P851" i="1"/>
  <c r="R843" i="1"/>
  <c r="J843" i="1"/>
  <c r="M835" i="1"/>
  <c r="P827" i="1"/>
  <c r="R819" i="1"/>
  <c r="J819" i="1"/>
  <c r="K811" i="1"/>
  <c r="L433" i="1"/>
  <c r="A891" i="1"/>
  <c r="A867" i="1"/>
  <c r="A843" i="1"/>
  <c r="B827" i="1"/>
  <c r="O923" i="1"/>
  <c r="K899" i="1"/>
  <c r="N891" i="1"/>
  <c r="K883" i="1"/>
  <c r="N875" i="1"/>
  <c r="P867" i="1"/>
  <c r="K859" i="1"/>
  <c r="O851" i="1"/>
  <c r="Q843" i="1"/>
  <c r="L835" i="1"/>
  <c r="O827" i="1"/>
  <c r="Q819" i="1"/>
  <c r="R811" i="1"/>
  <c r="J811" i="1"/>
  <c r="Q803" i="1"/>
  <c r="N803" i="1"/>
  <c r="A955" i="1"/>
  <c r="A827" i="1"/>
  <c r="B811" i="1"/>
  <c r="M979" i="1"/>
  <c r="R963" i="1"/>
  <c r="R899" i="1"/>
  <c r="J899" i="1"/>
  <c r="M891" i="1"/>
  <c r="R883" i="1"/>
  <c r="J883" i="1"/>
  <c r="M875" i="1"/>
  <c r="O867" i="1"/>
  <c r="R859" i="1"/>
  <c r="J859" i="1"/>
  <c r="N851" i="1"/>
  <c r="P843" i="1"/>
  <c r="K835" i="1"/>
  <c r="N827" i="1"/>
  <c r="P819" i="1"/>
  <c r="Q811" i="1"/>
  <c r="P803" i="1"/>
  <c r="B875" i="1"/>
  <c r="B851" i="1"/>
  <c r="A811" i="1"/>
  <c r="L939" i="1"/>
  <c r="Q899" i="1"/>
  <c r="L891" i="1"/>
  <c r="Q883" i="1"/>
  <c r="L875" i="1"/>
  <c r="N867" i="1"/>
  <c r="Q859" i="1"/>
  <c r="M851" i="1"/>
  <c r="O843" i="1"/>
  <c r="R835" i="1"/>
  <c r="J835" i="1"/>
  <c r="M827" i="1"/>
  <c r="O819" i="1"/>
  <c r="P811" i="1"/>
  <c r="M803" i="1"/>
  <c r="B971" i="1"/>
  <c r="J963" i="1"/>
  <c r="B931" i="1"/>
  <c r="B899" i="1"/>
  <c r="A875" i="1"/>
  <c r="A851" i="1"/>
  <c r="B835" i="1"/>
  <c r="K1413" i="1"/>
  <c r="O993" i="1"/>
  <c r="R921" i="1"/>
  <c r="R905" i="1"/>
  <c r="R889" i="1"/>
  <c r="M857" i="1"/>
  <c r="N841" i="1"/>
  <c r="Q433" i="1"/>
  <c r="A910" i="1"/>
  <c r="A865" i="1"/>
  <c r="N897" i="1"/>
  <c r="Q865" i="1"/>
  <c r="Q485" i="1"/>
  <c r="A990" i="1"/>
  <c r="M945" i="1"/>
  <c r="M929" i="1"/>
  <c r="O913" i="1"/>
  <c r="M849" i="1"/>
  <c r="N485" i="1"/>
  <c r="P977" i="1"/>
  <c r="O881" i="1"/>
  <c r="M485" i="1"/>
  <c r="L485" i="1"/>
  <c r="K485" i="1"/>
  <c r="J485" i="1"/>
  <c r="P485" i="1"/>
  <c r="B485" i="1"/>
  <c r="O874" i="1"/>
  <c r="L961" i="1"/>
  <c r="N914" i="1"/>
  <c r="A842" i="1"/>
  <c r="R882" i="1"/>
  <c r="Q834" i="1"/>
  <c r="K433" i="1"/>
  <c r="J433" i="1"/>
  <c r="K985" i="1"/>
  <c r="N969" i="1"/>
  <c r="B985" i="1"/>
  <c r="N818" i="1"/>
  <c r="B874" i="1"/>
  <c r="B954" i="1"/>
  <c r="P953" i="1"/>
  <c r="A461" i="1"/>
  <c r="N461" i="1"/>
  <c r="O461" i="1"/>
  <c r="M461" i="1"/>
  <c r="L461" i="1"/>
  <c r="K461" i="1"/>
  <c r="J461" i="1"/>
  <c r="Q461" i="1"/>
  <c r="P461" i="1"/>
  <c r="B989" i="1"/>
  <c r="A950" i="1"/>
  <c r="A934" i="1"/>
  <c r="A925" i="1"/>
  <c r="B909" i="1"/>
  <c r="A877" i="1"/>
  <c r="A869" i="1"/>
  <c r="B837" i="1"/>
  <c r="K997" i="1"/>
  <c r="P968" i="1"/>
  <c r="Q957" i="1"/>
  <c r="M933" i="1"/>
  <c r="M909" i="1"/>
  <c r="R885" i="1"/>
  <c r="M877" i="1"/>
  <c r="L853" i="1"/>
  <c r="P829" i="1"/>
  <c r="P433" i="1"/>
  <c r="A997" i="1"/>
  <c r="A957" i="1"/>
  <c r="B917" i="1"/>
  <c r="B821" i="1"/>
  <c r="A799" i="1"/>
  <c r="N981" i="1"/>
  <c r="O973" i="1"/>
  <c r="L965" i="1"/>
  <c r="K941" i="1"/>
  <c r="N917" i="1"/>
  <c r="K893" i="1"/>
  <c r="N861" i="1"/>
  <c r="L837" i="1"/>
  <c r="A917" i="1"/>
  <c r="B893" i="1"/>
  <c r="A821" i="1"/>
  <c r="R989" i="1"/>
  <c r="M981" i="1"/>
  <c r="J973" i="1"/>
  <c r="Q925" i="1"/>
  <c r="R869" i="1"/>
  <c r="J837" i="1"/>
  <c r="Q821" i="1"/>
  <c r="A853" i="1"/>
  <c r="B829" i="1"/>
  <c r="Q989" i="1"/>
  <c r="K981" i="1"/>
  <c r="O949" i="1"/>
  <c r="K925" i="1"/>
  <c r="Q901" i="1"/>
  <c r="L869" i="1"/>
  <c r="P845" i="1"/>
  <c r="B433" i="1"/>
  <c r="A966" i="1"/>
  <c r="A870" i="1"/>
  <c r="N997" i="1"/>
  <c r="O989" i="1"/>
  <c r="M949" i="1"/>
  <c r="O901" i="1"/>
  <c r="J869" i="1"/>
  <c r="N845" i="1"/>
  <c r="A433" i="1"/>
  <c r="O433" i="1"/>
  <c r="N433" i="1"/>
  <c r="N361" i="1"/>
  <c r="B312" i="1"/>
  <c r="A312" i="1"/>
  <c r="N385" i="1"/>
  <c r="L385" i="1"/>
  <c r="L873" i="1"/>
  <c r="M385" i="1"/>
  <c r="K385" i="1"/>
  <c r="J385" i="1"/>
  <c r="P385" i="1"/>
  <c r="B385" i="1"/>
  <c r="O385" i="1"/>
  <c r="L361" i="1"/>
  <c r="M361" i="1"/>
  <c r="K361" i="1"/>
  <c r="J361" i="1"/>
  <c r="P361" i="1"/>
  <c r="B361" i="1"/>
  <c r="O361" i="1"/>
  <c r="L997" i="1"/>
  <c r="P989" i="1"/>
  <c r="L981" i="1"/>
  <c r="P973" i="1"/>
  <c r="M965" i="1"/>
  <c r="R957" i="1"/>
  <c r="J957" i="1"/>
  <c r="N949" i="1"/>
  <c r="R941" i="1"/>
  <c r="J941" i="1"/>
  <c r="N933" i="1"/>
  <c r="R925" i="1"/>
  <c r="J925" i="1"/>
  <c r="O917" i="1"/>
  <c r="L909" i="1"/>
  <c r="P901" i="1"/>
  <c r="L893" i="1"/>
  <c r="Q885" i="1"/>
  <c r="N877" i="1"/>
  <c r="K869" i="1"/>
  <c r="O861" i="1"/>
  <c r="K853" i="1"/>
  <c r="O845" i="1"/>
  <c r="K837" i="1"/>
  <c r="O829" i="1"/>
  <c r="R821" i="1"/>
  <c r="L805" i="1"/>
  <c r="B965" i="1"/>
  <c r="A941" i="1"/>
  <c r="A893" i="1"/>
  <c r="B845" i="1"/>
  <c r="A837" i="1"/>
  <c r="A805" i="1"/>
  <c r="R997" i="1"/>
  <c r="J997" i="1"/>
  <c r="N989" i="1"/>
  <c r="R981" i="1"/>
  <c r="J981" i="1"/>
  <c r="N973" i="1"/>
  <c r="K965" i="1"/>
  <c r="P957" i="1"/>
  <c r="L949" i="1"/>
  <c r="P941" i="1"/>
  <c r="L933" i="1"/>
  <c r="P925" i="1"/>
  <c r="M917" i="1"/>
  <c r="R909" i="1"/>
  <c r="J909" i="1"/>
  <c r="N901" i="1"/>
  <c r="R893" i="1"/>
  <c r="J893" i="1"/>
  <c r="O885" i="1"/>
  <c r="L877" i="1"/>
  <c r="Q869" i="1"/>
  <c r="M861" i="1"/>
  <c r="Q853" i="1"/>
  <c r="M845" i="1"/>
  <c r="Q837" i="1"/>
  <c r="M829" i="1"/>
  <c r="N821" i="1"/>
  <c r="R813" i="1"/>
  <c r="B853" i="1"/>
  <c r="A845" i="1"/>
  <c r="B813" i="1"/>
  <c r="Q997" i="1"/>
  <c r="M989" i="1"/>
  <c r="Q981" i="1"/>
  <c r="M973" i="1"/>
  <c r="R965" i="1"/>
  <c r="J965" i="1"/>
  <c r="O957" i="1"/>
  <c r="K949" i="1"/>
  <c r="O941" i="1"/>
  <c r="K933" i="1"/>
  <c r="O925" i="1"/>
  <c r="L917" i="1"/>
  <c r="Q909" i="1"/>
  <c r="M901" i="1"/>
  <c r="Q893" i="1"/>
  <c r="N885" i="1"/>
  <c r="K877" i="1"/>
  <c r="P869" i="1"/>
  <c r="L861" i="1"/>
  <c r="P853" i="1"/>
  <c r="L845" i="1"/>
  <c r="P837" i="1"/>
  <c r="L829" i="1"/>
  <c r="M821" i="1"/>
  <c r="L813" i="1"/>
  <c r="Q337" i="1"/>
  <c r="P997" i="1"/>
  <c r="L989" i="1"/>
  <c r="P981" i="1"/>
  <c r="L973" i="1"/>
  <c r="Q965" i="1"/>
  <c r="N957" i="1"/>
  <c r="R949" i="1"/>
  <c r="J949" i="1"/>
  <c r="N941" i="1"/>
  <c r="R933" i="1"/>
  <c r="J933" i="1"/>
  <c r="N925" i="1"/>
  <c r="K917" i="1"/>
  <c r="P909" i="1"/>
  <c r="L901" i="1"/>
  <c r="P893" i="1"/>
  <c r="M885" i="1"/>
  <c r="R877" i="1"/>
  <c r="J877" i="1"/>
  <c r="O869" i="1"/>
  <c r="K861" i="1"/>
  <c r="O853" i="1"/>
  <c r="K845" i="1"/>
  <c r="O837" i="1"/>
  <c r="K829" i="1"/>
  <c r="L821" i="1"/>
  <c r="K813" i="1"/>
  <c r="N337" i="1"/>
  <c r="M957" i="1"/>
  <c r="Q949" i="1"/>
  <c r="M941" i="1"/>
  <c r="Q933" i="1"/>
  <c r="M925" i="1"/>
  <c r="R917" i="1"/>
  <c r="J917" i="1"/>
  <c r="O909" i="1"/>
  <c r="K901" i="1"/>
  <c r="O893" i="1"/>
  <c r="L885" i="1"/>
  <c r="Q877" i="1"/>
  <c r="N869" i="1"/>
  <c r="R861" i="1"/>
  <c r="J861" i="1"/>
  <c r="N853" i="1"/>
  <c r="R845" i="1"/>
  <c r="J845" i="1"/>
  <c r="N837" i="1"/>
  <c r="R829" i="1"/>
  <c r="J829" i="1"/>
  <c r="J821" i="1"/>
  <c r="J813" i="1"/>
  <c r="L337" i="1"/>
  <c r="R901" i="1"/>
  <c r="N805" i="1"/>
  <c r="M337" i="1"/>
  <c r="K337" i="1"/>
  <c r="R337" i="1"/>
  <c r="J337" i="1"/>
  <c r="P337" i="1"/>
  <c r="B337" i="1"/>
  <c r="O337" i="1"/>
  <c r="A854" i="1"/>
  <c r="B848" i="1"/>
  <c r="B800" i="1"/>
  <c r="K974" i="1"/>
  <c r="Q976" i="1"/>
  <c r="N952" i="1"/>
  <c r="A974" i="1"/>
  <c r="A888" i="1"/>
  <c r="A814" i="1"/>
  <c r="P813" i="1"/>
  <c r="P312" i="1"/>
  <c r="J984" i="1"/>
  <c r="O312" i="1"/>
  <c r="N312" i="1"/>
  <c r="B960" i="1"/>
  <c r="B936" i="1"/>
  <c r="A912" i="1"/>
  <c r="P926" i="1"/>
  <c r="M312" i="1"/>
  <c r="L312" i="1"/>
  <c r="K312" i="1"/>
  <c r="B913" i="1"/>
  <c r="A849" i="1"/>
  <c r="N993" i="1"/>
  <c r="R985" i="1"/>
  <c r="J985" i="1"/>
  <c r="O977" i="1"/>
  <c r="M969" i="1"/>
  <c r="K961" i="1"/>
  <c r="O953" i="1"/>
  <c r="L945" i="1"/>
  <c r="P937" i="1"/>
  <c r="L929" i="1"/>
  <c r="Q921" i="1"/>
  <c r="N913" i="1"/>
  <c r="Q905" i="1"/>
  <c r="M897" i="1"/>
  <c r="Q889" i="1"/>
  <c r="N881" i="1"/>
  <c r="K873" i="1"/>
  <c r="P865" i="1"/>
  <c r="J857" i="1"/>
  <c r="L849" i="1"/>
  <c r="M841" i="1"/>
  <c r="R833" i="1"/>
  <c r="Q817" i="1"/>
  <c r="A985" i="1"/>
  <c r="A993" i="1"/>
  <c r="B841" i="1"/>
  <c r="B833" i="1"/>
  <c r="M993" i="1"/>
  <c r="Q985" i="1"/>
  <c r="N977" i="1"/>
  <c r="L969" i="1"/>
  <c r="R961" i="1"/>
  <c r="J961" i="1"/>
  <c r="N953" i="1"/>
  <c r="K945" i="1"/>
  <c r="O937" i="1"/>
  <c r="K929" i="1"/>
  <c r="P921" i="1"/>
  <c r="M913" i="1"/>
  <c r="P905" i="1"/>
  <c r="L897" i="1"/>
  <c r="P889" i="1"/>
  <c r="M881" i="1"/>
  <c r="R873" i="1"/>
  <c r="J873" i="1"/>
  <c r="O865" i="1"/>
  <c r="K849" i="1"/>
  <c r="L841" i="1"/>
  <c r="Q833" i="1"/>
  <c r="R825" i="1"/>
  <c r="P817" i="1"/>
  <c r="K897" i="1"/>
  <c r="O889" i="1"/>
  <c r="L881" i="1"/>
  <c r="Q873" i="1"/>
  <c r="N865" i="1"/>
  <c r="R857" i="1"/>
  <c r="K841" i="1"/>
  <c r="P833" i="1"/>
  <c r="Q825" i="1"/>
  <c r="N817" i="1"/>
  <c r="B937" i="1"/>
  <c r="A841" i="1"/>
  <c r="A833" i="1"/>
  <c r="B825" i="1"/>
  <c r="B817" i="1"/>
  <c r="Q961" i="1"/>
  <c r="M953" i="1"/>
  <c r="R945" i="1"/>
  <c r="J945" i="1"/>
  <c r="N937" i="1"/>
  <c r="R929" i="1"/>
  <c r="J929" i="1"/>
  <c r="O921" i="1"/>
  <c r="A937" i="1"/>
  <c r="A921" i="1"/>
  <c r="A905" i="1"/>
  <c r="A897" i="1"/>
  <c r="B889" i="1"/>
  <c r="A825" i="1"/>
  <c r="A817" i="1"/>
  <c r="B809" i="1"/>
  <c r="B801" i="1"/>
  <c r="K993" i="1"/>
  <c r="O985" i="1"/>
  <c r="L977" i="1"/>
  <c r="R969" i="1"/>
  <c r="J969" i="1"/>
  <c r="P961" i="1"/>
  <c r="L953" i="1"/>
  <c r="Q945" i="1"/>
  <c r="M937" i="1"/>
  <c r="Q929" i="1"/>
  <c r="N921" i="1"/>
  <c r="K913" i="1"/>
  <c r="N905" i="1"/>
  <c r="R897" i="1"/>
  <c r="J897" i="1"/>
  <c r="N889" i="1"/>
  <c r="K881" i="1"/>
  <c r="P873" i="1"/>
  <c r="M865" i="1"/>
  <c r="Q857" i="1"/>
  <c r="J841" i="1"/>
  <c r="L833" i="1"/>
  <c r="P825" i="1"/>
  <c r="Q287" i="1"/>
  <c r="B897" i="1"/>
  <c r="L913" i="1"/>
  <c r="O905" i="1"/>
  <c r="B961" i="1"/>
  <c r="B945" i="1"/>
  <c r="B929" i="1"/>
  <c r="A889" i="1"/>
  <c r="B881" i="1"/>
  <c r="A809" i="1"/>
  <c r="A801" i="1"/>
  <c r="R993" i="1"/>
  <c r="J993" i="1"/>
  <c r="N985" i="1"/>
  <c r="K977" i="1"/>
  <c r="Q969" i="1"/>
  <c r="O961" i="1"/>
  <c r="K953" i="1"/>
  <c r="P945" i="1"/>
  <c r="L937" i="1"/>
  <c r="P929" i="1"/>
  <c r="M921" i="1"/>
  <c r="R913" i="1"/>
  <c r="J913" i="1"/>
  <c r="M905" i="1"/>
  <c r="Q897" i="1"/>
  <c r="M889" i="1"/>
  <c r="R881" i="1"/>
  <c r="J881" i="1"/>
  <c r="O873" i="1"/>
  <c r="L865" i="1"/>
  <c r="P857" i="1"/>
  <c r="P849" i="1"/>
  <c r="K833" i="1"/>
  <c r="N825" i="1"/>
  <c r="N287" i="1"/>
  <c r="B993" i="1"/>
  <c r="A913" i="1"/>
  <c r="B921" i="1"/>
  <c r="B905" i="1"/>
  <c r="L993" i="1"/>
  <c r="P985" i="1"/>
  <c r="M977" i="1"/>
  <c r="K969" i="1"/>
  <c r="B977" i="1"/>
  <c r="B969" i="1"/>
  <c r="A961" i="1"/>
  <c r="B953" i="1"/>
  <c r="A945" i="1"/>
  <c r="A929" i="1"/>
  <c r="A881" i="1"/>
  <c r="B873" i="1"/>
  <c r="Q993" i="1"/>
  <c r="M985" i="1"/>
  <c r="R977" i="1"/>
  <c r="J977" i="1"/>
  <c r="P969" i="1"/>
  <c r="N961" i="1"/>
  <c r="R953" i="1"/>
  <c r="J953" i="1"/>
  <c r="O945" i="1"/>
  <c r="K937" i="1"/>
  <c r="O929" i="1"/>
  <c r="L921" i="1"/>
  <c r="Q913" i="1"/>
  <c r="L905" i="1"/>
  <c r="P897" i="1"/>
  <c r="L889" i="1"/>
  <c r="Q881" i="1"/>
  <c r="N873" i="1"/>
  <c r="K865" i="1"/>
  <c r="O857" i="1"/>
  <c r="O849" i="1"/>
  <c r="R841" i="1"/>
  <c r="J833" i="1"/>
  <c r="M825" i="1"/>
  <c r="L287" i="1"/>
  <c r="A977" i="1"/>
  <c r="A969" i="1"/>
  <c r="A953" i="1"/>
  <c r="A873" i="1"/>
  <c r="B865" i="1"/>
  <c r="B857" i="1"/>
  <c r="R937" i="1"/>
  <c r="R865" i="1"/>
  <c r="N857" i="1"/>
  <c r="N849" i="1"/>
  <c r="Q841" i="1"/>
  <c r="M287" i="1"/>
  <c r="K287" i="1"/>
  <c r="R287" i="1"/>
  <c r="J287" i="1"/>
  <c r="P287" i="1"/>
  <c r="B287" i="1"/>
  <c r="O287" i="1"/>
  <c r="A954" i="1"/>
  <c r="B946" i="1"/>
  <c r="B922" i="1"/>
  <c r="B834" i="1"/>
  <c r="O960" i="1"/>
  <c r="R930" i="1"/>
  <c r="P922" i="1"/>
  <c r="M914" i="1"/>
  <c r="K882" i="1"/>
  <c r="M842" i="1"/>
  <c r="J834" i="1"/>
  <c r="A800" i="1"/>
  <c r="Q994" i="1"/>
  <c r="P986" i="1"/>
  <c r="M938" i="1"/>
  <c r="J930" i="1"/>
  <c r="P912" i="1"/>
  <c r="M890" i="1"/>
  <c r="P850" i="1"/>
  <c r="A866" i="1"/>
  <c r="A834" i="1"/>
  <c r="O922" i="1"/>
  <c r="N890" i="1"/>
  <c r="B898" i="1"/>
  <c r="A858" i="1"/>
  <c r="O986" i="1"/>
  <c r="O946" i="1"/>
  <c r="L938" i="1"/>
  <c r="N920" i="1"/>
  <c r="Q898" i="1"/>
  <c r="R858" i="1"/>
  <c r="O850" i="1"/>
  <c r="R810" i="1"/>
  <c r="Q259" i="1"/>
  <c r="B906" i="1"/>
  <c r="J882" i="1"/>
  <c r="L842" i="1"/>
  <c r="P994" i="1"/>
  <c r="O978" i="1"/>
  <c r="B978" i="1"/>
  <c r="A890" i="1"/>
  <c r="A818" i="1"/>
  <c r="J994" i="1"/>
  <c r="N986" i="1"/>
  <c r="N978" i="1"/>
  <c r="M970" i="1"/>
  <c r="R962" i="1"/>
  <c r="Q954" i="1"/>
  <c r="N946" i="1"/>
  <c r="P898" i="1"/>
  <c r="K858" i="1"/>
  <c r="L857" i="1"/>
  <c r="R849" i="1"/>
  <c r="J849" i="1"/>
  <c r="P841" i="1"/>
  <c r="O833" i="1"/>
  <c r="J825" i="1"/>
  <c r="J817" i="1"/>
  <c r="K810" i="1"/>
  <c r="N259" i="1"/>
  <c r="Q930" i="1"/>
  <c r="B858" i="1"/>
  <c r="A994" i="1"/>
  <c r="B986" i="1"/>
  <c r="A978" i="1"/>
  <c r="B850" i="1"/>
  <c r="A824" i="1"/>
  <c r="M978" i="1"/>
  <c r="L970" i="1"/>
  <c r="K962" i="1"/>
  <c r="P954" i="1"/>
  <c r="L906" i="1"/>
  <c r="N866" i="1"/>
  <c r="J858" i="1"/>
  <c r="N833" i="1"/>
  <c r="O826" i="1"/>
  <c r="O824" i="1"/>
  <c r="P816" i="1"/>
  <c r="J810" i="1"/>
  <c r="R802" i="1"/>
  <c r="L259" i="1"/>
  <c r="B930" i="1"/>
  <c r="R994" i="1"/>
  <c r="A970" i="1"/>
  <c r="B962" i="1"/>
  <c r="B882" i="1"/>
  <c r="B810" i="1"/>
  <c r="K992" i="1"/>
  <c r="R984" i="1"/>
  <c r="J962" i="1"/>
  <c r="L944" i="1"/>
  <c r="K906" i="1"/>
  <c r="P874" i="1"/>
  <c r="M866" i="1"/>
  <c r="R834" i="1"/>
  <c r="N826" i="1"/>
  <c r="O818" i="1"/>
  <c r="R809" i="1"/>
  <c r="K802" i="1"/>
  <c r="M259" i="1"/>
  <c r="K259" i="1"/>
  <c r="R259" i="1"/>
  <c r="J259" i="1"/>
  <c r="P259" i="1"/>
  <c r="B259" i="1"/>
  <c r="O259" i="1"/>
  <c r="K971" i="1"/>
  <c r="B939" i="1"/>
  <c r="B979" i="1"/>
  <c r="B938" i="1"/>
  <c r="B914" i="1"/>
  <c r="K995" i="1"/>
  <c r="L994" i="1"/>
  <c r="Q987" i="1"/>
  <c r="R986" i="1"/>
  <c r="J986" i="1"/>
  <c r="P979" i="1"/>
  <c r="Q978" i="1"/>
  <c r="O971" i="1"/>
  <c r="P970" i="1"/>
  <c r="M963" i="1"/>
  <c r="N962" i="1"/>
  <c r="K955" i="1"/>
  <c r="L954" i="1"/>
  <c r="Q947" i="1"/>
  <c r="R946" i="1"/>
  <c r="J946" i="1"/>
  <c r="O939" i="1"/>
  <c r="P938" i="1"/>
  <c r="L931" i="1"/>
  <c r="M930" i="1"/>
  <c r="R923" i="1"/>
  <c r="J923" i="1"/>
  <c r="K922" i="1"/>
  <c r="P915" i="1"/>
  <c r="Q914" i="1"/>
  <c r="N907" i="1"/>
  <c r="O906" i="1"/>
  <c r="L898" i="1"/>
  <c r="Q890" i="1"/>
  <c r="N882" i="1"/>
  <c r="K874" i="1"/>
  <c r="Q866" i="1"/>
  <c r="N858" i="1"/>
  <c r="K850" i="1"/>
  <c r="P842" i="1"/>
  <c r="M834" i="1"/>
  <c r="R826" i="1"/>
  <c r="J826" i="1"/>
  <c r="R818" i="1"/>
  <c r="J818" i="1"/>
  <c r="N810" i="1"/>
  <c r="N802" i="1"/>
  <c r="A971" i="1"/>
  <c r="O995" i="1"/>
  <c r="Q963" i="1"/>
  <c r="R907" i="1"/>
  <c r="B915" i="1"/>
  <c r="A986" i="1"/>
  <c r="A979" i="1"/>
  <c r="A962" i="1"/>
  <c r="B955" i="1"/>
  <c r="A938" i="1"/>
  <c r="A914" i="1"/>
  <c r="B890" i="1"/>
  <c r="B866" i="1"/>
  <c r="B842" i="1"/>
  <c r="B818" i="1"/>
  <c r="R995" i="1"/>
  <c r="J995" i="1"/>
  <c r="K994" i="1"/>
  <c r="P987" i="1"/>
  <c r="Q986" i="1"/>
  <c r="O979" i="1"/>
  <c r="P978" i="1"/>
  <c r="N971" i="1"/>
  <c r="O970" i="1"/>
  <c r="L963" i="1"/>
  <c r="M962" i="1"/>
  <c r="R955" i="1"/>
  <c r="J955" i="1"/>
  <c r="K954" i="1"/>
  <c r="P947" i="1"/>
  <c r="Q946" i="1"/>
  <c r="N939" i="1"/>
  <c r="O938" i="1"/>
  <c r="K931" i="1"/>
  <c r="L930" i="1"/>
  <c r="Q923" i="1"/>
  <c r="R922" i="1"/>
  <c r="J922" i="1"/>
  <c r="O915" i="1"/>
  <c r="P914" i="1"/>
  <c r="M907" i="1"/>
  <c r="N906" i="1"/>
  <c r="K898" i="1"/>
  <c r="P890" i="1"/>
  <c r="M882" i="1"/>
  <c r="R874" i="1"/>
  <c r="J874" i="1"/>
  <c r="P866" i="1"/>
  <c r="M858" i="1"/>
  <c r="R850" i="1"/>
  <c r="J850" i="1"/>
  <c r="O842" i="1"/>
  <c r="L834" i="1"/>
  <c r="Q826" i="1"/>
  <c r="Q818" i="1"/>
  <c r="M810" i="1"/>
  <c r="M802" i="1"/>
  <c r="Q995" i="1"/>
  <c r="O987" i="1"/>
  <c r="N979" i="1"/>
  <c r="M971" i="1"/>
  <c r="N970" i="1"/>
  <c r="K963" i="1"/>
  <c r="L962" i="1"/>
  <c r="Q955" i="1"/>
  <c r="R954" i="1"/>
  <c r="J954" i="1"/>
  <c r="O947" i="1"/>
  <c r="P946" i="1"/>
  <c r="M939" i="1"/>
  <c r="N938" i="1"/>
  <c r="R931" i="1"/>
  <c r="J931" i="1"/>
  <c r="K930" i="1"/>
  <c r="P923" i="1"/>
  <c r="Q922" i="1"/>
  <c r="N915" i="1"/>
  <c r="O914" i="1"/>
  <c r="L907" i="1"/>
  <c r="M906" i="1"/>
  <c r="R898" i="1"/>
  <c r="J898" i="1"/>
  <c r="O890" i="1"/>
  <c r="L882" i="1"/>
  <c r="Q874" i="1"/>
  <c r="O866" i="1"/>
  <c r="L858" i="1"/>
  <c r="Q850" i="1"/>
  <c r="N842" i="1"/>
  <c r="K834" i="1"/>
  <c r="P826" i="1"/>
  <c r="P818" i="1"/>
  <c r="L810" i="1"/>
  <c r="L802" i="1"/>
  <c r="A995" i="1"/>
  <c r="B947" i="1"/>
  <c r="O955" i="1"/>
  <c r="P931" i="1"/>
  <c r="L915" i="1"/>
  <c r="B994" i="1"/>
  <c r="B970" i="1"/>
  <c r="A947" i="1"/>
  <c r="A930" i="1"/>
  <c r="A923" i="1"/>
  <c r="A906" i="1"/>
  <c r="A882" i="1"/>
  <c r="A810" i="1"/>
  <c r="N995" i="1"/>
  <c r="O994" i="1"/>
  <c r="L987" i="1"/>
  <c r="M986" i="1"/>
  <c r="K979" i="1"/>
  <c r="L978" i="1"/>
  <c r="R971" i="1"/>
  <c r="J971" i="1"/>
  <c r="K970" i="1"/>
  <c r="P963" i="1"/>
  <c r="Q962" i="1"/>
  <c r="N955" i="1"/>
  <c r="O954" i="1"/>
  <c r="L947" i="1"/>
  <c r="M946" i="1"/>
  <c r="R939" i="1"/>
  <c r="J939" i="1"/>
  <c r="K938" i="1"/>
  <c r="O931" i="1"/>
  <c r="P930" i="1"/>
  <c r="M923" i="1"/>
  <c r="N922" i="1"/>
  <c r="K915" i="1"/>
  <c r="L914" i="1"/>
  <c r="Q907" i="1"/>
  <c r="R906" i="1"/>
  <c r="J906" i="1"/>
  <c r="O898" i="1"/>
  <c r="L890" i="1"/>
  <c r="Q882" i="1"/>
  <c r="N874" i="1"/>
  <c r="L866" i="1"/>
  <c r="Q858" i="1"/>
  <c r="N850" i="1"/>
  <c r="K842" i="1"/>
  <c r="P834" i="1"/>
  <c r="M826" i="1"/>
  <c r="M818" i="1"/>
  <c r="Q810" i="1"/>
  <c r="Q802" i="1"/>
  <c r="L979" i="1"/>
  <c r="N923" i="1"/>
  <c r="J907" i="1"/>
  <c r="B987" i="1"/>
  <c r="B826" i="1"/>
  <c r="B802" i="1"/>
  <c r="M995" i="1"/>
  <c r="N994" i="1"/>
  <c r="K987" i="1"/>
  <c r="L986" i="1"/>
  <c r="R979" i="1"/>
  <c r="J979" i="1"/>
  <c r="K978" i="1"/>
  <c r="Q971" i="1"/>
  <c r="R970" i="1"/>
  <c r="J970" i="1"/>
  <c r="O963" i="1"/>
  <c r="P962" i="1"/>
  <c r="M955" i="1"/>
  <c r="N954" i="1"/>
  <c r="K947" i="1"/>
  <c r="L946" i="1"/>
  <c r="Q939" i="1"/>
  <c r="R938" i="1"/>
  <c r="J938" i="1"/>
  <c r="N931" i="1"/>
  <c r="O930" i="1"/>
  <c r="L923" i="1"/>
  <c r="M922" i="1"/>
  <c r="R915" i="1"/>
  <c r="J915" i="1"/>
  <c r="K914" i="1"/>
  <c r="P907" i="1"/>
  <c r="Q906" i="1"/>
  <c r="N898" i="1"/>
  <c r="K890" i="1"/>
  <c r="P882" i="1"/>
  <c r="M874" i="1"/>
  <c r="K866" i="1"/>
  <c r="P858" i="1"/>
  <c r="M850" i="1"/>
  <c r="R842" i="1"/>
  <c r="J842" i="1"/>
  <c r="O834" i="1"/>
  <c r="L826" i="1"/>
  <c r="L818" i="1"/>
  <c r="P810" i="1"/>
  <c r="P802" i="1"/>
  <c r="K907" i="1"/>
  <c r="B923" i="1"/>
  <c r="M987" i="1"/>
  <c r="M947" i="1"/>
  <c r="K939" i="1"/>
  <c r="B963" i="1"/>
  <c r="A987" i="1"/>
  <c r="A963" i="1"/>
  <c r="A946" i="1"/>
  <c r="A939" i="1"/>
  <c r="A922" i="1"/>
  <c r="A915" i="1"/>
  <c r="A898" i="1"/>
  <c r="A874" i="1"/>
  <c r="A850" i="1"/>
  <c r="A826" i="1"/>
  <c r="A802" i="1"/>
  <c r="R987" i="1"/>
  <c r="R978" i="1"/>
  <c r="R947" i="1"/>
  <c r="R914" i="1"/>
  <c r="R890" i="1"/>
  <c r="R866" i="1"/>
  <c r="K990" i="1"/>
  <c r="K982" i="1"/>
  <c r="A846" i="1"/>
  <c r="A806" i="1"/>
  <c r="A982" i="1"/>
  <c r="J822" i="1"/>
  <c r="A942" i="1"/>
  <c r="A862" i="1"/>
  <c r="A958" i="1"/>
  <c r="A918" i="1"/>
  <c r="K966" i="1"/>
  <c r="B799" i="1"/>
  <c r="Q800" i="1"/>
  <c r="N809" i="1"/>
  <c r="M809" i="1"/>
  <c r="Q801" i="1"/>
  <c r="P801" i="1"/>
  <c r="A936" i="1"/>
  <c r="B896" i="1"/>
  <c r="P896" i="1"/>
  <c r="A984" i="1"/>
  <c r="B944" i="1"/>
  <c r="B920" i="1"/>
  <c r="A896" i="1"/>
  <c r="A872" i="1"/>
  <c r="B832" i="1"/>
  <c r="A808" i="1"/>
  <c r="Q992" i="1"/>
  <c r="P984" i="1"/>
  <c r="O976" i="1"/>
  <c r="N968" i="1"/>
  <c r="M960" i="1"/>
  <c r="L952" i="1"/>
  <c r="J944" i="1"/>
  <c r="O936" i="1"/>
  <c r="N912" i="1"/>
  <c r="O904" i="1"/>
  <c r="O896" i="1"/>
  <c r="O888" i="1"/>
  <c r="O880" i="1"/>
  <c r="O872" i="1"/>
  <c r="P864" i="1"/>
  <c r="L809" i="1"/>
  <c r="A960" i="1"/>
  <c r="A848" i="1"/>
  <c r="P976" i="1"/>
  <c r="O912" i="1"/>
  <c r="P880" i="1"/>
  <c r="B968" i="1"/>
  <c r="A944" i="1"/>
  <c r="B895" i="1"/>
  <c r="B856" i="1"/>
  <c r="A832" i="1"/>
  <c r="P992" i="1"/>
  <c r="O984" i="1"/>
  <c r="N976" i="1"/>
  <c r="M968" i="1"/>
  <c r="L960" i="1"/>
  <c r="K952" i="1"/>
  <c r="R944" i="1"/>
  <c r="N936" i="1"/>
  <c r="N904" i="1"/>
  <c r="N896" i="1"/>
  <c r="N888" i="1"/>
  <c r="N880" i="1"/>
  <c r="N872" i="1"/>
  <c r="O864" i="1"/>
  <c r="P856" i="1"/>
  <c r="B872" i="1"/>
  <c r="N960" i="1"/>
  <c r="M952" i="1"/>
  <c r="K944" i="1"/>
  <c r="P888" i="1"/>
  <c r="A920" i="1"/>
  <c r="B992" i="1"/>
  <c r="A968" i="1"/>
  <c r="A943" i="1"/>
  <c r="B904" i="1"/>
  <c r="B880" i="1"/>
  <c r="A856" i="1"/>
  <c r="B816" i="1"/>
  <c r="O992" i="1"/>
  <c r="N984" i="1"/>
  <c r="M976" i="1"/>
  <c r="L968" i="1"/>
  <c r="K960" i="1"/>
  <c r="R952" i="1"/>
  <c r="J952" i="1"/>
  <c r="P944" i="1"/>
  <c r="M936" i="1"/>
  <c r="P928" i="1"/>
  <c r="N864" i="1"/>
  <c r="O856" i="1"/>
  <c r="P848" i="1"/>
  <c r="P832" i="1"/>
  <c r="O968" i="1"/>
  <c r="P872" i="1"/>
  <c r="A992" i="1"/>
  <c r="B952" i="1"/>
  <c r="B928" i="1"/>
  <c r="A904" i="1"/>
  <c r="A880" i="1"/>
  <c r="B840" i="1"/>
  <c r="A816" i="1"/>
  <c r="N992" i="1"/>
  <c r="M984" i="1"/>
  <c r="L976" i="1"/>
  <c r="K968" i="1"/>
  <c r="R960" i="1"/>
  <c r="J960" i="1"/>
  <c r="Q952" i="1"/>
  <c r="O944" i="1"/>
  <c r="L936" i="1"/>
  <c r="O928" i="1"/>
  <c r="N856" i="1"/>
  <c r="O848" i="1"/>
  <c r="P840" i="1"/>
  <c r="O832" i="1"/>
  <c r="Q848" i="1"/>
  <c r="B984" i="1"/>
  <c r="R992" i="1"/>
  <c r="J992" i="1"/>
  <c r="P904" i="1"/>
  <c r="N824" i="1"/>
  <c r="B976" i="1"/>
  <c r="A952" i="1"/>
  <c r="A928" i="1"/>
  <c r="B864" i="1"/>
  <c r="A840" i="1"/>
  <c r="M992" i="1"/>
  <c r="L984" i="1"/>
  <c r="K976" i="1"/>
  <c r="R968" i="1"/>
  <c r="J968" i="1"/>
  <c r="Q960" i="1"/>
  <c r="P952" i="1"/>
  <c r="N944" i="1"/>
  <c r="N928" i="1"/>
  <c r="P920" i="1"/>
  <c r="O840" i="1"/>
  <c r="K801" i="1"/>
  <c r="B808" i="1"/>
  <c r="Q984" i="1"/>
  <c r="P936" i="1"/>
  <c r="L920" i="1"/>
  <c r="A976" i="1"/>
  <c r="B912" i="1"/>
  <c r="B888" i="1"/>
  <c r="A864" i="1"/>
  <c r="B824" i="1"/>
  <c r="R976" i="1"/>
  <c r="M944" i="1"/>
  <c r="L928" i="1"/>
  <c r="O920" i="1"/>
  <c r="B951" i="1"/>
  <c r="A823" i="1"/>
  <c r="M943" i="1"/>
  <c r="O919" i="1"/>
  <c r="O825" i="1"/>
  <c r="Q823" i="1"/>
  <c r="K821" i="1"/>
  <c r="O817" i="1"/>
  <c r="Q813" i="1"/>
  <c r="J809" i="1"/>
  <c r="K805" i="1"/>
  <c r="L801" i="1"/>
  <c r="Q840" i="1"/>
  <c r="O847" i="1"/>
  <c r="B831" i="1"/>
  <c r="Q991" i="1"/>
  <c r="Q983" i="1"/>
  <c r="Q975" i="1"/>
  <c r="P967" i="1"/>
  <c r="N959" i="1"/>
  <c r="M817" i="1"/>
  <c r="O813" i="1"/>
  <c r="Q809" i="1"/>
  <c r="Q805" i="1"/>
  <c r="A951" i="1"/>
  <c r="A879" i="1"/>
  <c r="O903" i="1"/>
  <c r="L825" i="1"/>
  <c r="P821" i="1"/>
  <c r="L817" i="1"/>
  <c r="N813" i="1"/>
  <c r="P809" i="1"/>
  <c r="P805" i="1"/>
  <c r="B959" i="1"/>
  <c r="B887" i="1"/>
  <c r="P879" i="1"/>
  <c r="O809" i="1"/>
  <c r="O805" i="1"/>
  <c r="A887" i="1"/>
  <c r="O863" i="1"/>
  <c r="B967" i="1"/>
  <c r="A959" i="1"/>
  <c r="B903" i="1"/>
  <c r="A895" i="1"/>
  <c r="B839" i="1"/>
  <c r="A831" i="1"/>
  <c r="P991" i="1"/>
  <c r="P983" i="1"/>
  <c r="P975" i="1"/>
  <c r="O967" i="1"/>
  <c r="M959" i="1"/>
  <c r="Q927" i="1"/>
  <c r="Q895" i="1"/>
  <c r="O879" i="1"/>
  <c r="P823" i="1"/>
  <c r="O816" i="1"/>
  <c r="P812" i="1"/>
  <c r="R805" i="1"/>
  <c r="K804" i="1"/>
  <c r="R801" i="1"/>
  <c r="J801" i="1"/>
  <c r="Q808" i="1"/>
  <c r="B975" i="1"/>
  <c r="A967" i="1"/>
  <c r="B911" i="1"/>
  <c r="A903" i="1"/>
  <c r="B847" i="1"/>
  <c r="A839" i="1"/>
  <c r="O991" i="1"/>
  <c r="O983" i="1"/>
  <c r="O975" i="1"/>
  <c r="N967" i="1"/>
  <c r="K959" i="1"/>
  <c r="Q951" i="1"/>
  <c r="P927" i="1"/>
  <c r="Q911" i="1"/>
  <c r="P895" i="1"/>
  <c r="Q871" i="1"/>
  <c r="Q855" i="1"/>
  <c r="Q839" i="1"/>
  <c r="O823" i="1"/>
  <c r="N816" i="1"/>
  <c r="P800" i="1"/>
  <c r="A975" i="1"/>
  <c r="N991" i="1"/>
  <c r="N983" i="1"/>
  <c r="N975" i="1"/>
  <c r="M967" i="1"/>
  <c r="P951" i="1"/>
  <c r="O927" i="1"/>
  <c r="P911" i="1"/>
  <c r="P871" i="1"/>
  <c r="P855" i="1"/>
  <c r="P839" i="1"/>
  <c r="Q815" i="1"/>
  <c r="P808" i="1"/>
  <c r="O800" i="1"/>
  <c r="B855" i="1"/>
  <c r="A847" i="1"/>
  <c r="B991" i="1"/>
  <c r="A983" i="1"/>
  <c r="B927" i="1"/>
  <c r="A919" i="1"/>
  <c r="B863" i="1"/>
  <c r="A855" i="1"/>
  <c r="M991" i="1"/>
  <c r="M983" i="1"/>
  <c r="M975" i="1"/>
  <c r="L967" i="1"/>
  <c r="O951" i="1"/>
  <c r="Q935" i="1"/>
  <c r="O911" i="1"/>
  <c r="Q887" i="1"/>
  <c r="O871" i="1"/>
  <c r="N832" i="1"/>
  <c r="P815" i="1"/>
  <c r="O808" i="1"/>
  <c r="P804" i="1"/>
  <c r="O801" i="1"/>
  <c r="B983" i="1"/>
  <c r="B919" i="1"/>
  <c r="A991" i="1"/>
  <c r="B935" i="1"/>
  <c r="B871" i="1"/>
  <c r="A863" i="1"/>
  <c r="B807" i="1"/>
  <c r="L991" i="1"/>
  <c r="L983" i="1"/>
  <c r="L975" i="1"/>
  <c r="K967" i="1"/>
  <c r="Q959" i="1"/>
  <c r="N951" i="1"/>
  <c r="Q943" i="1"/>
  <c r="P935" i="1"/>
  <c r="P887" i="1"/>
  <c r="Q831" i="1"/>
  <c r="P824" i="1"/>
  <c r="O815" i="1"/>
  <c r="B943" i="1"/>
  <c r="A935" i="1"/>
  <c r="B879" i="1"/>
  <c r="B815" i="1"/>
  <c r="A807" i="1"/>
  <c r="K991" i="1"/>
  <c r="K983" i="1"/>
  <c r="K975" i="1"/>
  <c r="P959" i="1"/>
  <c r="P943" i="1"/>
  <c r="Q919" i="1"/>
  <c r="Q903" i="1"/>
  <c r="Q863" i="1"/>
  <c r="Q847" i="1"/>
  <c r="P831" i="1"/>
  <c r="Q807" i="1"/>
  <c r="R991" i="1"/>
  <c r="R983" i="1"/>
  <c r="R975" i="1"/>
  <c r="K806" i="1"/>
  <c r="L806" i="1"/>
  <c r="M806" i="1"/>
  <c r="N806" i="1"/>
  <c r="O806" i="1"/>
  <c r="P806" i="1"/>
  <c r="K830" i="1"/>
  <c r="L830" i="1"/>
  <c r="M830" i="1"/>
  <c r="N830" i="1"/>
  <c r="O830" i="1"/>
  <c r="K838" i="1"/>
  <c r="L838" i="1"/>
  <c r="M838" i="1"/>
  <c r="N838" i="1"/>
  <c r="O838" i="1"/>
  <c r="K854" i="1"/>
  <c r="L854" i="1"/>
  <c r="M854" i="1"/>
  <c r="N854" i="1"/>
  <c r="O854" i="1"/>
  <c r="K862" i="1"/>
  <c r="L862" i="1"/>
  <c r="M862" i="1"/>
  <c r="N862" i="1"/>
  <c r="O862" i="1"/>
  <c r="K870" i="1"/>
  <c r="L870" i="1"/>
  <c r="M870" i="1"/>
  <c r="N870" i="1"/>
  <c r="O870" i="1"/>
  <c r="K878" i="1"/>
  <c r="L878" i="1"/>
  <c r="M878" i="1"/>
  <c r="N878" i="1"/>
  <c r="O878" i="1"/>
  <c r="K886" i="1"/>
  <c r="L886" i="1"/>
  <c r="M886" i="1"/>
  <c r="N886" i="1"/>
  <c r="O886" i="1"/>
  <c r="K894" i="1"/>
  <c r="L894" i="1"/>
  <c r="M894" i="1"/>
  <c r="N894" i="1"/>
  <c r="O894" i="1"/>
  <c r="K902" i="1"/>
  <c r="L902" i="1"/>
  <c r="M902" i="1"/>
  <c r="N902" i="1"/>
  <c r="O902" i="1"/>
  <c r="K910" i="1"/>
  <c r="L910" i="1"/>
  <c r="M910" i="1"/>
  <c r="N910" i="1"/>
  <c r="O910" i="1"/>
  <c r="K918" i="1"/>
  <c r="L918" i="1"/>
  <c r="M918" i="1"/>
  <c r="N918" i="1"/>
  <c r="O918" i="1"/>
  <c r="K926" i="1"/>
  <c r="L926" i="1"/>
  <c r="M926" i="1"/>
  <c r="N926" i="1"/>
  <c r="O926" i="1"/>
  <c r="K934" i="1"/>
  <c r="L934" i="1"/>
  <c r="M934" i="1"/>
  <c r="N934" i="1"/>
  <c r="O934" i="1"/>
  <c r="K942" i="1"/>
  <c r="L942" i="1"/>
  <c r="M942" i="1"/>
  <c r="O942" i="1"/>
  <c r="K950" i="1"/>
  <c r="L950" i="1"/>
  <c r="M950" i="1"/>
  <c r="K958" i="1"/>
  <c r="M958" i="1"/>
  <c r="R990" i="1"/>
  <c r="J990" i="1"/>
  <c r="R982" i="1"/>
  <c r="J982" i="1"/>
  <c r="R974" i="1"/>
  <c r="J974" i="1"/>
  <c r="P966" i="1"/>
  <c r="J958" i="1"/>
  <c r="N950" i="1"/>
  <c r="J934" i="1"/>
  <c r="J926" i="1"/>
  <c r="J918" i="1"/>
  <c r="R878" i="1"/>
  <c r="Q870" i="1"/>
  <c r="P862" i="1"/>
  <c r="J854" i="1"/>
  <c r="J806" i="1"/>
  <c r="J799" i="1"/>
  <c r="R799" i="1"/>
  <c r="K799" i="1"/>
  <c r="L799" i="1"/>
  <c r="M799" i="1"/>
  <c r="N799" i="1"/>
  <c r="O799" i="1"/>
  <c r="J807" i="1"/>
  <c r="R807" i="1"/>
  <c r="K807" i="1"/>
  <c r="L807" i="1"/>
  <c r="M807" i="1"/>
  <c r="N807" i="1"/>
  <c r="O807" i="1"/>
  <c r="J815" i="1"/>
  <c r="R815" i="1"/>
  <c r="K815" i="1"/>
  <c r="L815" i="1"/>
  <c r="M815" i="1"/>
  <c r="N815" i="1"/>
  <c r="J823" i="1"/>
  <c r="R823" i="1"/>
  <c r="K823" i="1"/>
  <c r="L823" i="1"/>
  <c r="M823" i="1"/>
  <c r="N823" i="1"/>
  <c r="J831" i="1"/>
  <c r="R831" i="1"/>
  <c r="K831" i="1"/>
  <c r="L831" i="1"/>
  <c r="M831" i="1"/>
  <c r="N831" i="1"/>
  <c r="J839" i="1"/>
  <c r="R839" i="1"/>
  <c r="K839" i="1"/>
  <c r="L839" i="1"/>
  <c r="M839" i="1"/>
  <c r="N839" i="1"/>
  <c r="J847" i="1"/>
  <c r="R847" i="1"/>
  <c r="K847" i="1"/>
  <c r="L847" i="1"/>
  <c r="M847" i="1"/>
  <c r="N847" i="1"/>
  <c r="J855" i="1"/>
  <c r="R855" i="1"/>
  <c r="K855" i="1"/>
  <c r="L855" i="1"/>
  <c r="M855" i="1"/>
  <c r="N855" i="1"/>
  <c r="J863" i="1"/>
  <c r="R863" i="1"/>
  <c r="K863" i="1"/>
  <c r="L863" i="1"/>
  <c r="M863" i="1"/>
  <c r="N863" i="1"/>
  <c r="J871" i="1"/>
  <c r="R871" i="1"/>
  <c r="K871" i="1"/>
  <c r="L871" i="1"/>
  <c r="M871" i="1"/>
  <c r="N871" i="1"/>
  <c r="J879" i="1"/>
  <c r="R879" i="1"/>
  <c r="K879" i="1"/>
  <c r="L879" i="1"/>
  <c r="M879" i="1"/>
  <c r="N879" i="1"/>
  <c r="J887" i="1"/>
  <c r="R887" i="1"/>
  <c r="K887" i="1"/>
  <c r="L887" i="1"/>
  <c r="M887" i="1"/>
  <c r="N887" i="1"/>
  <c r="J895" i="1"/>
  <c r="R895" i="1"/>
  <c r="K895" i="1"/>
  <c r="L895" i="1"/>
  <c r="M895" i="1"/>
  <c r="N895" i="1"/>
  <c r="J903" i="1"/>
  <c r="R903" i="1"/>
  <c r="K903" i="1"/>
  <c r="L903" i="1"/>
  <c r="M903" i="1"/>
  <c r="N903" i="1"/>
  <c r="J911" i="1"/>
  <c r="R911" i="1"/>
  <c r="K911" i="1"/>
  <c r="L911" i="1"/>
  <c r="M911" i="1"/>
  <c r="N911" i="1"/>
  <c r="J919" i="1"/>
  <c r="R919" i="1"/>
  <c r="K919" i="1"/>
  <c r="L919" i="1"/>
  <c r="M919" i="1"/>
  <c r="N919" i="1"/>
  <c r="J927" i="1"/>
  <c r="R927" i="1"/>
  <c r="K927" i="1"/>
  <c r="L927" i="1"/>
  <c r="M927" i="1"/>
  <c r="N927" i="1"/>
  <c r="J935" i="1"/>
  <c r="R935" i="1"/>
  <c r="K935" i="1"/>
  <c r="L935" i="1"/>
  <c r="M935" i="1"/>
  <c r="N935" i="1"/>
  <c r="J943" i="1"/>
  <c r="R943" i="1"/>
  <c r="K943" i="1"/>
  <c r="L943" i="1"/>
  <c r="N943" i="1"/>
  <c r="J951" i="1"/>
  <c r="R951" i="1"/>
  <c r="K951" i="1"/>
  <c r="L951" i="1"/>
  <c r="J959" i="1"/>
  <c r="R959" i="1"/>
  <c r="L959" i="1"/>
  <c r="J967" i="1"/>
  <c r="R967" i="1"/>
  <c r="K814" i="1"/>
  <c r="L814" i="1"/>
  <c r="M814" i="1"/>
  <c r="N814" i="1"/>
  <c r="O814" i="1"/>
  <c r="J950" i="1"/>
  <c r="P990" i="1"/>
  <c r="P982" i="1"/>
  <c r="P974" i="1"/>
  <c r="N966" i="1"/>
  <c r="R958" i="1"/>
  <c r="R894" i="1"/>
  <c r="Q886" i="1"/>
  <c r="P878" i="1"/>
  <c r="J870" i="1"/>
  <c r="R830" i="1"/>
  <c r="Q822" i="1"/>
  <c r="P814" i="1"/>
  <c r="K846" i="1"/>
  <c r="L846" i="1"/>
  <c r="M846" i="1"/>
  <c r="N846" i="1"/>
  <c r="O846" i="1"/>
  <c r="Q878" i="1"/>
  <c r="P870" i="1"/>
  <c r="Q814" i="1"/>
  <c r="O990" i="1"/>
  <c r="O982" i="1"/>
  <c r="O974" i="1"/>
  <c r="M966" i="1"/>
  <c r="Q958" i="1"/>
  <c r="R942" i="1"/>
  <c r="R902" i="1"/>
  <c r="Q894" i="1"/>
  <c r="P886" i="1"/>
  <c r="J878" i="1"/>
  <c r="R838" i="1"/>
  <c r="Q830" i="1"/>
  <c r="P822" i="1"/>
  <c r="J814" i="1"/>
  <c r="N990" i="1"/>
  <c r="N982" i="1"/>
  <c r="N974" i="1"/>
  <c r="L966" i="1"/>
  <c r="P958" i="1"/>
  <c r="R950" i="1"/>
  <c r="Q942" i="1"/>
  <c r="R910" i="1"/>
  <c r="Q902" i="1"/>
  <c r="P894" i="1"/>
  <c r="J886" i="1"/>
  <c r="R846" i="1"/>
  <c r="Q838" i="1"/>
  <c r="P830" i="1"/>
  <c r="K822" i="1"/>
  <c r="L822" i="1"/>
  <c r="M822" i="1"/>
  <c r="N822" i="1"/>
  <c r="O822" i="1"/>
  <c r="Q990" i="1"/>
  <c r="Q974" i="1"/>
  <c r="R886" i="1"/>
  <c r="M990" i="1"/>
  <c r="M982" i="1"/>
  <c r="M974" i="1"/>
  <c r="J966" i="1"/>
  <c r="O958" i="1"/>
  <c r="Q950" i="1"/>
  <c r="P942" i="1"/>
  <c r="R934" i="1"/>
  <c r="R926" i="1"/>
  <c r="R918" i="1"/>
  <c r="Q910" i="1"/>
  <c r="P902" i="1"/>
  <c r="J894" i="1"/>
  <c r="R854" i="1"/>
  <c r="Q846" i="1"/>
  <c r="P838" i="1"/>
  <c r="J830" i="1"/>
  <c r="Q799" i="1"/>
  <c r="Q982" i="1"/>
  <c r="O966" i="1"/>
  <c r="J862" i="1"/>
  <c r="R822" i="1"/>
  <c r="B990" i="1"/>
  <c r="B982" i="1"/>
  <c r="B974" i="1"/>
  <c r="B966" i="1"/>
  <c r="B958" i="1"/>
  <c r="B950" i="1"/>
  <c r="B942" i="1"/>
  <c r="B934" i="1"/>
  <c r="B926" i="1"/>
  <c r="B918" i="1"/>
  <c r="B910" i="1"/>
  <c r="B902" i="1"/>
  <c r="B894" i="1"/>
  <c r="B886" i="1"/>
  <c r="B878" i="1"/>
  <c r="B870" i="1"/>
  <c r="B862" i="1"/>
  <c r="B854" i="1"/>
  <c r="B846" i="1"/>
  <c r="B838" i="1"/>
  <c r="B830" i="1"/>
  <c r="B822" i="1"/>
  <c r="B814" i="1"/>
  <c r="B806" i="1"/>
  <c r="R966" i="1"/>
  <c r="N958" i="1"/>
  <c r="P950" i="1"/>
  <c r="N942" i="1"/>
  <c r="Q934" i="1"/>
  <c r="Q926" i="1"/>
  <c r="Q918" i="1"/>
  <c r="P910" i="1"/>
  <c r="J902" i="1"/>
  <c r="R862" i="1"/>
  <c r="Q854" i="1"/>
  <c r="P846" i="1"/>
  <c r="J838" i="1"/>
  <c r="R806" i="1"/>
  <c r="M928" i="1"/>
  <c r="M920" i="1"/>
  <c r="M912" i="1"/>
  <c r="M904" i="1"/>
  <c r="M896" i="1"/>
  <c r="M888" i="1"/>
  <c r="M880" i="1"/>
  <c r="M872" i="1"/>
  <c r="M864" i="1"/>
  <c r="M856" i="1"/>
  <c r="M848" i="1"/>
  <c r="M840" i="1"/>
  <c r="M832" i="1"/>
  <c r="M824" i="1"/>
  <c r="M816" i="1"/>
  <c r="M808" i="1"/>
  <c r="R803" i="1"/>
  <c r="J803" i="1"/>
  <c r="M800" i="1"/>
  <c r="L912" i="1"/>
  <c r="L904" i="1"/>
  <c r="L896" i="1"/>
  <c r="L888" i="1"/>
  <c r="L880" i="1"/>
  <c r="L872" i="1"/>
  <c r="L864" i="1"/>
  <c r="L856" i="1"/>
  <c r="L848" i="1"/>
  <c r="L840" i="1"/>
  <c r="L832" i="1"/>
  <c r="L824" i="1"/>
  <c r="L816" i="1"/>
  <c r="L808" i="1"/>
  <c r="L800" i="1"/>
  <c r="K936" i="1"/>
  <c r="K928" i="1"/>
  <c r="K920" i="1"/>
  <c r="K912" i="1"/>
  <c r="K904" i="1"/>
  <c r="K896" i="1"/>
  <c r="K888" i="1"/>
  <c r="K880" i="1"/>
  <c r="K872" i="1"/>
  <c r="K864" i="1"/>
  <c r="K856" i="1"/>
  <c r="K848" i="1"/>
  <c r="K840" i="1"/>
  <c r="K832" i="1"/>
  <c r="K824" i="1"/>
  <c r="K816" i="1"/>
  <c r="K808" i="1"/>
  <c r="K800" i="1"/>
  <c r="R936" i="1"/>
  <c r="J936" i="1"/>
  <c r="R928" i="1"/>
  <c r="J928" i="1"/>
  <c r="R920" i="1"/>
  <c r="J920" i="1"/>
  <c r="R912" i="1"/>
  <c r="J912" i="1"/>
  <c r="R904" i="1"/>
  <c r="J904" i="1"/>
  <c r="R896" i="1"/>
  <c r="J896" i="1"/>
  <c r="R888" i="1"/>
  <c r="J888" i="1"/>
  <c r="R880" i="1"/>
  <c r="J880" i="1"/>
  <c r="R872" i="1"/>
  <c r="J872" i="1"/>
  <c r="R864" i="1"/>
  <c r="J864" i="1"/>
  <c r="R856" i="1"/>
  <c r="J856" i="1"/>
  <c r="R848" i="1"/>
  <c r="J848" i="1"/>
  <c r="R840" i="1"/>
  <c r="J840" i="1"/>
  <c r="R832" i="1"/>
  <c r="J832" i="1"/>
  <c r="R824" i="1"/>
  <c r="J824" i="1"/>
  <c r="R816" i="1"/>
  <c r="J816" i="1"/>
  <c r="R808" i="1"/>
  <c r="J808" i="1"/>
  <c r="O803" i="1"/>
  <c r="R800" i="1"/>
  <c r="J800" i="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477" i="1"/>
  <c r="K1477" i="1" s="1"/>
  <c r="C1392" i="1"/>
  <c r="C1393" i="1"/>
  <c r="C1394" i="1"/>
  <c r="C1395" i="1"/>
  <c r="C1396" i="1"/>
  <c r="C1397" i="1"/>
  <c r="C1398" i="1"/>
  <c r="C1399" i="1"/>
  <c r="K1399" i="1" s="1"/>
  <c r="C1400" i="1"/>
  <c r="C1401" i="1"/>
  <c r="C1402" i="1"/>
  <c r="C1403" i="1"/>
  <c r="C1404" i="1"/>
  <c r="C1405" i="1"/>
  <c r="K1405" i="1" s="1"/>
  <c r="C1406" i="1"/>
  <c r="C1407" i="1"/>
  <c r="C1408" i="1"/>
  <c r="C1409" i="1"/>
  <c r="K1409" i="1" s="1"/>
  <c r="C1410" i="1"/>
  <c r="C1411" i="1"/>
  <c r="C1412"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7" i="1" l="1"/>
  <c r="K1398" i="1"/>
  <c r="K1406" i="1"/>
  <c r="K1412" i="1"/>
  <c r="K1404" i="1"/>
  <c r="K1396" i="1"/>
  <c r="K1411" i="1"/>
  <c r="K1403" i="1"/>
  <c r="K1395" i="1"/>
  <c r="K1397" i="1"/>
  <c r="K1410" i="1"/>
  <c r="K1402" i="1"/>
  <c r="K1394" i="1"/>
  <c r="K1401" i="1"/>
  <c r="K1393" i="1"/>
  <c r="K1408" i="1"/>
  <c r="K1400" i="1"/>
  <c r="K1392"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4" i="1"/>
  <c r="K1274" i="1"/>
  <c r="L1274" i="1"/>
  <c r="M1274" i="1"/>
  <c r="N1274" i="1"/>
  <c r="O1274" i="1"/>
  <c r="P1274" i="1"/>
  <c r="Q1274" i="1"/>
  <c r="R1274" i="1"/>
  <c r="A1274" i="1"/>
  <c r="B1274" i="1"/>
  <c r="A797" i="1" l="1"/>
  <c r="B797" i="1"/>
  <c r="J797" i="1"/>
  <c r="K797" i="1"/>
  <c r="L797" i="1"/>
  <c r="M797" i="1"/>
  <c r="N797" i="1"/>
  <c r="O797" i="1"/>
  <c r="P797" i="1"/>
  <c r="Q797" i="1"/>
  <c r="R797" i="1"/>
  <c r="C1312" i="1"/>
  <c r="Q1312" i="1" s="1"/>
  <c r="C1313" i="1"/>
  <c r="P1313" i="1" s="1"/>
  <c r="C1314" i="1"/>
  <c r="O1314" i="1" s="1"/>
  <c r="C1315" i="1"/>
  <c r="N1315" i="1" s="1"/>
  <c r="C1316" i="1"/>
  <c r="M1316" i="1" s="1"/>
  <c r="C1317" i="1"/>
  <c r="L1317" i="1" s="1"/>
  <c r="C1318" i="1"/>
  <c r="R1318" i="1" s="1"/>
  <c r="C1319" i="1"/>
  <c r="P1319" i="1" s="1"/>
  <c r="C1320" i="1"/>
  <c r="Q1320" i="1" s="1"/>
  <c r="C1321" i="1"/>
  <c r="P1321" i="1" s="1"/>
  <c r="C1322" i="1"/>
  <c r="O1322" i="1" s="1"/>
  <c r="C1323" i="1"/>
  <c r="N1323" i="1" s="1"/>
  <c r="C1324" i="1"/>
  <c r="M1324" i="1" s="1"/>
  <c r="C1325" i="1"/>
  <c r="L1325" i="1" s="1"/>
  <c r="C1326" i="1"/>
  <c r="J1326" i="1" s="1"/>
  <c r="C1327" i="1"/>
  <c r="P1327" i="1" s="1"/>
  <c r="C1328" i="1"/>
  <c r="Q1328" i="1" s="1"/>
  <c r="C1329" i="1"/>
  <c r="P1329" i="1" s="1"/>
  <c r="C1330" i="1"/>
  <c r="O1330" i="1" s="1"/>
  <c r="C1331" i="1"/>
  <c r="N1331" i="1" s="1"/>
  <c r="C1332" i="1"/>
  <c r="M1332" i="1" s="1"/>
  <c r="C1333" i="1"/>
  <c r="L1333" i="1" s="1"/>
  <c r="C1334" i="1"/>
  <c r="J1334" i="1" s="1"/>
  <c r="C1311" i="1"/>
  <c r="B20" i="18"/>
  <c r="F103" i="8" s="1"/>
  <c r="B19" i="18"/>
  <c r="F102" i="8" s="1"/>
  <c r="B18" i="18"/>
  <c r="F101" i="8" s="1"/>
  <c r="J1335" i="1"/>
  <c r="K1335" i="1"/>
  <c r="L1335" i="1"/>
  <c r="M1335" i="1"/>
  <c r="N1335" i="1"/>
  <c r="O1335" i="1"/>
  <c r="P1335" i="1"/>
  <c r="Q1335" i="1"/>
  <c r="R1335" i="1"/>
  <c r="A1335" i="1"/>
  <c r="B1335" i="1"/>
  <c r="B1310" i="1"/>
  <c r="A793" i="1"/>
  <c r="B793" i="1"/>
  <c r="A794" i="1"/>
  <c r="B794" i="1"/>
  <c r="A795" i="1"/>
  <c r="B795" i="1"/>
  <c r="A796" i="1"/>
  <c r="B796" i="1"/>
  <c r="A998" i="1"/>
  <c r="B998" i="1"/>
  <c r="C999" i="1"/>
  <c r="P999" i="1" s="1"/>
  <c r="C1000" i="1"/>
  <c r="B1000" i="1" s="1"/>
  <c r="C1001" i="1"/>
  <c r="A1001" i="1" s="1"/>
  <c r="C1002" i="1"/>
  <c r="A1002" i="1" s="1"/>
  <c r="C1003" i="1"/>
  <c r="M1003" i="1" s="1"/>
  <c r="C1004" i="1"/>
  <c r="B1004" i="1" s="1"/>
  <c r="C1005" i="1"/>
  <c r="N1005" i="1" s="1"/>
  <c r="C1006" i="1"/>
  <c r="Q1006" i="1" s="1"/>
  <c r="C1007" i="1"/>
  <c r="Q1007" i="1" s="1"/>
  <c r="C1008" i="1"/>
  <c r="B1008" i="1" s="1"/>
  <c r="C1009" i="1"/>
  <c r="A1009" i="1" s="1"/>
  <c r="C1010" i="1"/>
  <c r="A1010" i="1" s="1"/>
  <c r="C1011" i="1"/>
  <c r="P1011" i="1" s="1"/>
  <c r="C1012" i="1"/>
  <c r="B1012" i="1" s="1"/>
  <c r="C1013" i="1"/>
  <c r="C1014" i="1"/>
  <c r="A1014" i="1" s="1"/>
  <c r="C1015" i="1"/>
  <c r="R1015" i="1" s="1"/>
  <c r="C1016" i="1"/>
  <c r="B1016" i="1" s="1"/>
  <c r="C1017" i="1"/>
  <c r="A1017" i="1" s="1"/>
  <c r="C1018" i="1"/>
  <c r="A1018" i="1" s="1"/>
  <c r="C1019" i="1"/>
  <c r="K1019" i="1" s="1"/>
  <c r="C1020" i="1"/>
  <c r="B1020" i="1" s="1"/>
  <c r="C1021" i="1"/>
  <c r="P1021" i="1" s="1"/>
  <c r="C1022" i="1"/>
  <c r="A1022" i="1" s="1"/>
  <c r="C1023" i="1"/>
  <c r="K1023" i="1" s="1"/>
  <c r="C1024" i="1"/>
  <c r="B1024" i="1" s="1"/>
  <c r="C1025" i="1"/>
  <c r="A1025" i="1" s="1"/>
  <c r="C1026" i="1"/>
  <c r="A1026" i="1" s="1"/>
  <c r="C1027" i="1"/>
  <c r="P1027" i="1" s="1"/>
  <c r="C1028" i="1"/>
  <c r="B1028" i="1" s="1"/>
  <c r="C1029" i="1"/>
  <c r="K1029" i="1" s="1"/>
  <c r="C1030" i="1"/>
  <c r="A1030" i="1" s="1"/>
  <c r="C1031" i="1"/>
  <c r="L1031" i="1" s="1"/>
  <c r="C1032" i="1"/>
  <c r="B1032" i="1" s="1"/>
  <c r="C1033" i="1"/>
  <c r="A1033" i="1" s="1"/>
  <c r="C1034" i="1"/>
  <c r="A1034" i="1" s="1"/>
  <c r="C1035" i="1"/>
  <c r="R1035" i="1" s="1"/>
  <c r="C1036" i="1"/>
  <c r="B1036" i="1" s="1"/>
  <c r="C1037" i="1"/>
  <c r="R1037" i="1" s="1"/>
  <c r="C1038" i="1"/>
  <c r="A1038" i="1" s="1"/>
  <c r="C1039" i="1"/>
  <c r="M1039" i="1" s="1"/>
  <c r="C1040" i="1"/>
  <c r="B1040" i="1" s="1"/>
  <c r="C1041" i="1"/>
  <c r="A1041" i="1" s="1"/>
  <c r="C1042" i="1"/>
  <c r="A1042" i="1" s="1"/>
  <c r="C1043" i="1"/>
  <c r="L1043" i="1" s="1"/>
  <c r="C1044" i="1"/>
  <c r="B1044" i="1" s="1"/>
  <c r="C1045" i="1"/>
  <c r="C1046" i="1"/>
  <c r="A1046" i="1" s="1"/>
  <c r="C1047" i="1"/>
  <c r="P1047" i="1" s="1"/>
  <c r="C1048" i="1"/>
  <c r="B1048" i="1" s="1"/>
  <c r="C1049" i="1"/>
  <c r="A1049" i="1" s="1"/>
  <c r="C1050" i="1"/>
  <c r="A1050" i="1" s="1"/>
  <c r="C1051" i="1"/>
  <c r="N1051" i="1" s="1"/>
  <c r="C1052" i="1"/>
  <c r="B1052" i="1" s="1"/>
  <c r="C1053" i="1"/>
  <c r="C1054" i="1"/>
  <c r="A1054" i="1" s="1"/>
  <c r="C1055" i="1"/>
  <c r="P1055" i="1" s="1"/>
  <c r="C1056" i="1"/>
  <c r="B1056" i="1" s="1"/>
  <c r="C1057" i="1"/>
  <c r="A1057" i="1" s="1"/>
  <c r="C1058" i="1"/>
  <c r="A1058" i="1" s="1"/>
  <c r="C1059" i="1"/>
  <c r="Q1059" i="1" s="1"/>
  <c r="C1060" i="1"/>
  <c r="O1060" i="1" s="1"/>
  <c r="C1061" i="1"/>
  <c r="A1061" i="1" s="1"/>
  <c r="C1062" i="1"/>
  <c r="A1062" i="1" s="1"/>
  <c r="C1063" i="1"/>
  <c r="Q1063" i="1" s="1"/>
  <c r="C1064" i="1"/>
  <c r="A1064" i="1" s="1"/>
  <c r="C1065" i="1"/>
  <c r="A1065" i="1" s="1"/>
  <c r="C1066" i="1"/>
  <c r="A1066" i="1" s="1"/>
  <c r="C1067" i="1"/>
  <c r="K1067" i="1" s="1"/>
  <c r="C1068" i="1"/>
  <c r="B1068" i="1" s="1"/>
  <c r="C1069" i="1"/>
  <c r="A1069" i="1" s="1"/>
  <c r="C1070" i="1"/>
  <c r="A1070" i="1" s="1"/>
  <c r="C1071" i="1"/>
  <c r="J1071" i="1" s="1"/>
  <c r="C1072" i="1"/>
  <c r="A1072" i="1" s="1"/>
  <c r="C1073" i="1"/>
  <c r="A1073" i="1" s="1"/>
  <c r="C1074" i="1"/>
  <c r="A1074" i="1" s="1"/>
  <c r="C1075" i="1"/>
  <c r="Q1075" i="1" s="1"/>
  <c r="C1076" i="1"/>
  <c r="B1076" i="1" s="1"/>
  <c r="C1077" i="1"/>
  <c r="A1077" i="1" s="1"/>
  <c r="C1078" i="1"/>
  <c r="A1078" i="1" s="1"/>
  <c r="C1079" i="1"/>
  <c r="J1079" i="1" s="1"/>
  <c r="C1080" i="1"/>
  <c r="A1080" i="1" s="1"/>
  <c r="C1081" i="1"/>
  <c r="A1081" i="1" s="1"/>
  <c r="C1082" i="1"/>
  <c r="A1082" i="1" s="1"/>
  <c r="C1083" i="1"/>
  <c r="N1083" i="1" s="1"/>
  <c r="C1084" i="1"/>
  <c r="B1084" i="1" s="1"/>
  <c r="C1085" i="1"/>
  <c r="B1085" i="1" s="1"/>
  <c r="C1086" i="1"/>
  <c r="A1086" i="1" s="1"/>
  <c r="C1087" i="1"/>
  <c r="R1087" i="1" s="1"/>
  <c r="C1088" i="1"/>
  <c r="A1088" i="1" s="1"/>
  <c r="C1089" i="1"/>
  <c r="A1089" i="1" s="1"/>
  <c r="C1090" i="1"/>
  <c r="A1090" i="1" s="1"/>
  <c r="C1091" i="1"/>
  <c r="P1091" i="1" s="1"/>
  <c r="C1092" i="1"/>
  <c r="B1092" i="1" s="1"/>
  <c r="C1093" i="1"/>
  <c r="A1093" i="1" s="1"/>
  <c r="C1094" i="1"/>
  <c r="A1094" i="1" s="1"/>
  <c r="C1095" i="1"/>
  <c r="R1095" i="1" s="1"/>
  <c r="C1096" i="1"/>
  <c r="A1096" i="1" s="1"/>
  <c r="C1097" i="1"/>
  <c r="A1097" i="1" s="1"/>
  <c r="C1098" i="1"/>
  <c r="A1098" i="1" s="1"/>
  <c r="C1099" i="1"/>
  <c r="R1099" i="1" s="1"/>
  <c r="C1100" i="1"/>
  <c r="B1100" i="1" s="1"/>
  <c r="C1101" i="1"/>
  <c r="B1101" i="1" s="1"/>
  <c r="C1102" i="1"/>
  <c r="A1102" i="1" s="1"/>
  <c r="C1103" i="1"/>
  <c r="L1103" i="1" s="1"/>
  <c r="C1104" i="1"/>
  <c r="A1104" i="1" s="1"/>
  <c r="C1105" i="1"/>
  <c r="A1105" i="1" s="1"/>
  <c r="C1106" i="1"/>
  <c r="A1106" i="1" s="1"/>
  <c r="C1107" i="1"/>
  <c r="L1107" i="1" s="1"/>
  <c r="C1108" i="1"/>
  <c r="B1108" i="1" s="1"/>
  <c r="C1109" i="1"/>
  <c r="B1109" i="1" s="1"/>
  <c r="C1110" i="1"/>
  <c r="A1110" i="1" s="1"/>
  <c r="I1512" i="1"/>
  <c r="I1513" i="1"/>
  <c r="I1514" i="1"/>
  <c r="I1515" i="1"/>
  <c r="I1517" i="1"/>
  <c r="I1518" i="1"/>
  <c r="I1519" i="1"/>
  <c r="I1520" i="1"/>
  <c r="I1522" i="1"/>
  <c r="I1523" i="1"/>
  <c r="I1524" i="1"/>
  <c r="I1525" i="1"/>
  <c r="I1532" i="1"/>
  <c r="I1533" i="1"/>
  <c r="I1534" i="1"/>
  <c r="I1535" i="1"/>
  <c r="I1537" i="1"/>
  <c r="I1538" i="1"/>
  <c r="I1539" i="1"/>
  <c r="I1540" i="1"/>
  <c r="I1542" i="1"/>
  <c r="I1543" i="1"/>
  <c r="I1544" i="1"/>
  <c r="I1545" i="1"/>
  <c r="I1547" i="1"/>
  <c r="I1548" i="1"/>
  <c r="I1549" i="1"/>
  <c r="I1550" i="1"/>
  <c r="I1557" i="1"/>
  <c r="I1558" i="1"/>
  <c r="I1559" i="1"/>
  <c r="I1560" i="1"/>
  <c r="I1562" i="1"/>
  <c r="I1563" i="1"/>
  <c r="I1564" i="1"/>
  <c r="I1565" i="1"/>
  <c r="A1567" i="1"/>
  <c r="B1567" i="1"/>
  <c r="J1567" i="1"/>
  <c r="K1567" i="1"/>
  <c r="L1567" i="1"/>
  <c r="M1567" i="1"/>
  <c r="N1567" i="1"/>
  <c r="O1567" i="1"/>
  <c r="P1567" i="1"/>
  <c r="Q1567" i="1"/>
  <c r="R1567" i="1"/>
  <c r="I691" i="15"/>
  <c r="B630" i="15"/>
  <c r="B676" i="15" s="1"/>
  <c r="B696" i="15" s="1"/>
  <c r="B598" i="15"/>
  <c r="B675" i="15" s="1"/>
  <c r="B511" i="15"/>
  <c r="B465" i="15"/>
  <c r="B60" i="15"/>
  <c r="B666" i="15" s="1"/>
  <c r="B62" i="15"/>
  <c r="B668" i="15" s="1"/>
  <c r="B691" i="15" s="1"/>
  <c r="J1259" i="1"/>
  <c r="K1259" i="1"/>
  <c r="L1259" i="1"/>
  <c r="M1259" i="1"/>
  <c r="N1259" i="1"/>
  <c r="O1259" i="1"/>
  <c r="P1259" i="1"/>
  <c r="Q1259" i="1"/>
  <c r="R1259" i="1"/>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93" i="1"/>
  <c r="B593"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3" i="1"/>
  <c r="B1383" i="1"/>
  <c r="A1446" i="1"/>
  <c r="B1446" i="1"/>
  <c r="A1448" i="1"/>
  <c r="B1448" i="1"/>
  <c r="A1566" i="1"/>
  <c r="B1566" i="1"/>
  <c r="A1511" i="1"/>
  <c r="B1511" i="1"/>
  <c r="A1516" i="1"/>
  <c r="B1516" i="1"/>
  <c r="A1521" i="1"/>
  <c r="B1521" i="1"/>
  <c r="A1531" i="1"/>
  <c r="B1531" i="1"/>
  <c r="A1536" i="1"/>
  <c r="B1536" i="1"/>
  <c r="A1541" i="1"/>
  <c r="B1541" i="1"/>
  <c r="A1546" i="1"/>
  <c r="B1546" i="1"/>
  <c r="A1556" i="1"/>
  <c r="B1556" i="1"/>
  <c r="A1561" i="1"/>
  <c r="B1561"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998" i="1"/>
  <c r="K998" i="1"/>
  <c r="L998" i="1"/>
  <c r="M998" i="1"/>
  <c r="N998" i="1"/>
  <c r="O998" i="1"/>
  <c r="P998" i="1"/>
  <c r="Q998" i="1"/>
  <c r="R998" i="1"/>
  <c r="J593" i="1"/>
  <c r="K593" i="1"/>
  <c r="L593" i="1"/>
  <c r="M593" i="1"/>
  <c r="N593" i="1"/>
  <c r="O593" i="1"/>
  <c r="P593" i="1"/>
  <c r="Q593" i="1"/>
  <c r="R593" i="1"/>
  <c r="J793" i="1"/>
  <c r="K793" i="1"/>
  <c r="L793" i="1"/>
  <c r="M793" i="1"/>
  <c r="N793" i="1"/>
  <c r="O793" i="1"/>
  <c r="P793" i="1"/>
  <c r="Q793" i="1"/>
  <c r="R793" i="1"/>
  <c r="J794" i="1"/>
  <c r="K794" i="1"/>
  <c r="L794" i="1"/>
  <c r="M794" i="1"/>
  <c r="N794" i="1"/>
  <c r="O794" i="1"/>
  <c r="P794" i="1"/>
  <c r="Q794" i="1"/>
  <c r="R794" i="1"/>
  <c r="J795" i="1"/>
  <c r="K795" i="1"/>
  <c r="L795" i="1"/>
  <c r="M795" i="1"/>
  <c r="N795" i="1"/>
  <c r="O795" i="1"/>
  <c r="P795" i="1"/>
  <c r="Q795" i="1"/>
  <c r="R795" i="1"/>
  <c r="J796" i="1"/>
  <c r="K796" i="1"/>
  <c r="L796" i="1"/>
  <c r="M796" i="1"/>
  <c r="N796" i="1"/>
  <c r="O796" i="1"/>
  <c r="P796" i="1"/>
  <c r="Q796" i="1"/>
  <c r="R796" i="1"/>
  <c r="J1248" i="1"/>
  <c r="K1248" i="1"/>
  <c r="L1248" i="1"/>
  <c r="M1248" i="1"/>
  <c r="N1248" i="1"/>
  <c r="O1248" i="1"/>
  <c r="P1248" i="1"/>
  <c r="Q1248" i="1"/>
  <c r="R1248" i="1"/>
  <c r="J1251" i="1"/>
  <c r="K1251" i="1"/>
  <c r="L1251" i="1"/>
  <c r="M1251" i="1"/>
  <c r="N1251" i="1"/>
  <c r="O1251" i="1"/>
  <c r="P1251" i="1"/>
  <c r="Q1251" i="1"/>
  <c r="R1251" i="1"/>
  <c r="J1255" i="1"/>
  <c r="K1255" i="1"/>
  <c r="L1255" i="1"/>
  <c r="M1255" i="1"/>
  <c r="N1255" i="1"/>
  <c r="O1255" i="1"/>
  <c r="P1255" i="1"/>
  <c r="Q1255" i="1"/>
  <c r="R1255" i="1"/>
  <c r="J1260" i="1"/>
  <c r="K1260" i="1"/>
  <c r="L1260" i="1"/>
  <c r="M1260" i="1"/>
  <c r="N1260" i="1"/>
  <c r="O1260" i="1"/>
  <c r="P1260" i="1"/>
  <c r="Q1260" i="1"/>
  <c r="R1260"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3" i="1"/>
  <c r="K1273" i="1"/>
  <c r="L1273" i="1"/>
  <c r="M1273" i="1"/>
  <c r="N1273" i="1"/>
  <c r="O1273" i="1"/>
  <c r="P1273" i="1"/>
  <c r="Q1273" i="1"/>
  <c r="R1273"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O1281" i="1"/>
  <c r="P1281" i="1"/>
  <c r="Q1281" i="1"/>
  <c r="R1281" i="1"/>
  <c r="J1282" i="1"/>
  <c r="K1282" i="1"/>
  <c r="L1282" i="1"/>
  <c r="M1282" i="1"/>
  <c r="N1282" i="1"/>
  <c r="P1282" i="1"/>
  <c r="Q1282" i="1"/>
  <c r="R1282" i="1"/>
  <c r="J1288" i="1"/>
  <c r="K1288" i="1"/>
  <c r="L1288" i="1"/>
  <c r="M1288" i="1"/>
  <c r="N1288" i="1"/>
  <c r="O1288" i="1"/>
  <c r="P1288" i="1"/>
  <c r="Q1288" i="1"/>
  <c r="R1288" i="1"/>
  <c r="J1309" i="1"/>
  <c r="K1309" i="1"/>
  <c r="L1309" i="1"/>
  <c r="M1309" i="1"/>
  <c r="N1309" i="1"/>
  <c r="O1309" i="1"/>
  <c r="P1309" i="1"/>
  <c r="Q1309" i="1"/>
  <c r="R1309" i="1"/>
  <c r="J1310" i="1"/>
  <c r="K1310" i="1"/>
  <c r="L1310" i="1"/>
  <c r="M1310" i="1"/>
  <c r="N1310" i="1"/>
  <c r="O1310" i="1"/>
  <c r="P1310" i="1"/>
  <c r="Q1310" i="1"/>
  <c r="R1310" i="1"/>
  <c r="J1336" i="1"/>
  <c r="K1336" i="1"/>
  <c r="L1336" i="1"/>
  <c r="M1336" i="1"/>
  <c r="N1336" i="1"/>
  <c r="O1336" i="1"/>
  <c r="P1336" i="1"/>
  <c r="Q1336" i="1"/>
  <c r="R1336" i="1"/>
  <c r="J1339" i="1"/>
  <c r="K1339" i="1"/>
  <c r="L1339" i="1"/>
  <c r="M1339" i="1"/>
  <c r="N1339" i="1"/>
  <c r="O1339" i="1"/>
  <c r="P1339" i="1"/>
  <c r="Q1339" i="1"/>
  <c r="R1339" i="1"/>
  <c r="J1351" i="1"/>
  <c r="K1351" i="1"/>
  <c r="L1351" i="1"/>
  <c r="M1351" i="1"/>
  <c r="N1351" i="1"/>
  <c r="O1351" i="1"/>
  <c r="P1351" i="1"/>
  <c r="Q1351" i="1"/>
  <c r="R1351" i="1"/>
  <c r="J1366" i="1"/>
  <c r="K1366" i="1"/>
  <c r="L1366" i="1"/>
  <c r="M1366" i="1"/>
  <c r="N1366" i="1"/>
  <c r="O1366" i="1"/>
  <c r="P1366" i="1"/>
  <c r="Q1366" i="1"/>
  <c r="R1366" i="1"/>
  <c r="J1383" i="1"/>
  <c r="K1383" i="1"/>
  <c r="L1383" i="1"/>
  <c r="M1383" i="1"/>
  <c r="N1383" i="1"/>
  <c r="O1383" i="1"/>
  <c r="P1383" i="1"/>
  <c r="Q1383" i="1"/>
  <c r="R1383" i="1"/>
  <c r="K1389" i="1"/>
  <c r="K1390" i="1"/>
  <c r="K1414" i="1"/>
  <c r="K1439" i="1"/>
  <c r="J1446" i="1"/>
  <c r="K1446" i="1"/>
  <c r="L1446" i="1"/>
  <c r="M1446" i="1"/>
  <c r="N1446" i="1"/>
  <c r="O1446" i="1"/>
  <c r="P1446" i="1"/>
  <c r="Q1446" i="1"/>
  <c r="R1446" i="1"/>
  <c r="J1448" i="1"/>
  <c r="K1448" i="1"/>
  <c r="L1448" i="1"/>
  <c r="M1448" i="1"/>
  <c r="N1448" i="1"/>
  <c r="O1448" i="1"/>
  <c r="P1448" i="1"/>
  <c r="Q1448" i="1"/>
  <c r="R1448" i="1"/>
  <c r="K1454" i="1"/>
  <c r="K1455" i="1"/>
  <c r="K1479" i="1"/>
  <c r="K1504" i="1"/>
  <c r="J1566" i="1"/>
  <c r="K1566" i="1"/>
  <c r="L1566" i="1"/>
  <c r="M1566" i="1"/>
  <c r="N1566" i="1"/>
  <c r="O1566" i="1"/>
  <c r="P1566" i="1"/>
  <c r="Q1566" i="1"/>
  <c r="R1566" i="1"/>
  <c r="J1511" i="1"/>
  <c r="K1511" i="1"/>
  <c r="L1511" i="1"/>
  <c r="M1511" i="1"/>
  <c r="N1511" i="1"/>
  <c r="O1511" i="1"/>
  <c r="P1511" i="1"/>
  <c r="Q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J1541" i="1"/>
  <c r="K1541" i="1"/>
  <c r="L1541" i="1"/>
  <c r="M1541" i="1"/>
  <c r="N1541" i="1"/>
  <c r="O1541" i="1"/>
  <c r="R1541" i="1"/>
  <c r="J1546" i="1"/>
  <c r="K1546" i="1"/>
  <c r="L1546" i="1"/>
  <c r="M1546" i="1"/>
  <c r="N1546" i="1"/>
  <c r="O1546" i="1"/>
  <c r="R1546" i="1"/>
  <c r="J1556" i="1"/>
  <c r="K1556" i="1"/>
  <c r="L1556" i="1"/>
  <c r="M1556" i="1"/>
  <c r="N1556" i="1"/>
  <c r="O1556" i="1"/>
  <c r="R1556" i="1"/>
  <c r="J1561" i="1"/>
  <c r="K1561" i="1"/>
  <c r="L1561" i="1"/>
  <c r="M1561" i="1"/>
  <c r="N1561" i="1"/>
  <c r="O1561" i="1"/>
  <c r="R1561" i="1"/>
  <c r="K107" i="19"/>
  <c r="Q1561" i="1" s="1"/>
  <c r="K106" i="19"/>
  <c r="Q1556" i="1" s="1"/>
  <c r="K104" i="19"/>
  <c r="Q1546" i="1" s="1"/>
  <c r="K103" i="19"/>
  <c r="Q1541" i="1" s="1"/>
  <c r="K102" i="19"/>
  <c r="Q1536" i="1" s="1"/>
  <c r="K101" i="19"/>
  <c r="Q1531" i="1" s="1"/>
  <c r="K99" i="19"/>
  <c r="Q1521" i="1" s="1"/>
  <c r="K98" i="19"/>
  <c r="Q1516" i="1" s="1"/>
  <c r="J107" i="19"/>
  <c r="P1561" i="1" s="1"/>
  <c r="J106" i="19"/>
  <c r="P1556" i="1" s="1"/>
  <c r="J104" i="19"/>
  <c r="P1546" i="1" s="1"/>
  <c r="J103" i="19"/>
  <c r="P1541" i="1" s="1"/>
  <c r="J102" i="19"/>
  <c r="P1536" i="1" s="1"/>
  <c r="J101" i="19"/>
  <c r="P1531" i="1" s="1"/>
  <c r="J99" i="19"/>
  <c r="P1521" i="1" s="1"/>
  <c r="J98" i="19"/>
  <c r="P1516" i="1" s="1"/>
  <c r="L96" i="19"/>
  <c r="R1504" i="1" s="1"/>
  <c r="K96" i="19"/>
  <c r="Q1504" i="1" s="1"/>
  <c r="J96" i="19"/>
  <c r="P1504" i="1" s="1"/>
  <c r="I96" i="19"/>
  <c r="H96" i="19"/>
  <c r="N1504" i="1" s="1"/>
  <c r="G96" i="19"/>
  <c r="M1504" i="1" s="1"/>
  <c r="F96" i="19"/>
  <c r="L1504" i="1" s="1"/>
  <c r="D96" i="19"/>
  <c r="J1504" i="1" s="1"/>
  <c r="L95" i="19"/>
  <c r="R1479" i="1" s="1"/>
  <c r="K95" i="19"/>
  <c r="Q1479" i="1" s="1"/>
  <c r="J95" i="19"/>
  <c r="P1479" i="1" s="1"/>
  <c r="I95" i="19"/>
  <c r="O1479" i="1" s="1"/>
  <c r="H95" i="19"/>
  <c r="N1479" i="1" s="1"/>
  <c r="G95" i="19"/>
  <c r="M1479" i="1" s="1"/>
  <c r="F95" i="19"/>
  <c r="L1479" i="1" s="1"/>
  <c r="D95" i="19"/>
  <c r="J1479" i="1" s="1"/>
  <c r="L94" i="19"/>
  <c r="R1478" i="1" s="1"/>
  <c r="K94" i="19"/>
  <c r="Q1478" i="1" s="1"/>
  <c r="J94" i="19"/>
  <c r="P1478" i="1" s="1"/>
  <c r="I94" i="19"/>
  <c r="O1478" i="1" s="1"/>
  <c r="H94" i="19"/>
  <c r="N1478" i="1" s="1"/>
  <c r="G94" i="19"/>
  <c r="M1478" i="1" s="1"/>
  <c r="F94" i="19"/>
  <c r="L1478" i="1" s="1"/>
  <c r="D94" i="19"/>
  <c r="J1478" i="1" s="1"/>
  <c r="L93" i="19"/>
  <c r="R1454" i="1" s="1"/>
  <c r="K93" i="19"/>
  <c r="Q1454" i="1" s="1"/>
  <c r="J93" i="19"/>
  <c r="P1454" i="1" s="1"/>
  <c r="I93" i="19"/>
  <c r="O1454" i="1" s="1"/>
  <c r="H93" i="19"/>
  <c r="N1454" i="1" s="1"/>
  <c r="G93" i="19"/>
  <c r="M1454" i="1" s="1"/>
  <c r="F93" i="19"/>
  <c r="L1454" i="1" s="1"/>
  <c r="D93" i="19"/>
  <c r="J1454" i="1" s="1"/>
  <c r="B93" i="19"/>
  <c r="B1454" i="1" s="1"/>
  <c r="B94" i="19"/>
  <c r="B1478" i="1" s="1"/>
  <c r="B95" i="19"/>
  <c r="B1479" i="1" s="1"/>
  <c r="B96" i="19"/>
  <c r="B1504" i="1" s="1"/>
  <c r="A94" i="19"/>
  <c r="A1478" i="1" s="1"/>
  <c r="A95" i="19"/>
  <c r="A1479" i="1" s="1"/>
  <c r="A96" i="19"/>
  <c r="A1504" i="1" s="1"/>
  <c r="A93" i="19"/>
  <c r="A1454" i="1" s="1"/>
  <c r="L89" i="19"/>
  <c r="R1439" i="1" s="1"/>
  <c r="K89" i="19"/>
  <c r="Q1439" i="1" s="1"/>
  <c r="J89" i="19"/>
  <c r="P1439" i="1" s="1"/>
  <c r="I89" i="19"/>
  <c r="O1439" i="1" s="1"/>
  <c r="H89" i="19"/>
  <c r="N1439" i="1" s="1"/>
  <c r="G89" i="19"/>
  <c r="M1439" i="1" s="1"/>
  <c r="F89" i="19"/>
  <c r="L1439" i="1" s="1"/>
  <c r="D89" i="19"/>
  <c r="J1439" i="1" s="1"/>
  <c r="L88" i="19"/>
  <c r="K88" i="19"/>
  <c r="J88" i="19"/>
  <c r="P1414" i="1" s="1"/>
  <c r="I88" i="19"/>
  <c r="O1414" i="1" s="1"/>
  <c r="H88" i="19"/>
  <c r="N1414" i="1" s="1"/>
  <c r="G88" i="19"/>
  <c r="M1414" i="1" s="1"/>
  <c r="F88" i="19"/>
  <c r="L1414" i="1" s="1"/>
  <c r="D88" i="19"/>
  <c r="J1414" i="1" s="1"/>
  <c r="L87" i="19"/>
  <c r="R1413" i="1" s="1"/>
  <c r="K87" i="19"/>
  <c r="Q1413" i="1" s="1"/>
  <c r="J87" i="19"/>
  <c r="P1413" i="1" s="1"/>
  <c r="I87" i="19"/>
  <c r="O1413" i="1" s="1"/>
  <c r="H87" i="19"/>
  <c r="N1413" i="1" s="1"/>
  <c r="G87" i="19"/>
  <c r="M1413" i="1" s="1"/>
  <c r="F87" i="19"/>
  <c r="L1413" i="1" s="1"/>
  <c r="D87" i="19"/>
  <c r="J1413" i="1" s="1"/>
  <c r="L86" i="19"/>
  <c r="R1389" i="1" s="1"/>
  <c r="K86" i="19"/>
  <c r="Q1389" i="1" s="1"/>
  <c r="J86" i="19"/>
  <c r="P1389" i="1" s="1"/>
  <c r="I86" i="19"/>
  <c r="O1389" i="1" s="1"/>
  <c r="H86" i="19"/>
  <c r="N1389" i="1" s="1"/>
  <c r="G86" i="19"/>
  <c r="M1389" i="1" s="1"/>
  <c r="F86" i="19"/>
  <c r="L1389" i="1" s="1"/>
  <c r="D86" i="19"/>
  <c r="J1389" i="1" s="1"/>
  <c r="B89" i="19"/>
  <c r="B1439" i="1" s="1"/>
  <c r="A89" i="19"/>
  <c r="A1439" i="1" s="1"/>
  <c r="B88" i="19"/>
  <c r="B1414" i="1" s="1"/>
  <c r="A88" i="19"/>
  <c r="A1414" i="1" s="1"/>
  <c r="B87" i="19"/>
  <c r="B1413" i="1" s="1"/>
  <c r="A87" i="19"/>
  <c r="A1413" i="1" s="1"/>
  <c r="B86" i="19"/>
  <c r="B1389" i="1" s="1"/>
  <c r="A86" i="19"/>
  <c r="A1389"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7" i="1"/>
  <c r="C1488" i="1"/>
  <c r="K1488" i="1" s="1"/>
  <c r="C1489" i="1"/>
  <c r="C1490" i="1"/>
  <c r="C1491" i="1"/>
  <c r="C1492" i="1"/>
  <c r="C1493" i="1"/>
  <c r="C1494" i="1"/>
  <c r="K1494" i="1" s="1"/>
  <c r="C1495" i="1"/>
  <c r="C1496" i="1"/>
  <c r="C1497" i="1"/>
  <c r="C1498" i="1"/>
  <c r="C1499" i="1"/>
  <c r="C1500" i="1"/>
  <c r="C1501" i="1"/>
  <c r="C1502" i="1"/>
  <c r="C1503" i="1"/>
  <c r="C1422" i="1"/>
  <c r="C1423" i="1"/>
  <c r="C1424" i="1"/>
  <c r="C1425" i="1"/>
  <c r="C1426" i="1"/>
  <c r="C1427" i="1"/>
  <c r="C1428" i="1"/>
  <c r="C1429" i="1"/>
  <c r="C1430" i="1"/>
  <c r="C1431" i="1"/>
  <c r="C1432" i="1"/>
  <c r="C1433" i="1"/>
  <c r="C1434" i="1"/>
  <c r="C1435" i="1"/>
  <c r="C1436" i="1"/>
  <c r="C1437" i="1"/>
  <c r="C1438" i="1"/>
  <c r="C1256" i="1"/>
  <c r="Q1256" i="1" s="1"/>
  <c r="C1252" i="1"/>
  <c r="C657" i="1"/>
  <c r="C658" i="1"/>
  <c r="R658" i="1" s="1"/>
  <c r="C659" i="1"/>
  <c r="C660" i="1"/>
  <c r="A660" i="1" s="1"/>
  <c r="C661" i="1"/>
  <c r="J661" i="1" s="1"/>
  <c r="C662" i="1"/>
  <c r="C663" i="1"/>
  <c r="M663" i="1" s="1"/>
  <c r="C664" i="1"/>
  <c r="P664" i="1" s="1"/>
  <c r="C665" i="1"/>
  <c r="K665" i="1" s="1"/>
  <c r="C666" i="1"/>
  <c r="C667" i="1"/>
  <c r="Q667" i="1" s="1"/>
  <c r="C668" i="1"/>
  <c r="C669" i="1"/>
  <c r="B669" i="1" s="1"/>
  <c r="C670" i="1"/>
  <c r="P670" i="1" s="1"/>
  <c r="C671" i="1"/>
  <c r="C672" i="1"/>
  <c r="C673" i="1"/>
  <c r="C674" i="1"/>
  <c r="L674" i="1" s="1"/>
  <c r="C675" i="1"/>
  <c r="K675" i="1" s="1"/>
  <c r="C676" i="1"/>
  <c r="P676" i="1" s="1"/>
  <c r="C677" i="1"/>
  <c r="C678" i="1"/>
  <c r="M678" i="1" s="1"/>
  <c r="C679" i="1"/>
  <c r="C680" i="1"/>
  <c r="M680" i="1" s="1"/>
  <c r="C681" i="1"/>
  <c r="P681" i="1" s="1"/>
  <c r="C682" i="1"/>
  <c r="J682" i="1" s="1"/>
  <c r="C683" i="1"/>
  <c r="C684" i="1"/>
  <c r="N684" i="1" s="1"/>
  <c r="C685" i="1"/>
  <c r="C686" i="1"/>
  <c r="M686" i="1" s="1"/>
  <c r="C687" i="1"/>
  <c r="M687" i="1" s="1"/>
  <c r="C688" i="1"/>
  <c r="C689" i="1"/>
  <c r="C690" i="1"/>
  <c r="C691" i="1"/>
  <c r="L691" i="1" s="1"/>
  <c r="C692" i="1"/>
  <c r="K692" i="1" s="1"/>
  <c r="C693" i="1"/>
  <c r="J693" i="1" s="1"/>
  <c r="C694" i="1"/>
  <c r="M694" i="1" s="1"/>
  <c r="C695" i="1"/>
  <c r="C696" i="1"/>
  <c r="J696" i="1" s="1"/>
  <c r="C697" i="1"/>
  <c r="A697" i="1" s="1"/>
  <c r="C698" i="1"/>
  <c r="P698" i="1" s="1"/>
  <c r="C699" i="1"/>
  <c r="Q699" i="1" s="1"/>
  <c r="C700" i="1"/>
  <c r="A700" i="1" s="1"/>
  <c r="C701" i="1"/>
  <c r="N701" i="1" s="1"/>
  <c r="C702" i="1"/>
  <c r="R702" i="1" s="1"/>
  <c r="C703" i="1"/>
  <c r="O703" i="1" s="1"/>
  <c r="C704" i="1"/>
  <c r="C705" i="1"/>
  <c r="N705" i="1" s="1"/>
  <c r="C706" i="1"/>
  <c r="R706" i="1" s="1"/>
  <c r="C707" i="1"/>
  <c r="O707" i="1" s="1"/>
  <c r="C708" i="1"/>
  <c r="R708" i="1" s="1"/>
  <c r="C709" i="1"/>
  <c r="C710" i="1"/>
  <c r="R710" i="1" s="1"/>
  <c r="C711" i="1"/>
  <c r="Q711" i="1" s="1"/>
  <c r="C712" i="1"/>
  <c r="P712" i="1" s="1"/>
  <c r="C713" i="1"/>
  <c r="O713" i="1" s="1"/>
  <c r="C714" i="1"/>
  <c r="J714" i="1" s="1"/>
  <c r="C715" i="1"/>
  <c r="C716" i="1"/>
  <c r="A716" i="1" s="1"/>
  <c r="C717" i="1"/>
  <c r="C718" i="1"/>
  <c r="L718" i="1" s="1"/>
  <c r="C719" i="1"/>
  <c r="K719" i="1" s="1"/>
  <c r="C720" i="1"/>
  <c r="B720" i="1" s="1"/>
  <c r="C721" i="1"/>
  <c r="C722" i="1"/>
  <c r="C723" i="1"/>
  <c r="C724" i="1"/>
  <c r="B724" i="1" s="1"/>
  <c r="C725" i="1"/>
  <c r="K725" i="1" s="1"/>
  <c r="C726" i="1"/>
  <c r="J726" i="1" s="1"/>
  <c r="C727" i="1"/>
  <c r="P727" i="1" s="1"/>
  <c r="C728" i="1"/>
  <c r="A728" i="1" s="1"/>
  <c r="C729" i="1"/>
  <c r="B729" i="1" s="1"/>
  <c r="C730" i="1"/>
  <c r="B730" i="1" s="1"/>
  <c r="C731" i="1"/>
  <c r="N731" i="1" s="1"/>
  <c r="C732" i="1"/>
  <c r="L732" i="1" s="1"/>
  <c r="C733" i="1"/>
  <c r="C734" i="1"/>
  <c r="C735" i="1"/>
  <c r="C736" i="1"/>
  <c r="C737" i="1"/>
  <c r="J737" i="1" s="1"/>
  <c r="C738" i="1"/>
  <c r="B738" i="1" s="1"/>
  <c r="C739" i="1"/>
  <c r="N739" i="1" s="1"/>
  <c r="C740" i="1"/>
  <c r="M740" i="1" s="1"/>
  <c r="C741" i="1"/>
  <c r="C742" i="1"/>
  <c r="A742" i="1" s="1"/>
  <c r="C743" i="1"/>
  <c r="A743" i="1" s="1"/>
  <c r="C744" i="1"/>
  <c r="P744" i="1" s="1"/>
  <c r="C745" i="1"/>
  <c r="Q745" i="1" s="1"/>
  <c r="C746" i="1"/>
  <c r="R746" i="1" s="1"/>
  <c r="C747" i="1"/>
  <c r="C748" i="1"/>
  <c r="C749" i="1"/>
  <c r="C750" i="1"/>
  <c r="P750" i="1" s="1"/>
  <c r="C751" i="1"/>
  <c r="A751" i="1" s="1"/>
  <c r="C752" i="1"/>
  <c r="P752" i="1" s="1"/>
  <c r="C753" i="1"/>
  <c r="C754" i="1"/>
  <c r="B754" i="1" s="1"/>
  <c r="C755" i="1"/>
  <c r="R755" i="1" s="1"/>
  <c r="C756" i="1"/>
  <c r="P756" i="1" s="1"/>
  <c r="C757" i="1"/>
  <c r="R757" i="1" s="1"/>
  <c r="C758" i="1"/>
  <c r="Q758" i="1" s="1"/>
  <c r="C759" i="1"/>
  <c r="A759" i="1" s="1"/>
  <c r="C760" i="1"/>
  <c r="P760" i="1" s="1"/>
  <c r="C761" i="1"/>
  <c r="C762" i="1"/>
  <c r="C763" i="1"/>
  <c r="M763" i="1" s="1"/>
  <c r="C764" i="1"/>
  <c r="Q764" i="1" s="1"/>
  <c r="C765" i="1"/>
  <c r="J765" i="1" s="1"/>
  <c r="C766" i="1"/>
  <c r="N766" i="1" s="1"/>
  <c r="C767" i="1"/>
  <c r="C768" i="1"/>
  <c r="C769" i="1"/>
  <c r="O769" i="1" s="1"/>
  <c r="C770" i="1"/>
  <c r="Q770" i="1" s="1"/>
  <c r="C771" i="1"/>
  <c r="M771" i="1" s="1"/>
  <c r="C772" i="1"/>
  <c r="A772" i="1" s="1"/>
  <c r="C773" i="1"/>
  <c r="C774" i="1"/>
  <c r="C775" i="1"/>
  <c r="O775" i="1" s="1"/>
  <c r="C776" i="1"/>
  <c r="C777" i="1"/>
  <c r="B777" i="1" s="1"/>
  <c r="C778" i="1"/>
  <c r="C779" i="1"/>
  <c r="O779" i="1" s="1"/>
  <c r="C780" i="1"/>
  <c r="K780" i="1" s="1"/>
  <c r="C781" i="1"/>
  <c r="M781" i="1" s="1"/>
  <c r="C782" i="1"/>
  <c r="M782" i="1" s="1"/>
  <c r="C783" i="1"/>
  <c r="C784" i="1"/>
  <c r="J784" i="1" s="1"/>
  <c r="C785" i="1"/>
  <c r="C786" i="1"/>
  <c r="C787" i="1"/>
  <c r="C788" i="1"/>
  <c r="C789" i="1"/>
  <c r="J789" i="1" s="1"/>
  <c r="C790" i="1"/>
  <c r="J790" i="1" s="1"/>
  <c r="C791" i="1"/>
  <c r="O791" i="1" s="1"/>
  <c r="C792" i="1"/>
  <c r="R792" i="1" s="1"/>
  <c r="C1111" i="1"/>
  <c r="J1111" i="1" s="1"/>
  <c r="C1112" i="1"/>
  <c r="C1113" i="1"/>
  <c r="C1114" i="1"/>
  <c r="K1114" i="1" s="1"/>
  <c r="C1115" i="1"/>
  <c r="J1115" i="1" s="1"/>
  <c r="C1116" i="1"/>
  <c r="A1116" i="1" s="1"/>
  <c r="C1117" i="1"/>
  <c r="K1117" i="1" s="1"/>
  <c r="C1118" i="1"/>
  <c r="O1118" i="1" s="1"/>
  <c r="C1119" i="1"/>
  <c r="K1119" i="1" s="1"/>
  <c r="C1120" i="1"/>
  <c r="M1120" i="1" s="1"/>
  <c r="C1121" i="1"/>
  <c r="L1121" i="1" s="1"/>
  <c r="C1122" i="1"/>
  <c r="J1122" i="1" s="1"/>
  <c r="C1123" i="1"/>
  <c r="C1124" i="1"/>
  <c r="L1124" i="1" s="1"/>
  <c r="C1125" i="1"/>
  <c r="Q1125" i="1" s="1"/>
  <c r="C1126" i="1"/>
  <c r="A1126" i="1" s="1"/>
  <c r="C1127" i="1"/>
  <c r="P1127" i="1" s="1"/>
  <c r="C1128" i="1"/>
  <c r="N1128" i="1" s="1"/>
  <c r="C1129" i="1"/>
  <c r="B1129" i="1" s="1"/>
  <c r="C1130" i="1"/>
  <c r="J1130" i="1" s="1"/>
  <c r="C1131" i="1"/>
  <c r="Q1131" i="1" s="1"/>
  <c r="C1132" i="1"/>
  <c r="A1132" i="1" s="1"/>
  <c r="C1133" i="1"/>
  <c r="L1133" i="1" s="1"/>
  <c r="C1134" i="1"/>
  <c r="R1134" i="1" s="1"/>
  <c r="C1135" i="1"/>
  <c r="C1136" i="1"/>
  <c r="C1137" i="1"/>
  <c r="C1138" i="1"/>
  <c r="B1138" i="1" s="1"/>
  <c r="C1139" i="1"/>
  <c r="N1139" i="1" s="1"/>
  <c r="C1140" i="1"/>
  <c r="C1141" i="1"/>
  <c r="C1142" i="1"/>
  <c r="C1143" i="1"/>
  <c r="R1143" i="1" s="1"/>
  <c r="C1144" i="1"/>
  <c r="N1144" i="1" s="1"/>
  <c r="C1145" i="1"/>
  <c r="P1145" i="1" s="1"/>
  <c r="C1146" i="1"/>
  <c r="M1146" i="1" s="1"/>
  <c r="C1147" i="1"/>
  <c r="Q1147" i="1" s="1"/>
  <c r="C1148" i="1"/>
  <c r="L1148" i="1" s="1"/>
  <c r="C1149" i="1"/>
  <c r="Q1149" i="1" s="1"/>
  <c r="C1150" i="1"/>
  <c r="M1150" i="1" s="1"/>
  <c r="C1151" i="1"/>
  <c r="C1152" i="1"/>
  <c r="C1153" i="1"/>
  <c r="C1154" i="1"/>
  <c r="K1154" i="1" s="1"/>
  <c r="C1155" i="1"/>
  <c r="R1155" i="1" s="1"/>
  <c r="C1156" i="1"/>
  <c r="B1156" i="1" s="1"/>
  <c r="C1157" i="1"/>
  <c r="N1157" i="1" s="1"/>
  <c r="C1158" i="1"/>
  <c r="L1158" i="1" s="1"/>
  <c r="C1159" i="1"/>
  <c r="M1159" i="1" s="1"/>
  <c r="C1160" i="1"/>
  <c r="C1161" i="1"/>
  <c r="M1161" i="1" s="1"/>
  <c r="C1162" i="1"/>
  <c r="L1162" i="1" s="1"/>
  <c r="C1163" i="1"/>
  <c r="L1163" i="1" s="1"/>
  <c r="C1164" i="1"/>
  <c r="P1164" i="1" s="1"/>
  <c r="C1165" i="1"/>
  <c r="C1166" i="1"/>
  <c r="L1166" i="1" s="1"/>
  <c r="C1167" i="1"/>
  <c r="C1168" i="1"/>
  <c r="C1169" i="1"/>
  <c r="K1169" i="1" s="1"/>
  <c r="C1170" i="1"/>
  <c r="O1170" i="1" s="1"/>
  <c r="C1171" i="1"/>
  <c r="N1171" i="1" s="1"/>
  <c r="C1172" i="1"/>
  <c r="J1172" i="1" s="1"/>
  <c r="C1173" i="1"/>
  <c r="C1174" i="1"/>
  <c r="O1174" i="1" s="1"/>
  <c r="C1175" i="1"/>
  <c r="B1175" i="1" s="1"/>
  <c r="C1176" i="1"/>
  <c r="C1177" i="1"/>
  <c r="C1178" i="1"/>
  <c r="O1178" i="1" s="1"/>
  <c r="C1179" i="1"/>
  <c r="O1179" i="1" s="1"/>
  <c r="C1180" i="1"/>
  <c r="C1181" i="1"/>
  <c r="J1181" i="1" s="1"/>
  <c r="C1182" i="1"/>
  <c r="B1182" i="1" s="1"/>
  <c r="C1183" i="1"/>
  <c r="O1183" i="1" s="1"/>
  <c r="C1184" i="1"/>
  <c r="J1184" i="1" s="1"/>
  <c r="C1185" i="1"/>
  <c r="M1185" i="1" s="1"/>
  <c r="C1186" i="1"/>
  <c r="K1186" i="1" s="1"/>
  <c r="C1187" i="1"/>
  <c r="P1187" i="1" s="1"/>
  <c r="C1188" i="1"/>
  <c r="J1188" i="1" s="1"/>
  <c r="C1189" i="1"/>
  <c r="L1189" i="1" s="1"/>
  <c r="C1190" i="1"/>
  <c r="L1190" i="1" s="1"/>
  <c r="C1191" i="1"/>
  <c r="J1191" i="1" s="1"/>
  <c r="C1192" i="1"/>
  <c r="N1192" i="1" s="1"/>
  <c r="C1193" i="1"/>
  <c r="C1194" i="1"/>
  <c r="B1194" i="1" s="1"/>
  <c r="C1195" i="1"/>
  <c r="C1196" i="1"/>
  <c r="R1196" i="1" s="1"/>
  <c r="C1197" i="1"/>
  <c r="C1198" i="1"/>
  <c r="Q1198" i="1" s="1"/>
  <c r="C1199" i="1"/>
  <c r="O1199" i="1" s="1"/>
  <c r="C1200" i="1"/>
  <c r="Q1200" i="1" s="1"/>
  <c r="C1201" i="1"/>
  <c r="M1201" i="1" s="1"/>
  <c r="C1202" i="1"/>
  <c r="J1202" i="1" s="1"/>
  <c r="C1203" i="1"/>
  <c r="K1203" i="1" s="1"/>
  <c r="C1204" i="1"/>
  <c r="B1204" i="1" s="1"/>
  <c r="C1205" i="1"/>
  <c r="C1206" i="1"/>
  <c r="A1206" i="1" s="1"/>
  <c r="C1207" i="1"/>
  <c r="R1207" i="1" s="1"/>
  <c r="C1208" i="1"/>
  <c r="C1209" i="1"/>
  <c r="P1209" i="1" s="1"/>
  <c r="C1210" i="1"/>
  <c r="L1210" i="1" s="1"/>
  <c r="C1211" i="1"/>
  <c r="B1211" i="1" s="1"/>
  <c r="C1212" i="1"/>
  <c r="B1212" i="1" s="1"/>
  <c r="C1213" i="1"/>
  <c r="N1213" i="1" s="1"/>
  <c r="C1214" i="1"/>
  <c r="C1215" i="1"/>
  <c r="C1216" i="1"/>
  <c r="C1217" i="1"/>
  <c r="C1218" i="1"/>
  <c r="N1218" i="1" s="1"/>
  <c r="C1219" i="1"/>
  <c r="C1220" i="1"/>
  <c r="C1221" i="1"/>
  <c r="C1222" i="1"/>
  <c r="J1222" i="1" s="1"/>
  <c r="C1223" i="1"/>
  <c r="C1224" i="1"/>
  <c r="C1225" i="1"/>
  <c r="C1226" i="1"/>
  <c r="R1226" i="1" s="1"/>
  <c r="C1227" i="1"/>
  <c r="J1227" i="1" s="1"/>
  <c r="C1228" i="1"/>
  <c r="R1228" i="1" s="1"/>
  <c r="C1229" i="1"/>
  <c r="J1229" i="1" s="1"/>
  <c r="C1230" i="1"/>
  <c r="A1230" i="1" s="1"/>
  <c r="C1231" i="1"/>
  <c r="Q1231" i="1" s="1"/>
  <c r="C1232" i="1"/>
  <c r="B1232" i="1" s="1"/>
  <c r="C1233" i="1"/>
  <c r="C1234" i="1"/>
  <c r="L1234" i="1" s="1"/>
  <c r="C1235" i="1"/>
  <c r="C1236" i="1"/>
  <c r="O1236" i="1" s="1"/>
  <c r="C1237" i="1"/>
  <c r="M1237" i="1" s="1"/>
  <c r="C1238" i="1"/>
  <c r="N1238" i="1" s="1"/>
  <c r="C1239" i="1"/>
  <c r="B1239" i="1" s="1"/>
  <c r="C1240" i="1"/>
  <c r="C1241" i="1"/>
  <c r="R1241" i="1" s="1"/>
  <c r="C1242" i="1"/>
  <c r="C1243" i="1"/>
  <c r="L1243" i="1" s="1"/>
  <c r="C1244" i="1"/>
  <c r="K1244" i="1" s="1"/>
  <c r="C1245" i="1"/>
  <c r="P1245" i="1" s="1"/>
  <c r="C1246" i="1"/>
  <c r="C1247" i="1"/>
  <c r="O1101" i="1"/>
  <c r="R1101" i="1"/>
  <c r="M1085" i="1"/>
  <c r="P1105" i="1"/>
  <c r="N1105" i="1"/>
  <c r="M1105" i="1"/>
  <c r="L1105" i="1"/>
  <c r="Q1097" i="1"/>
  <c r="L1097" i="1"/>
  <c r="M1097" i="1"/>
  <c r="R1081" i="1"/>
  <c r="L1081" i="1"/>
  <c r="M1081" i="1"/>
  <c r="Q1081"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1" i="1"/>
  <c r="A1341" i="1" s="1"/>
  <c r="C1342" i="1"/>
  <c r="P1342" i="1" s="1"/>
  <c r="C1343" i="1"/>
  <c r="M1343" i="1" s="1"/>
  <c r="C1344" i="1"/>
  <c r="R1344" i="1" s="1"/>
  <c r="C1345" i="1"/>
  <c r="O1345" i="1" s="1"/>
  <c r="C1346" i="1"/>
  <c r="A1346" i="1" s="1"/>
  <c r="C1347" i="1"/>
  <c r="L1347" i="1" s="1"/>
  <c r="C1348" i="1"/>
  <c r="C1349" i="1"/>
  <c r="P1349" i="1" s="1"/>
  <c r="C1350" i="1"/>
  <c r="K1350" i="1" s="1"/>
  <c r="C1340" i="1"/>
  <c r="O1340" i="1" s="1"/>
  <c r="P1057" i="1"/>
  <c r="Q1057" i="1"/>
  <c r="J1057" i="1"/>
  <c r="R1057" i="1"/>
  <c r="M1057" i="1"/>
  <c r="P1049" i="1"/>
  <c r="Q1049" i="1"/>
  <c r="J1049" i="1"/>
  <c r="N1049" i="1"/>
  <c r="O1049" i="1"/>
  <c r="P1041" i="1"/>
  <c r="Q1041" i="1"/>
  <c r="N1041" i="1"/>
  <c r="O1041" i="1"/>
  <c r="M1041" i="1"/>
  <c r="K1025" i="1"/>
  <c r="L1025" i="1"/>
  <c r="M1025" i="1"/>
  <c r="N1025" i="1"/>
  <c r="R1017" i="1"/>
  <c r="L1017" i="1"/>
  <c r="O1017" i="1"/>
  <c r="K1017" i="1"/>
  <c r="J1009" i="1"/>
  <c r="R1009" i="1"/>
  <c r="K1009" i="1"/>
  <c r="L1009" i="1"/>
  <c r="L1077" i="1"/>
  <c r="N1077" i="1"/>
  <c r="R1077"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8" i="1"/>
  <c r="B1518" i="1" s="1"/>
  <c r="C1519" i="1"/>
  <c r="C1520" i="1"/>
  <c r="M1520" i="1" s="1"/>
  <c r="C1517" i="1"/>
  <c r="B1517" i="1" s="1"/>
  <c r="C1523" i="1"/>
  <c r="N1523" i="1" s="1"/>
  <c r="C1524" i="1"/>
  <c r="L1524" i="1" s="1"/>
  <c r="C1525" i="1"/>
  <c r="C1522" i="1"/>
  <c r="C1533" i="1"/>
  <c r="M1533" i="1" s="1"/>
  <c r="C1534" i="1"/>
  <c r="M1534" i="1" s="1"/>
  <c r="C1535" i="1"/>
  <c r="L1535" i="1" s="1"/>
  <c r="C1532" i="1"/>
  <c r="A1532" i="1" s="1"/>
  <c r="C1538" i="1"/>
  <c r="C1539" i="1"/>
  <c r="N1539" i="1" s="1"/>
  <c r="C1540" i="1"/>
  <c r="J1540" i="1" s="1"/>
  <c r="C1537" i="1"/>
  <c r="B1537" i="1" s="1"/>
  <c r="C1543" i="1"/>
  <c r="O1543" i="1" s="1"/>
  <c r="C1544" i="1"/>
  <c r="C1545" i="1"/>
  <c r="B1545" i="1" s="1"/>
  <c r="C1542" i="1"/>
  <c r="O1542" i="1" s="1"/>
  <c r="C1548" i="1"/>
  <c r="R1548" i="1" s="1"/>
  <c r="C1549" i="1"/>
  <c r="O1549" i="1" s="1"/>
  <c r="C1550" i="1"/>
  <c r="B1550" i="1" s="1"/>
  <c r="C1547" i="1"/>
  <c r="C1558" i="1"/>
  <c r="J1558" i="1" s="1"/>
  <c r="C1559" i="1"/>
  <c r="C1560" i="1"/>
  <c r="O1560" i="1" s="1"/>
  <c r="C1557" i="1"/>
  <c r="B1557" i="1" s="1"/>
  <c r="C1562" i="1"/>
  <c r="C1563" i="1"/>
  <c r="A1563" i="1" s="1"/>
  <c r="C1564" i="1"/>
  <c r="K1564" i="1" s="1"/>
  <c r="C1565" i="1"/>
  <c r="C1512" i="1"/>
  <c r="J1512" i="1" s="1"/>
  <c r="C1513" i="1"/>
  <c r="K1513" i="1" s="1"/>
  <c r="C1514" i="1"/>
  <c r="C1515" i="1"/>
  <c r="P1515" i="1" s="1"/>
  <c r="B10" i="18"/>
  <c r="F47" i="8" s="1"/>
  <c r="B12" i="18"/>
  <c r="F81" i="8" s="1"/>
  <c r="B13" i="18"/>
  <c r="F80" i="8" s="1"/>
  <c r="B14" i="18"/>
  <c r="F67" i="8" s="1"/>
  <c r="B11" i="18"/>
  <c r="F53" i="8" s="1"/>
  <c r="B31" i="18"/>
  <c r="F166" i="8" s="1"/>
  <c r="B7" i="18"/>
  <c r="F34" i="8" s="1"/>
  <c r="B5" i="18"/>
  <c r="F9" i="8" s="1"/>
  <c r="B51" i="18"/>
  <c r="I43" i="19" s="1"/>
  <c r="O485" i="1" s="1"/>
  <c r="B50" i="18"/>
  <c r="I77"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10" i="1"/>
  <c r="C1445" i="1"/>
  <c r="C439" i="1"/>
  <c r="Q439" i="1" s="1"/>
  <c r="C1258" i="1"/>
  <c r="K1258" i="1" s="1"/>
  <c r="C1257" i="1"/>
  <c r="J1257" i="1" s="1"/>
  <c r="C1253" i="1"/>
  <c r="O1253" i="1" s="1"/>
  <c r="C1254" i="1"/>
  <c r="J1254" i="1" s="1"/>
  <c r="C1365" i="1"/>
  <c r="O1365" i="1" s="1"/>
  <c r="C1364" i="1"/>
  <c r="P1364" i="1" s="1"/>
  <c r="C1363" i="1"/>
  <c r="C1362" i="1"/>
  <c r="Q1362" i="1" s="1"/>
  <c r="C1361" i="1"/>
  <c r="C1360" i="1"/>
  <c r="C1359" i="1"/>
  <c r="J1359" i="1" s="1"/>
  <c r="C1358" i="1"/>
  <c r="L1358" i="1" s="1"/>
  <c r="C1357" i="1"/>
  <c r="N1357" i="1" s="1"/>
  <c r="C1356" i="1"/>
  <c r="R1356" i="1" s="1"/>
  <c r="C1355" i="1"/>
  <c r="C1354" i="1"/>
  <c r="O1354" i="1" s="1"/>
  <c r="C1353" i="1"/>
  <c r="C1352" i="1"/>
  <c r="C330" i="1"/>
  <c r="Q330" i="1" s="1"/>
  <c r="C329" i="1"/>
  <c r="N329" i="1" s="1"/>
  <c r="C328" i="1"/>
  <c r="N328" i="1" s="1"/>
  <c r="C252" i="1"/>
  <c r="K252" i="1" s="1"/>
  <c r="C251" i="1"/>
  <c r="R251" i="1" s="1"/>
  <c r="C250" i="1"/>
  <c r="C1338" i="1"/>
  <c r="K1338" i="1" s="1"/>
  <c r="C1337" i="1"/>
  <c r="C601" i="1"/>
  <c r="C602" i="1"/>
  <c r="C603" i="1"/>
  <c r="A603" i="1" s="1"/>
  <c r="C604" i="1"/>
  <c r="L604" i="1" s="1"/>
  <c r="C605" i="1"/>
  <c r="O605" i="1" s="1"/>
  <c r="C606" i="1"/>
  <c r="C607" i="1"/>
  <c r="Q607" i="1" s="1"/>
  <c r="C608" i="1"/>
  <c r="A608" i="1" s="1"/>
  <c r="C609" i="1"/>
  <c r="R609" i="1" s="1"/>
  <c r="C610" i="1"/>
  <c r="Q610" i="1" s="1"/>
  <c r="C611" i="1"/>
  <c r="A611" i="1" s="1"/>
  <c r="C612" i="1"/>
  <c r="R612" i="1" s="1"/>
  <c r="C613" i="1"/>
  <c r="O613" i="1" s="1"/>
  <c r="C614" i="1"/>
  <c r="B614" i="1" s="1"/>
  <c r="C615" i="1"/>
  <c r="R615" i="1" s="1"/>
  <c r="C616" i="1"/>
  <c r="K616" i="1" s="1"/>
  <c r="C617" i="1"/>
  <c r="M617" i="1" s="1"/>
  <c r="C618" i="1"/>
  <c r="J618" i="1" s="1"/>
  <c r="C619" i="1"/>
  <c r="L619" i="1" s="1"/>
  <c r="C620" i="1"/>
  <c r="C621" i="1"/>
  <c r="B621" i="1" s="1"/>
  <c r="C622" i="1"/>
  <c r="J622" i="1" s="1"/>
  <c r="C623" i="1"/>
  <c r="B623" i="1" s="1"/>
  <c r="C624" i="1"/>
  <c r="C625" i="1"/>
  <c r="C626" i="1"/>
  <c r="C627" i="1"/>
  <c r="Q627" i="1" s="1"/>
  <c r="C628" i="1"/>
  <c r="C629" i="1"/>
  <c r="M629" i="1" s="1"/>
  <c r="C630" i="1"/>
  <c r="C631" i="1"/>
  <c r="B631" i="1" s="1"/>
  <c r="C632" i="1"/>
  <c r="Q632" i="1" s="1"/>
  <c r="C633" i="1"/>
  <c r="J633" i="1" s="1"/>
  <c r="C634" i="1"/>
  <c r="C635" i="1"/>
  <c r="J635" i="1" s="1"/>
  <c r="C636" i="1"/>
  <c r="O636" i="1" s="1"/>
  <c r="C637" i="1"/>
  <c r="K637" i="1" s="1"/>
  <c r="C638" i="1"/>
  <c r="C639" i="1"/>
  <c r="J639" i="1" s="1"/>
  <c r="C640" i="1"/>
  <c r="C641" i="1"/>
  <c r="K641" i="1" s="1"/>
  <c r="C642" i="1"/>
  <c r="M642" i="1" s="1"/>
  <c r="C643" i="1"/>
  <c r="K643" i="1" s="1"/>
  <c r="C644" i="1"/>
  <c r="O644" i="1" s="1"/>
  <c r="C645" i="1"/>
  <c r="R645" i="1" s="1"/>
  <c r="C646" i="1"/>
  <c r="C647" i="1"/>
  <c r="C648" i="1"/>
  <c r="Q648" i="1" s="1"/>
  <c r="C649" i="1"/>
  <c r="P649" i="1" s="1"/>
  <c r="C650" i="1"/>
  <c r="L650" i="1" s="1"/>
  <c r="C651" i="1"/>
  <c r="A651" i="1" s="1"/>
  <c r="C652" i="1"/>
  <c r="C653" i="1"/>
  <c r="A653" i="1" s="1"/>
  <c r="C654" i="1"/>
  <c r="A654" i="1" s="1"/>
  <c r="C655" i="1"/>
  <c r="A655" i="1" s="1"/>
  <c r="C656" i="1"/>
  <c r="J656" i="1" s="1"/>
  <c r="C600" i="1"/>
  <c r="C599" i="1"/>
  <c r="R599" i="1" s="1"/>
  <c r="C1268" i="1"/>
  <c r="J1268" i="1" s="1"/>
  <c r="C1267" i="1"/>
  <c r="J1267" i="1" s="1"/>
  <c r="C1266" i="1"/>
  <c r="C1265" i="1"/>
  <c r="C1264" i="1"/>
  <c r="R1264" i="1" s="1"/>
  <c r="C1263" i="1"/>
  <c r="B1263" i="1" s="1"/>
  <c r="C1262" i="1"/>
  <c r="C1261" i="1"/>
  <c r="L1261" i="1" s="1"/>
  <c r="C1304" i="1"/>
  <c r="C1305" i="1"/>
  <c r="L1305" i="1" s="1"/>
  <c r="C1306" i="1"/>
  <c r="C1307" i="1"/>
  <c r="R1307" i="1" s="1"/>
  <c r="C1308" i="1"/>
  <c r="P1308" i="1" s="1"/>
  <c r="C1378" i="1"/>
  <c r="Q1378" i="1" s="1"/>
  <c r="C1379" i="1"/>
  <c r="C1380" i="1"/>
  <c r="B1380" i="1" s="1"/>
  <c r="C1381" i="1"/>
  <c r="C1382" i="1"/>
  <c r="Q1382"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50" i="1"/>
  <c r="K1250" i="1" s="1"/>
  <c r="C1249"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8" i="1"/>
  <c r="C597" i="1"/>
  <c r="B597" i="1" s="1"/>
  <c r="C596" i="1"/>
  <c r="C595" i="1"/>
  <c r="P595" i="1" s="1"/>
  <c r="C594" i="1"/>
  <c r="A594" i="1" s="1"/>
  <c r="C436" i="1"/>
  <c r="C435" i="1"/>
  <c r="C1463"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5" i="1"/>
  <c r="C249" i="1"/>
  <c r="K249" i="1" s="1"/>
  <c r="C327" i="1"/>
  <c r="Q327" i="1" s="1"/>
  <c r="C1464" i="1"/>
  <c r="C248" i="1"/>
  <c r="R248" i="1" s="1"/>
  <c r="C326" i="1"/>
  <c r="C1303" i="1"/>
  <c r="A1303" i="1" s="1"/>
  <c r="C1377" i="1"/>
  <c r="L1377" i="1" s="1"/>
  <c r="C163" i="1"/>
  <c r="C1302" i="1"/>
  <c r="K130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A1283" i="1" s="1"/>
  <c r="C1284" i="1"/>
  <c r="C1285" i="1"/>
  <c r="N1285" i="1" s="1"/>
  <c r="C1286" i="1"/>
  <c r="C1287" i="1"/>
  <c r="A1287"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9" i="1"/>
  <c r="C1508" i="1"/>
  <c r="C1507" i="1"/>
  <c r="C1506" i="1"/>
  <c r="C1505" i="1"/>
  <c r="C1486" i="1"/>
  <c r="C1485" i="1"/>
  <c r="C1484" i="1"/>
  <c r="C1483" i="1"/>
  <c r="C1482" i="1"/>
  <c r="C1481" i="1"/>
  <c r="C1480" i="1"/>
  <c r="C1462" i="1"/>
  <c r="K1462" i="1" s="1"/>
  <c r="C1461" i="1"/>
  <c r="C1460" i="1"/>
  <c r="C1459" i="1"/>
  <c r="C1458" i="1"/>
  <c r="C1457" i="1"/>
  <c r="C1456" i="1"/>
  <c r="C1444" i="1"/>
  <c r="C1443" i="1"/>
  <c r="K1443" i="1" s="1"/>
  <c r="C1442" i="1"/>
  <c r="C1441" i="1"/>
  <c r="C1440" i="1"/>
  <c r="C1453" i="1"/>
  <c r="C1452" i="1"/>
  <c r="N1452" i="1" s="1"/>
  <c r="C1451" i="1"/>
  <c r="N1451" i="1" s="1"/>
  <c r="C1450" i="1"/>
  <c r="B1450" i="1" s="1"/>
  <c r="C1449" i="1"/>
  <c r="N1449" i="1" s="1"/>
  <c r="C1421" i="1"/>
  <c r="C1420" i="1"/>
  <c r="C1419" i="1"/>
  <c r="C1418" i="1"/>
  <c r="C1417" i="1"/>
  <c r="C1416" i="1"/>
  <c r="K1416" i="1" s="1"/>
  <c r="C1415" i="1"/>
  <c r="C1391" i="1"/>
  <c r="C1385" i="1"/>
  <c r="C1386" i="1"/>
  <c r="A1386" i="1" s="1"/>
  <c r="C1387" i="1"/>
  <c r="C1388" i="1"/>
  <c r="C1384" i="1"/>
  <c r="C1301" i="1"/>
  <c r="C1290" i="1"/>
  <c r="C1291" i="1"/>
  <c r="P1291" i="1" s="1"/>
  <c r="C1292" i="1"/>
  <c r="B1292" i="1" s="1"/>
  <c r="C1293" i="1"/>
  <c r="J1293" i="1" s="1"/>
  <c r="C1294" i="1"/>
  <c r="A1294" i="1" s="1"/>
  <c r="C1295" i="1"/>
  <c r="Q1295" i="1" s="1"/>
  <c r="C1296" i="1"/>
  <c r="C1297" i="1"/>
  <c r="K1297" i="1" s="1"/>
  <c r="C1298" i="1"/>
  <c r="L1298" i="1" s="1"/>
  <c r="C1299" i="1"/>
  <c r="B1299" i="1" s="1"/>
  <c r="C1300" i="1"/>
  <c r="C1289" i="1"/>
  <c r="K1289"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6" i="1"/>
  <c r="C1375" i="1"/>
  <c r="C1374" i="1"/>
  <c r="A1374" i="1" s="1"/>
  <c r="C1373" i="1"/>
  <c r="O1373" i="1" s="1"/>
  <c r="C1372" i="1"/>
  <c r="B1372" i="1" s="1"/>
  <c r="C1371" i="1"/>
  <c r="L1371" i="1" s="1"/>
  <c r="C1370" i="1"/>
  <c r="C1369" i="1"/>
  <c r="C1368" i="1"/>
  <c r="N1368" i="1" s="1"/>
  <c r="C1367" i="1"/>
  <c r="R463" i="1"/>
  <c r="F92" i="8"/>
  <c r="O1001" i="1"/>
  <c r="J1001" i="1"/>
  <c r="K1001" i="1"/>
  <c r="L1001" i="1"/>
  <c r="P1005"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9" i="1" l="1"/>
  <c r="R1085" i="1"/>
  <c r="R1065" i="1"/>
  <c r="B665" i="1"/>
  <c r="Q1069" i="1"/>
  <c r="O1033" i="1"/>
  <c r="J1065" i="1"/>
  <c r="N1093" i="1"/>
  <c r="L1093" i="1"/>
  <c r="P1109" i="1"/>
  <c r="K1065" i="1"/>
  <c r="J1069" i="1"/>
  <c r="N1033" i="1"/>
  <c r="Q1065" i="1"/>
  <c r="A1200" i="1"/>
  <c r="L1033" i="1"/>
  <c r="K1033" i="1"/>
  <c r="L1069" i="1"/>
  <c r="P1033" i="1"/>
  <c r="N1073" i="1"/>
  <c r="K1089" i="1"/>
  <c r="L1073" i="1"/>
  <c r="N1089" i="1"/>
  <c r="M1093" i="1"/>
  <c r="R1073" i="1"/>
  <c r="L1089" i="1"/>
  <c r="J1073" i="1"/>
  <c r="P1525" i="1"/>
  <c r="N1460" i="1"/>
  <c r="N1464" i="1"/>
  <c r="F198" i="8"/>
  <c r="M99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5" i="1"/>
  <c r="Q1087" i="1"/>
  <c r="Q1079" i="1"/>
  <c r="J1087" i="1"/>
  <c r="P1095" i="1"/>
  <c r="R1023" i="1"/>
  <c r="K1031" i="1"/>
  <c r="L1024" i="1"/>
  <c r="L1039" i="1"/>
  <c r="N1064" i="1"/>
  <c r="J1095" i="1"/>
  <c r="O1047" i="1"/>
  <c r="R1103" i="1"/>
  <c r="K1040" i="1"/>
  <c r="N1055" i="1"/>
  <c r="N1080" i="1"/>
  <c r="M1000" i="1"/>
  <c r="P1007" i="1"/>
  <c r="P1063" i="1"/>
  <c r="J1096" i="1"/>
  <c r="P1015" i="1"/>
  <c r="O1071" i="1"/>
  <c r="J1015" i="1"/>
  <c r="P1008" i="1"/>
  <c r="L1000" i="1"/>
  <c r="O1008" i="1"/>
  <c r="R1024" i="1"/>
  <c r="Q1040" i="1"/>
  <c r="L1064" i="1"/>
  <c r="M1080" i="1"/>
  <c r="K1096" i="1"/>
  <c r="R1000" i="1"/>
  <c r="L1008" i="1"/>
  <c r="J1024" i="1"/>
  <c r="M1048" i="1"/>
  <c r="K1064" i="1"/>
  <c r="J1080" i="1"/>
  <c r="Q1096" i="1"/>
  <c r="Q1008" i="1"/>
  <c r="O1032" i="1"/>
  <c r="L1048" i="1"/>
  <c r="O1072" i="1"/>
  <c r="O1088" i="1"/>
  <c r="L1104" i="1"/>
  <c r="P1016" i="1"/>
  <c r="K1032" i="1"/>
  <c r="J1048" i="1"/>
  <c r="P1072" i="1"/>
  <c r="L1088" i="1"/>
  <c r="O1104" i="1"/>
  <c r="L1016" i="1"/>
  <c r="R1032" i="1"/>
  <c r="O1056" i="1"/>
  <c r="L1072" i="1"/>
  <c r="N1088" i="1"/>
  <c r="K1104" i="1"/>
  <c r="J1016" i="1"/>
  <c r="M1040" i="1"/>
  <c r="N1056" i="1"/>
  <c r="Q1072" i="1"/>
  <c r="Q1088" i="1"/>
  <c r="Q1016" i="1"/>
  <c r="N1040" i="1"/>
  <c r="R1056" i="1"/>
  <c r="R1096" i="1"/>
  <c r="F162" i="8"/>
  <c r="F175" i="8"/>
  <c r="F163" i="8"/>
  <c r="F156" i="8"/>
  <c r="F204" i="8"/>
  <c r="F169" i="8"/>
  <c r="F142" i="8"/>
  <c r="F139" i="8"/>
  <c r="F140" i="8"/>
  <c r="F199" i="8"/>
  <c r="F211" i="8"/>
  <c r="F159" i="8"/>
  <c r="F145" i="8"/>
  <c r="F167" i="8"/>
  <c r="F146" i="8"/>
  <c r="F187" i="8"/>
  <c r="F127" i="8"/>
  <c r="F158" i="8"/>
  <c r="F178" i="8"/>
  <c r="F100" i="8"/>
  <c r="F184" i="8"/>
  <c r="F143" i="8"/>
  <c r="F177" i="8"/>
  <c r="F42" i="8"/>
  <c r="L999" i="1"/>
  <c r="O1007" i="1"/>
  <c r="O1015" i="1"/>
  <c r="Q1023" i="1"/>
  <c r="J1023" i="1"/>
  <c r="R1031" i="1"/>
  <c r="K1039" i="1"/>
  <c r="L1047" i="1"/>
  <c r="M1055" i="1"/>
  <c r="O1063" i="1"/>
  <c r="M1071" i="1"/>
  <c r="O1087" i="1"/>
  <c r="O1079" i="1"/>
  <c r="M1095" i="1"/>
  <c r="O1103" i="1"/>
  <c r="J1103" i="1"/>
  <c r="M1007" i="1"/>
  <c r="M1015" i="1"/>
  <c r="P1023" i="1"/>
  <c r="P1031" i="1"/>
  <c r="J1031" i="1"/>
  <c r="R1039" i="1"/>
  <c r="K1047" i="1"/>
  <c r="L1055" i="1"/>
  <c r="M1063" i="1"/>
  <c r="N1071" i="1"/>
  <c r="N1087" i="1"/>
  <c r="M1079" i="1"/>
  <c r="Q1095" i="1"/>
  <c r="M1103" i="1"/>
  <c r="L1007" i="1"/>
  <c r="Q1015" i="1"/>
  <c r="O1023" i="1"/>
  <c r="N1031" i="1"/>
  <c r="Q1039" i="1"/>
  <c r="J1039" i="1"/>
  <c r="R1047" i="1"/>
  <c r="K1055" i="1"/>
  <c r="L1063" i="1"/>
  <c r="P1071" i="1"/>
  <c r="P1087" i="1"/>
  <c r="N1079" i="1"/>
  <c r="O1095" i="1"/>
  <c r="K1103" i="1"/>
  <c r="J999" i="1"/>
  <c r="R999" i="1"/>
  <c r="K1007" i="1"/>
  <c r="N1015" i="1"/>
  <c r="M1023" i="1"/>
  <c r="O1031" i="1"/>
  <c r="P1039" i="1"/>
  <c r="N1047" i="1"/>
  <c r="J1047" i="1"/>
  <c r="R1055" i="1"/>
  <c r="K1063" i="1"/>
  <c r="L1071" i="1"/>
  <c r="M1087" i="1"/>
  <c r="P1079" i="1"/>
  <c r="N1095" i="1"/>
  <c r="Q1103" i="1"/>
  <c r="O999" i="1"/>
  <c r="J1007" i="1"/>
  <c r="L1015" i="1"/>
  <c r="N1023" i="1"/>
  <c r="M1031" i="1"/>
  <c r="O1039" i="1"/>
  <c r="M1047" i="1"/>
  <c r="Q1055" i="1"/>
  <c r="J1055" i="1"/>
  <c r="R1063" i="1"/>
  <c r="K1071" i="1"/>
  <c r="K1087" i="1"/>
  <c r="L1079" i="1"/>
  <c r="K1095" i="1"/>
  <c r="P1103" i="1"/>
  <c r="Q999" i="1"/>
  <c r="R1007" i="1"/>
  <c r="K1015" i="1"/>
  <c r="L1023" i="1"/>
  <c r="Q1031" i="1"/>
  <c r="N1039" i="1"/>
  <c r="Q1047" i="1"/>
  <c r="O1055" i="1"/>
  <c r="N1063" i="1"/>
  <c r="J1063" i="1"/>
  <c r="R1071" i="1"/>
  <c r="L1087" i="1"/>
  <c r="R1079" i="1"/>
  <c r="L1095" i="1"/>
  <c r="N1103" i="1"/>
  <c r="K999" i="1"/>
  <c r="N999" i="1"/>
  <c r="N1007" i="1"/>
  <c r="Q1071" i="1"/>
  <c r="K1079" i="1"/>
  <c r="Q625" i="1"/>
  <c r="K625" i="1"/>
  <c r="L625" i="1"/>
  <c r="M625" i="1"/>
  <c r="N625" i="1"/>
  <c r="O625" i="1"/>
  <c r="P625" i="1"/>
  <c r="J625" i="1"/>
  <c r="O1089" i="1"/>
  <c r="K1097" i="1"/>
  <c r="O1105" i="1"/>
  <c r="Q1009" i="1"/>
  <c r="J1017" i="1"/>
  <c r="R1025" i="1"/>
  <c r="M1033" i="1"/>
  <c r="L1041" i="1"/>
  <c r="M1049" i="1"/>
  <c r="K1057" i="1"/>
  <c r="N1065" i="1"/>
  <c r="P1065" i="1"/>
  <c r="Q1073" i="1"/>
  <c r="J1081" i="1"/>
  <c r="R1089" i="1"/>
  <c r="N1097" i="1"/>
  <c r="K1105" i="1"/>
  <c r="O1009" i="1"/>
  <c r="P1009" i="1"/>
  <c r="Q1017" i="1"/>
  <c r="J1025" i="1"/>
  <c r="R1033" i="1"/>
  <c r="K1041" i="1"/>
  <c r="L1049" i="1"/>
  <c r="O1057" i="1"/>
  <c r="O1065" i="1"/>
  <c r="M1073" i="1"/>
  <c r="P1073" i="1"/>
  <c r="N1081" i="1"/>
  <c r="P1081" i="1"/>
  <c r="J1089" i="1"/>
  <c r="R1097" i="1"/>
  <c r="Q1105" i="1"/>
  <c r="P1001" i="1"/>
  <c r="N1009" i="1"/>
  <c r="N1017" i="1"/>
  <c r="P1017" i="1"/>
  <c r="Q1025" i="1"/>
  <c r="J1033" i="1"/>
  <c r="R1041" i="1"/>
  <c r="K1049" i="1"/>
  <c r="L1057" i="1"/>
  <c r="M1065" i="1"/>
  <c r="K1073" i="1"/>
  <c r="K1081" i="1"/>
  <c r="Q1089" i="1"/>
  <c r="P1089" i="1"/>
  <c r="J1097" i="1"/>
  <c r="R1105" i="1"/>
  <c r="R1001" i="1"/>
  <c r="N1001" i="1"/>
  <c r="Q1001" i="1"/>
  <c r="M1001" i="1"/>
  <c r="M1009" i="1"/>
  <c r="M1017" i="1"/>
  <c r="O1025" i="1"/>
  <c r="P1025" i="1"/>
  <c r="Q1033" i="1"/>
  <c r="J1041" i="1"/>
  <c r="R1049" i="1"/>
  <c r="N1057" i="1"/>
  <c r="L1065" i="1"/>
  <c r="O1073" i="1"/>
  <c r="O1081" i="1"/>
  <c r="M1089" i="1"/>
  <c r="O1097" i="1"/>
  <c r="P1097" i="1"/>
  <c r="J1105" i="1"/>
  <c r="B1507" i="1"/>
  <c r="P1390" i="1"/>
  <c r="P1408" i="1"/>
  <c r="P1392" i="1"/>
  <c r="P1405" i="1"/>
  <c r="P1410" i="1"/>
  <c r="P1394" i="1"/>
  <c r="P1407" i="1"/>
  <c r="P1397" i="1"/>
  <c r="P1412" i="1"/>
  <c r="P1411" i="1"/>
  <c r="P1403" i="1"/>
  <c r="P1400" i="1"/>
  <c r="P1399" i="1"/>
  <c r="P1395" i="1"/>
  <c r="P1402" i="1"/>
  <c r="P1401" i="1"/>
  <c r="P1406" i="1"/>
  <c r="P1393" i="1"/>
  <c r="P1398" i="1"/>
  <c r="P1404" i="1"/>
  <c r="P1396" i="1"/>
  <c r="P1409" i="1"/>
  <c r="O1467" i="1"/>
  <c r="O1475" i="1"/>
  <c r="O1470" i="1"/>
  <c r="O1468" i="1"/>
  <c r="O1476" i="1"/>
  <c r="O1469" i="1"/>
  <c r="O1471" i="1"/>
  <c r="O1472" i="1"/>
  <c r="O1473" i="1"/>
  <c r="O1466" i="1"/>
  <c r="O1474" i="1"/>
  <c r="O1477" i="1"/>
  <c r="Q1390" i="1"/>
  <c r="Q1407" i="1"/>
  <c r="Q1400" i="1"/>
  <c r="Q1395" i="1"/>
  <c r="Q1394" i="1"/>
  <c r="Q1412" i="1"/>
  <c r="Q1399" i="1"/>
  <c r="Q1403" i="1"/>
  <c r="Q1404" i="1"/>
  <c r="Q1406" i="1"/>
  <c r="Q1396" i="1"/>
  <c r="Q1411" i="1"/>
  <c r="Q1410" i="1"/>
  <c r="Q1402" i="1"/>
  <c r="Q1409" i="1"/>
  <c r="Q1398" i="1"/>
  <c r="Q1401" i="1"/>
  <c r="Q1393" i="1"/>
  <c r="Q1405" i="1"/>
  <c r="Q1408" i="1"/>
  <c r="Q1392" i="1"/>
  <c r="Q1397" i="1"/>
  <c r="B1455" i="1"/>
  <c r="B1469" i="1"/>
  <c r="B1468" i="1"/>
  <c r="B1471" i="1"/>
  <c r="B1477" i="1"/>
  <c r="B1470" i="1"/>
  <c r="B1476" i="1"/>
  <c r="B1475" i="1"/>
  <c r="B1472" i="1"/>
  <c r="B1467" i="1"/>
  <c r="B1474" i="1"/>
  <c r="B1473" i="1"/>
  <c r="B1466" i="1"/>
  <c r="P1455" i="1"/>
  <c r="P1466" i="1"/>
  <c r="P1474" i="1"/>
  <c r="P1476" i="1"/>
  <c r="P1467" i="1"/>
  <c r="P1475" i="1"/>
  <c r="P1469" i="1"/>
  <c r="P1470" i="1"/>
  <c r="P1471" i="1"/>
  <c r="P1472" i="1"/>
  <c r="P1468" i="1"/>
  <c r="P1477" i="1"/>
  <c r="P1473" i="1"/>
  <c r="R1390" i="1"/>
  <c r="R1400" i="1"/>
  <c r="R1411" i="1"/>
  <c r="R1394" i="1"/>
  <c r="R1403" i="1"/>
  <c r="R1407" i="1"/>
  <c r="R1398" i="1"/>
  <c r="R1405" i="1"/>
  <c r="R1395" i="1"/>
  <c r="R1410" i="1"/>
  <c r="R1409" i="1"/>
  <c r="R1401" i="1"/>
  <c r="R1393" i="1"/>
  <c r="R1397" i="1"/>
  <c r="R1408" i="1"/>
  <c r="R1406" i="1"/>
  <c r="R1392" i="1"/>
  <c r="R1399" i="1"/>
  <c r="R1412" i="1"/>
  <c r="R1396" i="1"/>
  <c r="R1404" i="1"/>
  <c r="R1402" i="1"/>
  <c r="Q1455" i="1"/>
  <c r="Q1473" i="1"/>
  <c r="Q1467" i="1"/>
  <c r="Q1466" i="1"/>
  <c r="Q1474" i="1"/>
  <c r="Q1476" i="1"/>
  <c r="Q1469" i="1"/>
  <c r="Q1477" i="1"/>
  <c r="Q1470" i="1"/>
  <c r="Q1471" i="1"/>
  <c r="Q1475" i="1"/>
  <c r="Q1472" i="1"/>
  <c r="Q1468" i="1"/>
  <c r="J1390" i="1"/>
  <c r="J1394" i="1"/>
  <c r="J1399" i="1"/>
  <c r="J1407" i="1"/>
  <c r="J1406" i="1"/>
  <c r="J1396" i="1"/>
  <c r="J1411" i="1"/>
  <c r="J1400" i="1"/>
  <c r="J1403" i="1"/>
  <c r="J1404" i="1"/>
  <c r="J1402" i="1"/>
  <c r="J1398" i="1"/>
  <c r="J1408" i="1"/>
  <c r="J1405" i="1"/>
  <c r="J1395" i="1"/>
  <c r="J1409" i="1"/>
  <c r="J1401" i="1"/>
  <c r="J1393" i="1"/>
  <c r="J1392" i="1"/>
  <c r="J1397" i="1"/>
  <c r="J1412" i="1"/>
  <c r="J1410" i="1"/>
  <c r="J1455" i="1"/>
  <c r="J1472" i="1"/>
  <c r="J1474" i="1"/>
  <c r="J1473" i="1"/>
  <c r="J1466" i="1"/>
  <c r="J1467" i="1"/>
  <c r="J1468" i="1"/>
  <c r="J1476" i="1"/>
  <c r="J1469" i="1"/>
  <c r="J1477" i="1"/>
  <c r="J1470" i="1"/>
  <c r="J1475" i="1"/>
  <c r="J1471" i="1"/>
  <c r="R1455" i="1"/>
  <c r="R1472" i="1"/>
  <c r="R1473" i="1"/>
  <c r="R1468" i="1"/>
  <c r="R1476" i="1"/>
  <c r="R1469" i="1"/>
  <c r="R1477" i="1"/>
  <c r="R1470" i="1"/>
  <c r="R1467" i="1"/>
  <c r="R1471" i="1"/>
  <c r="R1466" i="1"/>
  <c r="R1474" i="1"/>
  <c r="R1475" i="1"/>
  <c r="O1390" i="1"/>
  <c r="O1409" i="1"/>
  <c r="O1408" i="1"/>
  <c r="O1398" i="1"/>
  <c r="O1412" i="1"/>
  <c r="O1404" i="1"/>
  <c r="O1410" i="1"/>
  <c r="O1402" i="1"/>
  <c r="O1400" i="1"/>
  <c r="O1396" i="1"/>
  <c r="O1403" i="1"/>
  <c r="O1401" i="1"/>
  <c r="O1392" i="1"/>
  <c r="O1397" i="1"/>
  <c r="O1406" i="1"/>
  <c r="O1405" i="1"/>
  <c r="O1407" i="1"/>
  <c r="O1395" i="1"/>
  <c r="O1394" i="1"/>
  <c r="O1393" i="1"/>
  <c r="O1399" i="1"/>
  <c r="O1411" i="1"/>
  <c r="O472" i="1"/>
  <c r="O476" i="1"/>
  <c r="O480" i="1"/>
  <c r="O481" i="1"/>
  <c r="O473" i="1"/>
  <c r="O464" i="1"/>
  <c r="O479" i="1"/>
  <c r="O468" i="1"/>
  <c r="O484" i="1"/>
  <c r="O474" i="1"/>
  <c r="O471" i="1"/>
  <c r="O465" i="1"/>
  <c r="O482" i="1"/>
  <c r="O466" i="1"/>
  <c r="O478" i="1"/>
  <c r="O470" i="1"/>
  <c r="O477" i="1"/>
  <c r="O475" i="1"/>
  <c r="O469" i="1"/>
  <c r="O483" i="1"/>
  <c r="O467" i="1"/>
  <c r="L1390" i="1"/>
  <c r="L1396" i="1"/>
  <c r="L1405" i="1"/>
  <c r="L1410" i="1"/>
  <c r="L1404" i="1"/>
  <c r="L1402" i="1"/>
  <c r="L1395" i="1"/>
  <c r="L1406" i="1"/>
  <c r="L1400" i="1"/>
  <c r="L1408" i="1"/>
  <c r="L1392" i="1"/>
  <c r="L1394" i="1"/>
  <c r="L1412" i="1"/>
  <c r="L1398" i="1"/>
  <c r="L1409" i="1"/>
  <c r="L1411" i="1"/>
  <c r="L1401" i="1"/>
  <c r="L1397" i="1"/>
  <c r="L1403" i="1"/>
  <c r="L1393" i="1"/>
  <c r="L1407" i="1"/>
  <c r="L1399" i="1"/>
  <c r="L1455" i="1"/>
  <c r="L1470" i="1"/>
  <c r="L1471" i="1"/>
  <c r="L1473" i="1"/>
  <c r="L1466" i="1"/>
  <c r="L1474" i="1"/>
  <c r="L1467" i="1"/>
  <c r="L1475" i="1"/>
  <c r="L1468" i="1"/>
  <c r="L1476" i="1"/>
  <c r="L1472" i="1"/>
  <c r="L1469" i="1"/>
  <c r="L1477" i="1"/>
  <c r="B1421" i="1"/>
  <c r="B1429" i="1"/>
  <c r="A1390" i="1"/>
  <c r="A1394" i="1"/>
  <c r="A1405" i="1"/>
  <c r="A1400" i="1"/>
  <c r="A1403" i="1"/>
  <c r="A1392" i="1"/>
  <c r="A1404" i="1"/>
  <c r="A1411" i="1"/>
  <c r="A1402" i="1"/>
  <c r="A1396" i="1"/>
  <c r="A1408" i="1"/>
  <c r="A1395" i="1"/>
  <c r="A1398" i="1"/>
  <c r="A1393" i="1"/>
  <c r="A1412" i="1"/>
  <c r="A1409" i="1"/>
  <c r="A1397" i="1"/>
  <c r="A1410" i="1"/>
  <c r="A1407" i="1"/>
  <c r="A1401" i="1"/>
  <c r="A1399" i="1"/>
  <c r="A1406" i="1"/>
  <c r="M1390" i="1"/>
  <c r="M1407" i="1"/>
  <c r="M1394" i="1"/>
  <c r="M1398" i="1"/>
  <c r="M1397" i="1"/>
  <c r="M1409" i="1"/>
  <c r="M1392" i="1"/>
  <c r="M1399" i="1"/>
  <c r="M1401" i="1"/>
  <c r="M1406" i="1"/>
  <c r="M1396" i="1"/>
  <c r="M1393" i="1"/>
  <c r="M1411" i="1"/>
  <c r="M1395" i="1"/>
  <c r="M1405" i="1"/>
  <c r="M1408" i="1"/>
  <c r="M1404" i="1"/>
  <c r="M1412" i="1"/>
  <c r="M1403" i="1"/>
  <c r="M1410" i="1"/>
  <c r="M1400" i="1"/>
  <c r="M1402" i="1"/>
  <c r="M1455" i="1"/>
  <c r="M1469" i="1"/>
  <c r="M1477" i="1"/>
  <c r="M1470" i="1"/>
  <c r="M1473" i="1"/>
  <c r="M1466" i="1"/>
  <c r="M1474" i="1"/>
  <c r="M1467" i="1"/>
  <c r="M1475" i="1"/>
  <c r="M1468" i="1"/>
  <c r="M1476" i="1"/>
  <c r="M1471" i="1"/>
  <c r="M1472" i="1"/>
  <c r="O1391" i="1"/>
  <c r="O1505" i="1"/>
  <c r="B1390" i="1"/>
  <c r="B1395" i="1"/>
  <c r="B1397" i="1"/>
  <c r="B1399" i="1"/>
  <c r="B1412" i="1"/>
  <c r="B1401" i="1"/>
  <c r="B1407" i="1"/>
  <c r="B1404" i="1"/>
  <c r="B1396" i="1"/>
  <c r="B1392" i="1"/>
  <c r="B1405" i="1"/>
  <c r="B1393" i="1"/>
  <c r="B1409" i="1"/>
  <c r="B1400" i="1"/>
  <c r="B1394" i="1"/>
  <c r="B1402" i="1"/>
  <c r="B1411" i="1"/>
  <c r="B1398" i="1"/>
  <c r="B1408" i="1"/>
  <c r="B1406" i="1"/>
  <c r="B1410" i="1"/>
  <c r="B1403" i="1"/>
  <c r="N1394" i="1"/>
  <c r="N1396" i="1"/>
  <c r="N1401" i="1"/>
  <c r="N1397" i="1"/>
  <c r="N1402" i="1"/>
  <c r="N1393" i="1"/>
  <c r="N1398" i="1"/>
  <c r="N1404" i="1"/>
  <c r="N1408" i="1"/>
  <c r="N1400" i="1"/>
  <c r="N1395" i="1"/>
  <c r="N1403" i="1"/>
  <c r="N1392" i="1"/>
  <c r="N1406" i="1"/>
  <c r="N1411" i="1"/>
  <c r="N1410" i="1"/>
  <c r="N1409" i="1"/>
  <c r="N1405" i="1"/>
  <c r="N1407" i="1"/>
  <c r="N1412" i="1"/>
  <c r="N1399" i="1"/>
  <c r="A1455" i="1"/>
  <c r="A1468" i="1"/>
  <c r="A1472" i="1"/>
  <c r="A1471" i="1"/>
  <c r="A1476" i="1"/>
  <c r="A1466" i="1"/>
  <c r="A1474" i="1"/>
  <c r="A1473" i="1"/>
  <c r="A1469" i="1"/>
  <c r="A1467" i="1"/>
  <c r="A1475" i="1"/>
  <c r="A1470" i="1"/>
  <c r="A1477" i="1"/>
  <c r="N1455" i="1"/>
  <c r="N1468" i="1"/>
  <c r="N1476" i="1"/>
  <c r="N1470" i="1"/>
  <c r="N1469" i="1"/>
  <c r="N1477" i="1"/>
  <c r="N1472" i="1"/>
  <c r="N1473" i="1"/>
  <c r="N1466" i="1"/>
  <c r="N1474" i="1"/>
  <c r="N1471" i="1"/>
  <c r="N1467" i="1"/>
  <c r="N1475" i="1"/>
  <c r="K1058" i="1"/>
  <c r="O1026" i="1"/>
  <c r="M1106" i="1"/>
  <c r="J609" i="1"/>
  <c r="P1356" i="1"/>
  <c r="L1520" i="1"/>
  <c r="K1535" i="1"/>
  <c r="O279" i="1"/>
  <c r="J1357" i="1"/>
  <c r="M631" i="1"/>
  <c r="M278" i="1"/>
  <c r="L643" i="1"/>
  <c r="O617" i="1"/>
  <c r="N605" i="1"/>
  <c r="K1026" i="1"/>
  <c r="M1050" i="1"/>
  <c r="O1018" i="1"/>
  <c r="Q349" i="1"/>
  <c r="J349" i="1"/>
  <c r="R349" i="1"/>
  <c r="K349" i="1"/>
  <c r="L349" i="1"/>
  <c r="M349" i="1"/>
  <c r="N349" i="1"/>
  <c r="O349" i="1"/>
  <c r="P349" i="1"/>
  <c r="Q341" i="1"/>
  <c r="J341" i="1"/>
  <c r="R341" i="1"/>
  <c r="K341" i="1"/>
  <c r="L341" i="1"/>
  <c r="M341" i="1"/>
  <c r="N341" i="1"/>
  <c r="O341" i="1"/>
  <c r="P341" i="1"/>
  <c r="Q1026" i="1"/>
  <c r="N1058" i="1"/>
  <c r="P1074" i="1"/>
  <c r="J348" i="1"/>
  <c r="R348" i="1"/>
  <c r="K348" i="1"/>
  <c r="L348" i="1"/>
  <c r="M348" i="1"/>
  <c r="N348" i="1"/>
  <c r="O348" i="1"/>
  <c r="P348" i="1"/>
  <c r="Q348" i="1"/>
  <c r="L1098" i="1"/>
  <c r="L1539" i="1"/>
  <c r="P1002" i="1"/>
  <c r="R1034" i="1"/>
  <c r="J1066" i="1"/>
  <c r="L354" i="1"/>
  <c r="M354" i="1"/>
  <c r="N354" i="1"/>
  <c r="O354" i="1"/>
  <c r="P354" i="1"/>
  <c r="Q354" i="1"/>
  <c r="J354" i="1"/>
  <c r="R354" i="1"/>
  <c r="K354" i="1"/>
  <c r="L346" i="1"/>
  <c r="M346" i="1"/>
  <c r="N346" i="1"/>
  <c r="O346" i="1"/>
  <c r="P346" i="1"/>
  <c r="Q346" i="1"/>
  <c r="J346" i="1"/>
  <c r="R346" i="1"/>
  <c r="K346" i="1"/>
  <c r="Q242" i="1"/>
  <c r="P1539" i="1"/>
  <c r="L1002" i="1"/>
  <c r="P1034" i="1"/>
  <c r="N1066" i="1"/>
  <c r="M1010"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3" i="1"/>
  <c r="K1042" i="1"/>
  <c r="K1010" i="1"/>
  <c r="N352" i="1"/>
  <c r="O352" i="1"/>
  <c r="P352" i="1"/>
  <c r="Q352" i="1"/>
  <c r="J352" i="1"/>
  <c r="R352" i="1"/>
  <c r="K352" i="1"/>
  <c r="L352" i="1"/>
  <c r="M352" i="1"/>
  <c r="N344" i="1"/>
  <c r="O344" i="1"/>
  <c r="P344" i="1"/>
  <c r="Q344" i="1"/>
  <c r="J344" i="1"/>
  <c r="R344" i="1"/>
  <c r="K344" i="1"/>
  <c r="L344" i="1"/>
  <c r="M344" i="1"/>
  <c r="K1563" i="1"/>
  <c r="Q1042" i="1"/>
  <c r="R1018" i="1"/>
  <c r="O351" i="1"/>
  <c r="P351" i="1"/>
  <c r="Q351" i="1"/>
  <c r="J351" i="1"/>
  <c r="R351" i="1"/>
  <c r="K351" i="1"/>
  <c r="L351" i="1"/>
  <c r="M351" i="1"/>
  <c r="N351" i="1"/>
  <c r="O343" i="1"/>
  <c r="P343" i="1"/>
  <c r="Q343" i="1"/>
  <c r="J343" i="1"/>
  <c r="R343" i="1"/>
  <c r="K343" i="1"/>
  <c r="L343" i="1"/>
  <c r="M343" i="1"/>
  <c r="N343" i="1"/>
  <c r="R1050" i="1"/>
  <c r="M1018" i="1"/>
  <c r="P350" i="1"/>
  <c r="Q350" i="1"/>
  <c r="J350" i="1"/>
  <c r="R350" i="1"/>
  <c r="K350" i="1"/>
  <c r="L350" i="1"/>
  <c r="M350" i="1"/>
  <c r="N350" i="1"/>
  <c r="O350" i="1"/>
  <c r="A342" i="1"/>
  <c r="P342" i="1"/>
  <c r="Q342" i="1"/>
  <c r="J342" i="1"/>
  <c r="R342" i="1"/>
  <c r="K342" i="1"/>
  <c r="L342" i="1"/>
  <c r="M342" i="1"/>
  <c r="N342" i="1"/>
  <c r="O342" i="1"/>
  <c r="O1002" i="1"/>
  <c r="P1026" i="1"/>
  <c r="Q1034" i="1"/>
  <c r="J1042" i="1"/>
  <c r="N1050" i="1"/>
  <c r="L1058" i="1"/>
  <c r="R1066" i="1"/>
  <c r="L1010" i="1"/>
  <c r="N1018" i="1"/>
  <c r="R1074" i="1"/>
  <c r="N1106" i="1"/>
  <c r="J1026" i="1"/>
  <c r="N1034" i="1"/>
  <c r="O1034" i="1"/>
  <c r="P1042" i="1"/>
  <c r="Q1050" i="1"/>
  <c r="J1058" i="1"/>
  <c r="M1066" i="1"/>
  <c r="R1010" i="1"/>
  <c r="L1018" i="1"/>
  <c r="O1074" i="1"/>
  <c r="N1082" i="1"/>
  <c r="J1002" i="1"/>
  <c r="R1026" i="1"/>
  <c r="L1034" i="1"/>
  <c r="R1042" i="1"/>
  <c r="O1042" i="1"/>
  <c r="P1050" i="1"/>
  <c r="Q1058" i="1"/>
  <c r="K1066" i="1"/>
  <c r="J1010" i="1"/>
  <c r="J1018" i="1"/>
  <c r="M1082" i="1"/>
  <c r="N1002" i="1"/>
  <c r="N1026" i="1"/>
  <c r="M1034" i="1"/>
  <c r="N1042" i="1"/>
  <c r="L1050" i="1"/>
  <c r="O1050" i="1"/>
  <c r="P1058" i="1"/>
  <c r="Q1066" i="1"/>
  <c r="Q1010" i="1"/>
  <c r="K1018" i="1"/>
  <c r="K1090" i="1"/>
  <c r="R1002" i="1"/>
  <c r="M1002" i="1"/>
  <c r="M1026" i="1"/>
  <c r="K1034" i="1"/>
  <c r="M1042" i="1"/>
  <c r="J1050" i="1"/>
  <c r="R1058" i="1"/>
  <c r="O1058" i="1"/>
  <c r="P1066" i="1"/>
  <c r="P1010" i="1"/>
  <c r="Q1018" i="1"/>
  <c r="R1090" i="1"/>
  <c r="K1002" i="1"/>
  <c r="Q1002" i="1"/>
  <c r="L1026" i="1"/>
  <c r="J1034" i="1"/>
  <c r="L1042" i="1"/>
  <c r="K1050" i="1"/>
  <c r="M1058" i="1"/>
  <c r="L1066" i="1"/>
  <c r="O1066" i="1"/>
  <c r="N1010" i="1"/>
  <c r="O1010" i="1"/>
  <c r="P1018" i="1"/>
  <c r="N1098" i="1"/>
  <c r="Q17" i="1"/>
  <c r="P67" i="1"/>
  <c r="P242" i="1"/>
  <c r="R198" i="1"/>
  <c r="N152" i="1"/>
  <c r="O67" i="1"/>
  <c r="J1283" i="1"/>
  <c r="K242" i="1"/>
  <c r="R216" i="1"/>
  <c r="Q1486" i="1"/>
  <c r="Q1456" i="1"/>
  <c r="Q1481" i="1"/>
  <c r="P1560" i="1"/>
  <c r="P1559" i="1"/>
  <c r="L1428" i="1"/>
  <c r="L1432" i="1"/>
  <c r="M279" i="1"/>
  <c r="M1357" i="1"/>
  <c r="B242" i="1"/>
  <c r="N1542" i="1"/>
  <c r="A279" i="1"/>
  <c r="J610" i="1"/>
  <c r="M1542" i="1"/>
  <c r="L1515" i="1"/>
  <c r="P1357" i="1"/>
  <c r="K189" i="1"/>
  <c r="A271" i="1"/>
  <c r="P610" i="1"/>
  <c r="R189" i="1"/>
  <c r="N1557" i="1"/>
  <c r="O610" i="1"/>
  <c r="J1515" i="1"/>
  <c r="M1557" i="1"/>
  <c r="N1532" i="1"/>
  <c r="Q1283" i="1"/>
  <c r="J216" i="1"/>
  <c r="A1557" i="1"/>
  <c r="Q656" i="1"/>
  <c r="Q149" i="1"/>
  <c r="J149" i="1"/>
  <c r="N1512" i="1"/>
  <c r="R613" i="1"/>
  <c r="N1012" i="1"/>
  <c r="L152" i="1"/>
  <c r="M1004" i="1"/>
  <c r="K1004" i="1"/>
  <c r="L1052" i="1"/>
  <c r="Q201" i="1"/>
  <c r="J1092" i="1"/>
  <c r="P152" i="1"/>
  <c r="K17" i="1"/>
  <c r="M1012" i="1"/>
  <c r="K1052" i="1"/>
  <c r="P1100" i="1"/>
  <c r="M1545" i="1"/>
  <c r="J629" i="1"/>
  <c r="N149" i="1"/>
  <c r="N67" i="1"/>
  <c r="P1283" i="1"/>
  <c r="O242" i="1"/>
  <c r="A242" i="1"/>
  <c r="J189" i="1"/>
  <c r="Q216" i="1"/>
  <c r="K1000" i="1"/>
  <c r="R1004" i="1"/>
  <c r="O1539" i="1"/>
  <c r="A1550" i="1"/>
  <c r="P439" i="1"/>
  <c r="Q619" i="1"/>
  <c r="K28" i="1"/>
  <c r="N1008" i="1"/>
  <c r="O1016" i="1"/>
  <c r="O1024" i="1"/>
  <c r="Q1024" i="1"/>
  <c r="J1032" i="1"/>
  <c r="R1040" i="1"/>
  <c r="K1048" i="1"/>
  <c r="L1056" i="1"/>
  <c r="M1064" i="1"/>
  <c r="N1072" i="1"/>
  <c r="O1020" i="1"/>
  <c r="O1080" i="1"/>
  <c r="P1088" i="1"/>
  <c r="N1096" i="1"/>
  <c r="P1104" i="1"/>
  <c r="Q1104" i="1"/>
  <c r="Q1100" i="1"/>
  <c r="A1545" i="1"/>
  <c r="M641" i="1"/>
  <c r="A149" i="1"/>
  <c r="M67" i="1"/>
  <c r="N1283" i="1"/>
  <c r="N242" i="1"/>
  <c r="Q189" i="1"/>
  <c r="B189" i="1"/>
  <c r="P216" i="1"/>
  <c r="J1000" i="1"/>
  <c r="Q1004" i="1"/>
  <c r="O618" i="1"/>
  <c r="R1549" i="1"/>
  <c r="R276" i="1"/>
  <c r="L1362" i="1"/>
  <c r="M1008" i="1"/>
  <c r="N1016" i="1"/>
  <c r="N1024" i="1"/>
  <c r="P1032" i="1"/>
  <c r="Q1032" i="1"/>
  <c r="J1040" i="1"/>
  <c r="R1048" i="1"/>
  <c r="K1056" i="1"/>
  <c r="O1064" i="1"/>
  <c r="M1072" i="1"/>
  <c r="N1020" i="1"/>
  <c r="P1068" i="1"/>
  <c r="L1080" i="1"/>
  <c r="R1088" i="1"/>
  <c r="L1096" i="1"/>
  <c r="N1104" i="1"/>
  <c r="L1108" i="1"/>
  <c r="R619" i="1"/>
  <c r="J276" i="1"/>
  <c r="J439" i="1"/>
  <c r="M242" i="1"/>
  <c r="P189" i="1"/>
  <c r="O216" i="1"/>
  <c r="J1028" i="1"/>
  <c r="J1108" i="1"/>
  <c r="R67" i="1"/>
  <c r="L242" i="1"/>
  <c r="O189" i="1"/>
  <c r="N216" i="1"/>
  <c r="P1000" i="1"/>
  <c r="O1004" i="1"/>
  <c r="R1524" i="1"/>
  <c r="N1549" i="1"/>
  <c r="L268" i="1"/>
  <c r="M1354" i="1"/>
  <c r="A1338" i="1"/>
  <c r="R639" i="1"/>
  <c r="P1036" i="1"/>
  <c r="K1008" i="1"/>
  <c r="M1016" i="1"/>
  <c r="P1024" i="1"/>
  <c r="N1032" i="1"/>
  <c r="L1040" i="1"/>
  <c r="P1048" i="1"/>
  <c r="Q1048" i="1"/>
  <c r="J1056" i="1"/>
  <c r="R1064" i="1"/>
  <c r="K1072" i="1"/>
  <c r="O1028" i="1"/>
  <c r="R1076" i="1"/>
  <c r="R1080" i="1"/>
  <c r="M1088" i="1"/>
  <c r="P1096" i="1"/>
  <c r="J1104" i="1"/>
  <c r="Q1084" i="1"/>
  <c r="P1124" i="1"/>
  <c r="L67" i="1"/>
  <c r="M1283" i="1"/>
  <c r="A189" i="1"/>
  <c r="O1524" i="1"/>
  <c r="K1362" i="1"/>
  <c r="M639" i="1"/>
  <c r="L1283" i="1"/>
  <c r="B216" i="1"/>
  <c r="J67" i="1"/>
  <c r="N1004" i="1"/>
  <c r="L1036" i="1"/>
  <c r="R1008" i="1"/>
  <c r="K1016" i="1"/>
  <c r="M1024" i="1"/>
  <c r="M1032" i="1"/>
  <c r="P1040" i="1"/>
  <c r="N1048" i="1"/>
  <c r="M1056" i="1"/>
  <c r="Q1056" i="1"/>
  <c r="J1064" i="1"/>
  <c r="R1072" i="1"/>
  <c r="R1044" i="1"/>
  <c r="Q1076" i="1"/>
  <c r="K1080" i="1"/>
  <c r="J1088" i="1"/>
  <c r="O1096" i="1"/>
  <c r="M1104" i="1"/>
  <c r="N1084" i="1"/>
  <c r="J1164" i="1"/>
  <c r="J1004" i="1"/>
  <c r="K67" i="1"/>
  <c r="P1004" i="1"/>
  <c r="J1549" i="1"/>
  <c r="K1068" i="1"/>
  <c r="P272" i="1"/>
  <c r="B67" i="1"/>
  <c r="A67" i="1"/>
  <c r="K1283" i="1"/>
  <c r="B1283" i="1"/>
  <c r="R242" i="1"/>
  <c r="N189" i="1"/>
  <c r="L216" i="1"/>
  <c r="Q1000" i="1"/>
  <c r="O1000" i="1"/>
  <c r="P1524" i="1"/>
  <c r="B1549" i="1"/>
  <c r="K268" i="1"/>
  <c r="L1354" i="1"/>
  <c r="P607" i="1"/>
  <c r="A645" i="1"/>
  <c r="K1520" i="1"/>
  <c r="M1358" i="1"/>
  <c r="A152" i="1"/>
  <c r="R1283" i="1"/>
  <c r="L189" i="1"/>
  <c r="K216" i="1"/>
  <c r="N1000" i="1"/>
  <c r="L1004" i="1"/>
  <c r="B1524" i="1"/>
  <c r="R1563" i="1"/>
  <c r="Q613" i="1"/>
  <c r="M651" i="1"/>
  <c r="O1036" i="1"/>
  <c r="J1008" i="1"/>
  <c r="R1016" i="1"/>
  <c r="K1024" i="1"/>
  <c r="L1032" i="1"/>
  <c r="O1040" i="1"/>
  <c r="O1048" i="1"/>
  <c r="P1056" i="1"/>
  <c r="P1064" i="1"/>
  <c r="Q1064" i="1"/>
  <c r="J1072" i="1"/>
  <c r="K1012" i="1"/>
  <c r="Q1044" i="1"/>
  <c r="P1080" i="1"/>
  <c r="Q1080" i="1"/>
  <c r="K1088" i="1"/>
  <c r="M1096" i="1"/>
  <c r="R1104" i="1"/>
  <c r="N1092" i="1"/>
  <c r="K152" i="1"/>
  <c r="P149" i="1"/>
  <c r="P316" i="1"/>
  <c r="K201" i="1"/>
  <c r="L17" i="1"/>
  <c r="A278" i="1"/>
  <c r="A1356" i="1"/>
  <c r="M605" i="1"/>
  <c r="P617" i="1"/>
  <c r="L631" i="1"/>
  <c r="Q643" i="1"/>
  <c r="R152" i="1"/>
  <c r="B152" i="1"/>
  <c r="O149" i="1"/>
  <c r="P1374" i="1"/>
  <c r="R201" i="1"/>
  <c r="N17" i="1"/>
  <c r="L270" i="1"/>
  <c r="K1364" i="1"/>
  <c r="P251" i="1"/>
  <c r="P605" i="1"/>
  <c r="B617" i="1"/>
  <c r="A631" i="1"/>
  <c r="N649" i="1"/>
  <c r="B1374" i="1"/>
  <c r="J201" i="1"/>
  <c r="M17" i="1"/>
  <c r="K270" i="1"/>
  <c r="O1364" i="1"/>
  <c r="L251" i="1"/>
  <c r="K611" i="1"/>
  <c r="A617" i="1"/>
  <c r="R637" i="1"/>
  <c r="M649" i="1"/>
  <c r="L649" i="1"/>
  <c r="J152" i="1"/>
  <c r="K149" i="1"/>
  <c r="B149" i="1"/>
  <c r="O201" i="1"/>
  <c r="B17" i="1"/>
  <c r="K278" i="1"/>
  <c r="N270" i="1"/>
  <c r="M1364" i="1"/>
  <c r="A251" i="1"/>
  <c r="R611" i="1"/>
  <c r="Q637" i="1"/>
  <c r="N1226" i="1"/>
  <c r="B1132" i="1"/>
  <c r="L278" i="1"/>
  <c r="O270" i="1"/>
  <c r="N1364" i="1"/>
  <c r="J251" i="1"/>
  <c r="J611" i="1"/>
  <c r="O637" i="1"/>
  <c r="Q152" i="1"/>
  <c r="L149" i="1"/>
  <c r="J278" i="1"/>
  <c r="M270" i="1"/>
  <c r="J1356" i="1"/>
  <c r="B251" i="1"/>
  <c r="Q617" i="1"/>
  <c r="B637" i="1"/>
  <c r="N621" i="1"/>
  <c r="N201" i="1"/>
  <c r="A201" i="1"/>
  <c r="Q278" i="1"/>
  <c r="Q1356" i="1"/>
  <c r="K605" i="1"/>
  <c r="R617" i="1"/>
  <c r="N631" i="1"/>
  <c r="A637" i="1"/>
  <c r="R625" i="1"/>
  <c r="M193" i="1"/>
  <c r="O1148" i="1"/>
  <c r="L1027" i="1"/>
  <c r="J1019" i="1"/>
  <c r="P1003" i="1"/>
  <c r="J56" i="1"/>
  <c r="N1534" i="1"/>
  <c r="K738" i="1"/>
  <c r="K1011" i="1"/>
  <c r="J1043" i="1"/>
  <c r="L1059" i="1"/>
  <c r="J1035" i="1"/>
  <c r="J1051"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2" i="1"/>
  <c r="L1557" i="1"/>
  <c r="K16" i="1"/>
  <c r="Q276" i="1"/>
  <c r="R268" i="1"/>
  <c r="O439" i="1"/>
  <c r="R1362" i="1"/>
  <c r="R1354" i="1"/>
  <c r="M1338" i="1"/>
  <c r="M607" i="1"/>
  <c r="P613" i="1"/>
  <c r="P619" i="1"/>
  <c r="Q639" i="1"/>
  <c r="N651" i="1"/>
  <c r="Q1515" i="1"/>
  <c r="R1069" i="1"/>
  <c r="O1077" i="1"/>
  <c r="R1014" i="1"/>
  <c r="Q1093" i="1"/>
  <c r="R1204" i="1"/>
  <c r="N1109" i="1"/>
  <c r="P1085" i="1"/>
  <c r="M1101" i="1"/>
  <c r="K1542" i="1"/>
  <c r="K1557" i="1"/>
  <c r="A1285" i="1"/>
  <c r="P276" i="1"/>
  <c r="P268" i="1"/>
  <c r="N439" i="1"/>
  <c r="J1362" i="1"/>
  <c r="J1354" i="1"/>
  <c r="R1338" i="1"/>
  <c r="L607" i="1"/>
  <c r="M613" i="1"/>
  <c r="K619" i="1"/>
  <c r="O639" i="1"/>
  <c r="L651" i="1"/>
  <c r="B1515" i="1"/>
  <c r="P1069" i="1"/>
  <c r="K1077" i="1"/>
  <c r="O1093" i="1"/>
  <c r="A1210" i="1"/>
  <c r="R1109" i="1"/>
  <c r="L1109" i="1"/>
  <c r="N1085" i="1"/>
  <c r="J1101" i="1"/>
  <c r="R1542" i="1"/>
  <c r="B1542" i="1"/>
  <c r="R1557" i="1"/>
  <c r="M1386" i="1"/>
  <c r="B276" i="1"/>
  <c r="O268" i="1"/>
  <c r="M439" i="1"/>
  <c r="P1362" i="1"/>
  <c r="Q1354" i="1"/>
  <c r="J1338" i="1"/>
  <c r="J607" i="1"/>
  <c r="J613" i="1"/>
  <c r="N619" i="1"/>
  <c r="A639" i="1"/>
  <c r="Q651" i="1"/>
  <c r="O1069" i="1"/>
  <c r="J1077" i="1"/>
  <c r="P1093" i="1"/>
  <c r="O1109" i="1"/>
  <c r="Q1085" i="1"/>
  <c r="L1085" i="1"/>
  <c r="N1101" i="1"/>
  <c r="J729" i="1"/>
  <c r="J1542" i="1"/>
  <c r="A1542" i="1"/>
  <c r="J1557" i="1"/>
  <c r="M276" i="1"/>
  <c r="A276" i="1"/>
  <c r="B268" i="1"/>
  <c r="L439" i="1"/>
  <c r="O1362" i="1"/>
  <c r="P1354" i="1"/>
  <c r="Q1338" i="1"/>
  <c r="K607" i="1"/>
  <c r="N613" i="1"/>
  <c r="A619" i="1"/>
  <c r="P645" i="1"/>
  <c r="K1069" i="1"/>
  <c r="Q1077" i="1"/>
  <c r="K1093" i="1"/>
  <c r="K1109" i="1"/>
  <c r="O1085" i="1"/>
  <c r="Q1101" i="1"/>
  <c r="L1101" i="1"/>
  <c r="O729" i="1"/>
  <c r="P1507" i="1"/>
  <c r="L276" i="1"/>
  <c r="N1362" i="1"/>
  <c r="N607" i="1"/>
  <c r="Q1061" i="1"/>
  <c r="N1069" i="1"/>
  <c r="P1077" i="1"/>
  <c r="Q1209" i="1"/>
  <c r="J1093" i="1"/>
  <c r="J1109" i="1"/>
  <c r="K1085" i="1"/>
  <c r="P1101" i="1"/>
  <c r="B755" i="1"/>
  <c r="Q1542" i="1"/>
  <c r="P1557" i="1"/>
  <c r="Q1557" i="1"/>
  <c r="N268" i="1"/>
  <c r="A268" i="1"/>
  <c r="A439" i="1"/>
  <c r="N1354" i="1"/>
  <c r="O1338" i="1"/>
  <c r="B613" i="1"/>
  <c r="K645" i="1"/>
  <c r="A1299" i="1"/>
  <c r="O1557" i="1"/>
  <c r="B1261" i="1"/>
  <c r="K276" i="1"/>
  <c r="M268" i="1"/>
  <c r="B439" i="1"/>
  <c r="A1362" i="1"/>
  <c r="B1354" i="1"/>
  <c r="N1338" i="1"/>
  <c r="A607" i="1"/>
  <c r="A613" i="1"/>
  <c r="J645" i="1"/>
  <c r="O1515" i="1"/>
  <c r="R1532" i="1"/>
  <c r="N1061" i="1"/>
  <c r="M1069" i="1"/>
  <c r="M1077" i="1"/>
  <c r="A1241" i="1"/>
  <c r="R1093" i="1"/>
  <c r="Q1109" i="1"/>
  <c r="J1085" i="1"/>
  <c r="K1101" i="1"/>
  <c r="N1110" i="1"/>
  <c r="R1261" i="1"/>
  <c r="N1380" i="1"/>
  <c r="N193" i="1"/>
  <c r="R32" i="1"/>
  <c r="O1540" i="1"/>
  <c r="J1003" i="1"/>
  <c r="L1003" i="1"/>
  <c r="Q1019" i="1"/>
  <c r="O1011" i="1"/>
  <c r="P1043" i="1"/>
  <c r="M1035" i="1"/>
  <c r="L1051" i="1"/>
  <c r="O1027" i="1"/>
  <c r="J1261" i="1"/>
  <c r="M1380" i="1"/>
  <c r="B193" i="1"/>
  <c r="N24" i="1"/>
  <c r="L1443" i="1"/>
  <c r="N1550" i="1"/>
  <c r="R1003" i="1"/>
  <c r="M1019" i="1"/>
  <c r="M1011" i="1"/>
  <c r="N1011" i="1"/>
  <c r="O1043" i="1"/>
  <c r="L1035" i="1"/>
  <c r="M1051" i="1"/>
  <c r="M1027" i="1"/>
  <c r="N1027" i="1"/>
  <c r="N1261" i="1"/>
  <c r="A1380" i="1"/>
  <c r="A193" i="1"/>
  <c r="M16" i="1"/>
  <c r="A1443" i="1"/>
  <c r="M1550" i="1"/>
  <c r="Q1003" i="1"/>
  <c r="R1019" i="1"/>
  <c r="L1011" i="1"/>
  <c r="K1043" i="1"/>
  <c r="N1043" i="1"/>
  <c r="K1035" i="1"/>
  <c r="K1051" i="1"/>
  <c r="K1027" i="1"/>
  <c r="M1117" i="1"/>
  <c r="A1373" i="1"/>
  <c r="R1380" i="1"/>
  <c r="L193" i="1"/>
  <c r="R56" i="1"/>
  <c r="L1293" i="1"/>
  <c r="N1525" i="1"/>
  <c r="L1564" i="1"/>
  <c r="O1003" i="1"/>
  <c r="P1019" i="1"/>
  <c r="R1011" i="1"/>
  <c r="R1043" i="1"/>
  <c r="J1059" i="1"/>
  <c r="P1035" i="1"/>
  <c r="R1051" i="1"/>
  <c r="J1027" i="1"/>
  <c r="Q1261" i="1"/>
  <c r="J1380" i="1"/>
  <c r="K193" i="1"/>
  <c r="K48" i="1"/>
  <c r="L1540" i="1"/>
  <c r="B1564" i="1"/>
  <c r="N1003" i="1"/>
  <c r="O1019" i="1"/>
  <c r="J1011" i="1"/>
  <c r="Q1043" i="1"/>
  <c r="O1035" i="1"/>
  <c r="P1051" i="1"/>
  <c r="R1027" i="1"/>
  <c r="R1083" i="1"/>
  <c r="M1261" i="1"/>
  <c r="Q1380" i="1"/>
  <c r="J193" i="1"/>
  <c r="L48" i="1"/>
  <c r="K1540" i="1"/>
  <c r="K1003" i="1"/>
  <c r="L1019" i="1"/>
  <c r="N1019" i="1"/>
  <c r="Q1011" i="1"/>
  <c r="M1043" i="1"/>
  <c r="Q1035" i="1"/>
  <c r="N1035" i="1"/>
  <c r="O1051" i="1"/>
  <c r="Q1027" i="1"/>
  <c r="K1261" i="1"/>
  <c r="P1380" i="1"/>
  <c r="P193" i="1"/>
  <c r="B40" i="1"/>
  <c r="Q1051" i="1"/>
  <c r="O1481" i="1"/>
  <c r="M210" i="1"/>
  <c r="K1014" i="1"/>
  <c r="P1456" i="1"/>
  <c r="M1022" i="1"/>
  <c r="L1030" i="1"/>
  <c r="Q1451" i="1"/>
  <c r="J220" i="1"/>
  <c r="P1054" i="1"/>
  <c r="M1038" i="1"/>
  <c r="O781" i="1"/>
  <c r="P1378" i="1"/>
  <c r="R1416" i="1"/>
  <c r="J249" i="1"/>
  <c r="J1046" i="1"/>
  <c r="Q1078" i="1"/>
  <c r="N58" i="1"/>
  <c r="L1391" i="1"/>
  <c r="L248" i="1"/>
  <c r="N1062" i="1"/>
  <c r="P1243" i="1"/>
  <c r="O1086" i="1"/>
  <c r="O34" i="1"/>
  <c r="O1291" i="1"/>
  <c r="Q1070" i="1"/>
  <c r="A1172" i="1"/>
  <c r="J1094" i="1"/>
  <c r="Q691" i="1"/>
  <c r="P697" i="1"/>
  <c r="N18" i="1"/>
  <c r="J1299" i="1"/>
  <c r="N1006" i="1"/>
  <c r="L1115" i="1"/>
  <c r="J1102" i="1"/>
  <c r="P190" i="1"/>
  <c r="K58" i="1"/>
  <c r="K34" i="1"/>
  <c r="B18" i="1"/>
  <c r="L1507" i="1"/>
  <c r="M1481" i="1"/>
  <c r="O1456" i="1"/>
  <c r="O1451" i="1"/>
  <c r="Q1416" i="1"/>
  <c r="K1391" i="1"/>
  <c r="N1291" i="1"/>
  <c r="Q1299" i="1"/>
  <c r="P249" i="1"/>
  <c r="B248" i="1"/>
  <c r="O244" i="1"/>
  <c r="L218" i="1"/>
  <c r="M322" i="1"/>
  <c r="L1022" i="1"/>
  <c r="M1054" i="1"/>
  <c r="M1006" i="1"/>
  <c r="Q1014" i="1"/>
  <c r="N1030" i="1"/>
  <c r="K1030" i="1"/>
  <c r="L1038" i="1"/>
  <c r="M1046" i="1"/>
  <c r="J1062" i="1"/>
  <c r="P1070" i="1"/>
  <c r="O1078" i="1"/>
  <c r="J1086" i="1"/>
  <c r="Q1094" i="1"/>
  <c r="R1102" i="1"/>
  <c r="J1110" i="1"/>
  <c r="K1507" i="1"/>
  <c r="L1481" i="1"/>
  <c r="N1456" i="1"/>
  <c r="M1451" i="1"/>
  <c r="N1416" i="1"/>
  <c r="J1391" i="1"/>
  <c r="M1291" i="1"/>
  <c r="P1299" i="1"/>
  <c r="Q249" i="1"/>
  <c r="L244" i="1"/>
  <c r="K218" i="1"/>
  <c r="Q1022" i="1"/>
  <c r="K1022" i="1"/>
  <c r="L1054" i="1"/>
  <c r="L1006" i="1"/>
  <c r="P1014" i="1"/>
  <c r="J1030" i="1"/>
  <c r="Q1038" i="1"/>
  <c r="K1038" i="1"/>
  <c r="L1046" i="1"/>
  <c r="M1062" i="1"/>
  <c r="N1070" i="1"/>
  <c r="M1078" i="1"/>
  <c r="Q1086" i="1"/>
  <c r="N1094" i="1"/>
  <c r="P1102" i="1"/>
  <c r="L1110" i="1"/>
  <c r="R1507" i="1"/>
  <c r="A1481" i="1"/>
  <c r="K1451" i="1"/>
  <c r="L1451" i="1"/>
  <c r="M1416" i="1"/>
  <c r="K1291" i="1"/>
  <c r="L1291" i="1"/>
  <c r="O1299" i="1"/>
  <c r="B249" i="1"/>
  <c r="P244" i="1"/>
  <c r="R218" i="1"/>
  <c r="P1022" i="1"/>
  <c r="O1054" i="1"/>
  <c r="K1054" i="1"/>
  <c r="K1006" i="1"/>
  <c r="N1014" i="1"/>
  <c r="R1030" i="1"/>
  <c r="O1038" i="1"/>
  <c r="R1046" i="1"/>
  <c r="K1046" i="1"/>
  <c r="L1062" i="1"/>
  <c r="M1070" i="1"/>
  <c r="P1078" i="1"/>
  <c r="K1078" i="1"/>
  <c r="M1086" i="1"/>
  <c r="L1094" i="1"/>
  <c r="O1102" i="1"/>
  <c r="R1110" i="1"/>
  <c r="B58" i="1"/>
  <c r="R34" i="1"/>
  <c r="M1263" i="1"/>
  <c r="B34" i="1"/>
  <c r="O1263" i="1"/>
  <c r="B190" i="1"/>
  <c r="A50" i="1"/>
  <c r="R26" i="1"/>
  <c r="K1456" i="1"/>
  <c r="J1451" i="1"/>
  <c r="B1451" i="1"/>
  <c r="B1416" i="1"/>
  <c r="R1291" i="1"/>
  <c r="B1291" i="1"/>
  <c r="N1299" i="1"/>
  <c r="A249" i="1"/>
  <c r="Q1285" i="1"/>
  <c r="N244" i="1"/>
  <c r="P218" i="1"/>
  <c r="N1022" i="1"/>
  <c r="J1054" i="1"/>
  <c r="P1006" i="1"/>
  <c r="J1014" i="1"/>
  <c r="Q1030" i="1"/>
  <c r="P1038" i="1"/>
  <c r="Q1046" i="1"/>
  <c r="R1062" i="1"/>
  <c r="K1062" i="1"/>
  <c r="L1070" i="1"/>
  <c r="J1138" i="1"/>
  <c r="N1078" i="1"/>
  <c r="L1086" i="1"/>
  <c r="K1086" i="1"/>
  <c r="M1094" i="1"/>
  <c r="L1102" i="1"/>
  <c r="Q1110" i="1"/>
  <c r="O1507" i="1"/>
  <c r="R190" i="1"/>
  <c r="J190" i="1"/>
  <c r="Q50" i="1"/>
  <c r="A1263" i="1"/>
  <c r="L200" i="1"/>
  <c r="O42" i="1"/>
  <c r="K26" i="1"/>
  <c r="K1481" i="1"/>
  <c r="J1456" i="1"/>
  <c r="R1451" i="1"/>
  <c r="A1451" i="1"/>
  <c r="A1416" i="1"/>
  <c r="J1291" i="1"/>
  <c r="A1291" i="1"/>
  <c r="M1299" i="1"/>
  <c r="M248" i="1"/>
  <c r="P1285" i="1"/>
  <c r="B244" i="1"/>
  <c r="A218" i="1"/>
  <c r="J1022" i="1"/>
  <c r="N1054" i="1"/>
  <c r="R1006" i="1"/>
  <c r="O1014" i="1"/>
  <c r="P1030" i="1"/>
  <c r="N1038" i="1"/>
  <c r="P1046" i="1"/>
  <c r="P1062" i="1"/>
  <c r="O1070" i="1"/>
  <c r="K1070" i="1"/>
  <c r="Q1178" i="1"/>
  <c r="Q1114" i="1"/>
  <c r="J1078" i="1"/>
  <c r="R1086" i="1"/>
  <c r="R1094" i="1"/>
  <c r="K1094" i="1"/>
  <c r="M1102" i="1"/>
  <c r="O1110" i="1"/>
  <c r="O200" i="1"/>
  <c r="N42" i="1"/>
  <c r="K18" i="1"/>
  <c r="R1481" i="1"/>
  <c r="L1416" i="1"/>
  <c r="N249" i="1"/>
  <c r="P248" i="1"/>
  <c r="M1285" i="1"/>
  <c r="Q210" i="1"/>
  <c r="R1022" i="1"/>
  <c r="R1054" i="1"/>
  <c r="J1006" i="1"/>
  <c r="M1014" i="1"/>
  <c r="O1030" i="1"/>
  <c r="J1038" i="1"/>
  <c r="O1046" i="1"/>
  <c r="Q1062" i="1"/>
  <c r="J1070" i="1"/>
  <c r="J1194" i="1"/>
  <c r="N1146" i="1"/>
  <c r="L1078" i="1"/>
  <c r="P1086" i="1"/>
  <c r="P1094" i="1"/>
  <c r="Q1102" i="1"/>
  <c r="K1102" i="1"/>
  <c r="M1110" i="1"/>
  <c r="M1378" i="1"/>
  <c r="R1456" i="1"/>
  <c r="P1451" i="1"/>
  <c r="P1391" i="1"/>
  <c r="Q1291" i="1"/>
  <c r="K1299" i="1"/>
  <c r="L1299" i="1"/>
  <c r="K1378" i="1"/>
  <c r="O58" i="1"/>
  <c r="L42" i="1"/>
  <c r="J18" i="1"/>
  <c r="Q595" i="1"/>
  <c r="R1299" i="1"/>
  <c r="L249" i="1"/>
  <c r="N248" i="1"/>
  <c r="B1285" i="1"/>
  <c r="P210" i="1"/>
  <c r="O1022" i="1"/>
  <c r="Q1054" i="1"/>
  <c r="O1006" i="1"/>
  <c r="L1014" i="1"/>
  <c r="M1030" i="1"/>
  <c r="R1038" i="1"/>
  <c r="N1046" i="1"/>
  <c r="O1062" i="1"/>
  <c r="R1070" i="1"/>
  <c r="B1218" i="1"/>
  <c r="M1170" i="1"/>
  <c r="R1078" i="1"/>
  <c r="N1086" i="1"/>
  <c r="O1094" i="1"/>
  <c r="N1102" i="1"/>
  <c r="P1110" i="1"/>
  <c r="K1110" i="1"/>
  <c r="P73" i="1"/>
  <c r="J65" i="1"/>
  <c r="L73" i="1"/>
  <c r="P65" i="1"/>
  <c r="Q65" i="1"/>
  <c r="K73" i="1"/>
  <c r="L65" i="1"/>
  <c r="R73" i="1"/>
  <c r="M65" i="1"/>
  <c r="J73" i="1"/>
  <c r="B65" i="1"/>
  <c r="B73" i="1"/>
  <c r="N73" i="1"/>
  <c r="N66" i="1"/>
  <c r="R65" i="1"/>
  <c r="P1445" i="1"/>
  <c r="B1481" i="1"/>
  <c r="Q1391" i="1"/>
  <c r="R1444" i="1"/>
  <c r="O1504" i="1"/>
  <c r="O1508" i="1"/>
  <c r="N1424" i="1"/>
  <c r="B1490" i="1"/>
  <c r="P1542" i="1"/>
  <c r="A1391" i="1"/>
  <c r="N1438" i="1"/>
  <c r="J1430" i="1"/>
  <c r="R272" i="1"/>
  <c r="A1445" i="1"/>
  <c r="A1254" i="1"/>
  <c r="O603" i="1"/>
  <c r="P623" i="1"/>
  <c r="R641" i="1"/>
  <c r="Q272" i="1"/>
  <c r="P1358" i="1"/>
  <c r="B603" i="1"/>
  <c r="K623" i="1"/>
  <c r="P641" i="1"/>
  <c r="B278" i="1"/>
  <c r="B270" i="1"/>
  <c r="B1356" i="1"/>
  <c r="O251" i="1"/>
  <c r="L611" i="1"/>
  <c r="P631" i="1"/>
  <c r="A212" i="1"/>
  <c r="M1138" i="1"/>
  <c r="A1178" i="1"/>
  <c r="M1114" i="1"/>
  <c r="J1154" i="1"/>
  <c r="L629" i="1"/>
  <c r="P1234" i="1"/>
  <c r="N1122" i="1"/>
  <c r="N1170" i="1"/>
  <c r="B1066" i="1"/>
  <c r="J280" i="1"/>
  <c r="B1358" i="1"/>
  <c r="J328" i="1"/>
  <c r="N1162" i="1"/>
  <c r="O1202" i="1"/>
  <c r="N1234" i="1"/>
  <c r="K1122" i="1"/>
  <c r="L1170" i="1"/>
  <c r="P280" i="1"/>
  <c r="K272" i="1"/>
  <c r="O328" i="1"/>
  <c r="K629" i="1"/>
  <c r="N280" i="1"/>
  <c r="A272" i="1"/>
  <c r="N1254" i="1"/>
  <c r="B328" i="1"/>
  <c r="A629" i="1"/>
  <c r="M643" i="1"/>
  <c r="J1162" i="1"/>
  <c r="N1202" i="1"/>
  <c r="L1130" i="1"/>
  <c r="N272" i="1"/>
  <c r="B609" i="1"/>
  <c r="M1537" i="1"/>
  <c r="K1162" i="1"/>
  <c r="M1202" i="1"/>
  <c r="O1130" i="1"/>
  <c r="P1210" i="1"/>
  <c r="M280" i="1"/>
  <c r="N1445" i="1"/>
  <c r="R1254" i="1"/>
  <c r="M603" i="1"/>
  <c r="R635" i="1"/>
  <c r="K280" i="1"/>
  <c r="K1445" i="1"/>
  <c r="B1254" i="1"/>
  <c r="L603" i="1"/>
  <c r="J623" i="1"/>
  <c r="M635" i="1"/>
  <c r="N655" i="1"/>
  <c r="M1178" i="1"/>
  <c r="M1218" i="1"/>
  <c r="B1130" i="1"/>
  <c r="O1210" i="1"/>
  <c r="P30" i="1"/>
  <c r="L695" i="1"/>
  <c r="Q695" i="1"/>
  <c r="N662" i="1"/>
  <c r="J662" i="1"/>
  <c r="J688" i="1"/>
  <c r="B688" i="1"/>
  <c r="J271" i="1"/>
  <c r="O1357" i="1"/>
  <c r="R656" i="1"/>
  <c r="R1512" i="1"/>
  <c r="B675" i="1"/>
  <c r="K1223" i="1"/>
  <c r="O1223" i="1"/>
  <c r="J233" i="1"/>
  <c r="R233" i="1"/>
  <c r="N1387" i="1"/>
  <c r="R1387" i="1"/>
  <c r="N1305" i="1"/>
  <c r="K649" i="1"/>
  <c r="O649" i="1"/>
  <c r="A649" i="1"/>
  <c r="R649" i="1"/>
  <c r="B649" i="1"/>
  <c r="J649" i="1"/>
  <c r="Q649" i="1"/>
  <c r="N643" i="1"/>
  <c r="P643" i="1"/>
  <c r="R643" i="1"/>
  <c r="B643" i="1"/>
  <c r="O643" i="1"/>
  <c r="M637" i="1"/>
  <c r="L637" i="1"/>
  <c r="N637" i="1"/>
  <c r="P637" i="1"/>
  <c r="J637" i="1"/>
  <c r="Q631" i="1"/>
  <c r="O631" i="1"/>
  <c r="J631" i="1"/>
  <c r="R631" i="1"/>
  <c r="K631" i="1"/>
  <c r="J617" i="1"/>
  <c r="K617" i="1"/>
  <c r="L617" i="1"/>
  <c r="N617" i="1"/>
  <c r="B611" i="1"/>
  <c r="O611" i="1"/>
  <c r="P611" i="1"/>
  <c r="N611" i="1"/>
  <c r="M611" i="1"/>
  <c r="Q611" i="1"/>
  <c r="Q605" i="1"/>
  <c r="R605" i="1"/>
  <c r="A605" i="1"/>
  <c r="J605" i="1"/>
  <c r="B605" i="1"/>
  <c r="L605" i="1"/>
  <c r="Q251" i="1"/>
  <c r="K251" i="1"/>
  <c r="M251" i="1"/>
  <c r="N251" i="1"/>
  <c r="L1356" i="1"/>
  <c r="K1356" i="1"/>
  <c r="M1356" i="1"/>
  <c r="N1356" i="1"/>
  <c r="O1356" i="1"/>
  <c r="Q1364" i="1"/>
  <c r="A1364" i="1"/>
  <c r="J1364" i="1"/>
  <c r="B1364" i="1"/>
  <c r="R1364" i="1"/>
  <c r="L1364" i="1"/>
  <c r="Q270" i="1"/>
  <c r="J270" i="1"/>
  <c r="A270" i="1"/>
  <c r="R270" i="1"/>
  <c r="N278" i="1"/>
  <c r="O278" i="1"/>
  <c r="P278" i="1"/>
  <c r="M1513" i="1"/>
  <c r="N1513" i="1"/>
  <c r="O1513" i="1"/>
  <c r="R1513" i="1"/>
  <c r="O1519" i="1"/>
  <c r="B1519" i="1"/>
  <c r="N1463" i="1"/>
  <c r="Q1463" i="1"/>
  <c r="J1463" i="1"/>
  <c r="P14" i="1"/>
  <c r="M14" i="1"/>
  <c r="M38" i="1"/>
  <c r="O38" i="1"/>
  <c r="J54" i="1"/>
  <c r="P54" i="1"/>
  <c r="L1249" i="1"/>
  <c r="A1249" i="1"/>
  <c r="B1249" i="1"/>
  <c r="K1382" i="1"/>
  <c r="R1382" i="1"/>
  <c r="B656" i="1"/>
  <c r="L656" i="1"/>
  <c r="M656" i="1"/>
  <c r="O656" i="1"/>
  <c r="R610" i="1"/>
  <c r="K610" i="1"/>
  <c r="M610" i="1"/>
  <c r="L1357" i="1"/>
  <c r="K1357" i="1"/>
  <c r="O271" i="1"/>
  <c r="N271" i="1"/>
  <c r="P271" i="1"/>
  <c r="Q271" i="1"/>
  <c r="L279" i="1"/>
  <c r="P279" i="1"/>
  <c r="J279" i="1"/>
  <c r="O1512" i="1"/>
  <c r="B1512" i="1"/>
  <c r="A1512" i="1"/>
  <c r="M1512" i="1"/>
  <c r="M1061" i="1"/>
  <c r="J1068" i="1"/>
  <c r="P1076" i="1"/>
  <c r="O1084" i="1"/>
  <c r="Q1092" i="1"/>
  <c r="L1100" i="1"/>
  <c r="P1108" i="1"/>
  <c r="K1061" i="1"/>
  <c r="L1061" i="1"/>
  <c r="R1068" i="1"/>
  <c r="L1076" i="1"/>
  <c r="P1084" i="1"/>
  <c r="M1084" i="1"/>
  <c r="O1092" i="1"/>
  <c r="K1100" i="1"/>
  <c r="N1108" i="1"/>
  <c r="P609" i="1"/>
  <c r="N623" i="1"/>
  <c r="L641" i="1"/>
  <c r="L655" i="1"/>
  <c r="M216" i="1"/>
  <c r="P24" i="1"/>
  <c r="K1285" i="1"/>
  <c r="L210" i="1"/>
  <c r="M218" i="1"/>
  <c r="P1338" i="1"/>
  <c r="R607" i="1"/>
  <c r="L613" i="1"/>
  <c r="O619" i="1"/>
  <c r="B625" i="1"/>
  <c r="N639" i="1"/>
  <c r="Q645" i="1"/>
  <c r="Q157" i="1"/>
  <c r="R1061" i="1"/>
  <c r="O1068" i="1"/>
  <c r="J1076" i="1"/>
  <c r="L1161" i="1"/>
  <c r="L1084" i="1"/>
  <c r="R1092" i="1"/>
  <c r="M1092" i="1"/>
  <c r="O1100" i="1"/>
  <c r="K1108" i="1"/>
  <c r="L1287" i="1"/>
  <c r="O157" i="1"/>
  <c r="P1061" i="1"/>
  <c r="N1068" i="1"/>
  <c r="O1076" i="1"/>
  <c r="J1084" i="1"/>
  <c r="P1092" i="1"/>
  <c r="N1100" i="1"/>
  <c r="M1100" i="1"/>
  <c r="O1108" i="1"/>
  <c r="B731" i="1"/>
  <c r="O1061" i="1"/>
  <c r="Q1068" i="1"/>
  <c r="M1068" i="1"/>
  <c r="N1076" i="1"/>
  <c r="P1185" i="1"/>
  <c r="K1084" i="1"/>
  <c r="L1092" i="1"/>
  <c r="J1100" i="1"/>
  <c r="R1108" i="1"/>
  <c r="M1108" i="1"/>
  <c r="Q769" i="1"/>
  <c r="J1061" i="1"/>
  <c r="L1068" i="1"/>
  <c r="K1076" i="1"/>
  <c r="M1076" i="1"/>
  <c r="R1084" i="1"/>
  <c r="K1092" i="1"/>
  <c r="R1100" i="1"/>
  <c r="Q1108" i="1"/>
  <c r="B1107" i="1"/>
  <c r="M1107" i="1"/>
  <c r="R1107" i="1"/>
  <c r="Q1107" i="1"/>
  <c r="K1107" i="1"/>
  <c r="N1107" i="1"/>
  <c r="O1107" i="1"/>
  <c r="P1107" i="1"/>
  <c r="J1107" i="1"/>
  <c r="B1099" i="1"/>
  <c r="J1099" i="1"/>
  <c r="K1099" i="1"/>
  <c r="O1099" i="1"/>
  <c r="L1099" i="1"/>
  <c r="M1099" i="1"/>
  <c r="N1099" i="1"/>
  <c r="Q1099" i="1"/>
  <c r="P1099" i="1"/>
  <c r="B1091" i="1"/>
  <c r="O1091" i="1"/>
  <c r="R1091" i="1"/>
  <c r="L1091" i="1"/>
  <c r="K1091" i="1"/>
  <c r="M1091" i="1"/>
  <c r="Q1091" i="1"/>
  <c r="N1091" i="1"/>
  <c r="J1091" i="1"/>
  <c r="B1083" i="1"/>
  <c r="P1083" i="1"/>
  <c r="L1083" i="1"/>
  <c r="O1083" i="1"/>
  <c r="Q1083" i="1"/>
  <c r="J1083" i="1"/>
  <c r="K1083" i="1"/>
  <c r="M1083" i="1"/>
  <c r="B1075" i="1"/>
  <c r="M1075" i="1"/>
  <c r="N1075" i="1"/>
  <c r="R1075" i="1"/>
  <c r="O1075" i="1"/>
  <c r="P1075" i="1"/>
  <c r="J1075" i="1"/>
  <c r="K1075" i="1"/>
  <c r="L1075" i="1"/>
  <c r="B1067" i="1"/>
  <c r="J1067" i="1"/>
  <c r="L1067" i="1"/>
  <c r="N1067" i="1"/>
  <c r="Q1067" i="1"/>
  <c r="O1067" i="1"/>
  <c r="P1067" i="1"/>
  <c r="M1067" i="1"/>
  <c r="R1067" i="1"/>
  <c r="B1060" i="1"/>
  <c r="L1060" i="1"/>
  <c r="Q1060" i="1"/>
  <c r="R1060" i="1"/>
  <c r="J1060" i="1"/>
  <c r="K1060" i="1"/>
  <c r="M1060" i="1"/>
  <c r="P1060" i="1"/>
  <c r="N1060" i="1"/>
  <c r="P233" i="1"/>
  <c r="O436" i="1"/>
  <c r="K436" i="1"/>
  <c r="B279" i="1"/>
  <c r="B271" i="1"/>
  <c r="B1357" i="1"/>
  <c r="B610" i="1"/>
  <c r="A656" i="1"/>
  <c r="R1373" i="1"/>
  <c r="Q1387" i="1"/>
  <c r="Q1512" i="1"/>
  <c r="M56" i="1"/>
  <c r="M24" i="1"/>
  <c r="R16" i="1"/>
  <c r="L436" i="1"/>
  <c r="M1505" i="1"/>
  <c r="L1449" i="1"/>
  <c r="R1386" i="1"/>
  <c r="M1289" i="1"/>
  <c r="K1372" i="1"/>
  <c r="Q1267" i="1"/>
  <c r="B1382" i="1"/>
  <c r="N54" i="1"/>
  <c r="M30" i="1"/>
  <c r="Q71" i="1"/>
  <c r="Q1287" i="1"/>
  <c r="N220" i="1"/>
  <c r="K1005" i="1"/>
  <c r="A157" i="1"/>
  <c r="J32" i="1"/>
  <c r="A32" i="1"/>
  <c r="M48" i="1"/>
  <c r="N48" i="1"/>
  <c r="R279" i="1"/>
  <c r="R271" i="1"/>
  <c r="R1357" i="1"/>
  <c r="L610" i="1"/>
  <c r="A610" i="1"/>
  <c r="J1373" i="1"/>
  <c r="M1486" i="1"/>
  <c r="P1387" i="1"/>
  <c r="P1512" i="1"/>
  <c r="L56" i="1"/>
  <c r="O40" i="1"/>
  <c r="K32" i="1"/>
  <c r="L24" i="1"/>
  <c r="J16" i="1"/>
  <c r="R436" i="1"/>
  <c r="B1505" i="1"/>
  <c r="P1449" i="1"/>
  <c r="P1386" i="1"/>
  <c r="L1289" i="1"/>
  <c r="P1267" i="1"/>
  <c r="R195" i="1"/>
  <c r="A54" i="1"/>
  <c r="K30" i="1"/>
  <c r="N71" i="1"/>
  <c r="M1303" i="1"/>
  <c r="L220" i="1"/>
  <c r="R1005" i="1"/>
  <c r="M788" i="1"/>
  <c r="A788" i="1"/>
  <c r="P788" i="1"/>
  <c r="N782" i="1"/>
  <c r="Q782" i="1"/>
  <c r="A782" i="1"/>
  <c r="K782" i="1"/>
  <c r="L782" i="1"/>
  <c r="J776" i="1"/>
  <c r="P776" i="1"/>
  <c r="P762" i="1"/>
  <c r="B762" i="1"/>
  <c r="J762" i="1"/>
  <c r="R762" i="1"/>
  <c r="L762" i="1"/>
  <c r="M762" i="1"/>
  <c r="A756" i="1"/>
  <c r="J756" i="1"/>
  <c r="R756" i="1"/>
  <c r="K756" i="1"/>
  <c r="L756" i="1"/>
  <c r="O756" i="1"/>
  <c r="A750" i="1"/>
  <c r="B750" i="1"/>
  <c r="J750" i="1"/>
  <c r="R750" i="1"/>
  <c r="K750" i="1"/>
  <c r="O750" i="1"/>
  <c r="Q750" i="1"/>
  <c r="A744" i="1"/>
  <c r="B744" i="1"/>
  <c r="J744" i="1"/>
  <c r="L744" i="1"/>
  <c r="N744" i="1"/>
  <c r="O744" i="1"/>
  <c r="Q744" i="1"/>
  <c r="J730" i="1"/>
  <c r="R730" i="1"/>
  <c r="M730" i="1"/>
  <c r="N730" i="1"/>
  <c r="O730" i="1"/>
  <c r="P730" i="1"/>
  <c r="R724" i="1"/>
  <c r="L724" i="1"/>
  <c r="M724" i="1"/>
  <c r="O724" i="1"/>
  <c r="Q724" i="1"/>
  <c r="A724" i="1"/>
  <c r="O718" i="1"/>
  <c r="K718" i="1"/>
  <c r="P718" i="1"/>
  <c r="R718" i="1"/>
  <c r="Q718" i="1"/>
  <c r="A718" i="1"/>
  <c r="B718" i="1"/>
  <c r="Q712" i="1"/>
  <c r="R712" i="1"/>
  <c r="J712" i="1"/>
  <c r="M712" i="1"/>
  <c r="K712" i="1"/>
  <c r="A712" i="1"/>
  <c r="B712" i="1"/>
  <c r="R698" i="1"/>
  <c r="J698" i="1"/>
  <c r="M698" i="1"/>
  <c r="B698" i="1"/>
  <c r="N698" i="1"/>
  <c r="O698" i="1"/>
  <c r="M692" i="1"/>
  <c r="Q692" i="1"/>
  <c r="R692" i="1"/>
  <c r="A692" i="1"/>
  <c r="L692" i="1"/>
  <c r="O692" i="1"/>
  <c r="P692" i="1"/>
  <c r="R686" i="1"/>
  <c r="J686" i="1"/>
  <c r="L686" i="1"/>
  <c r="N686" i="1"/>
  <c r="O686" i="1"/>
  <c r="K686" i="1"/>
  <c r="R680" i="1"/>
  <c r="B680" i="1"/>
  <c r="L680" i="1"/>
  <c r="O680" i="1"/>
  <c r="K680" i="1"/>
  <c r="J680" i="1"/>
  <c r="B666" i="1"/>
  <c r="L666" i="1"/>
  <c r="N666" i="1"/>
  <c r="O666" i="1"/>
  <c r="P666" i="1"/>
  <c r="Q666" i="1"/>
  <c r="R666" i="1"/>
  <c r="B660" i="1"/>
  <c r="L660" i="1"/>
  <c r="N660" i="1"/>
  <c r="P660" i="1"/>
  <c r="Q660" i="1"/>
  <c r="J660" i="1"/>
  <c r="R660" i="1"/>
  <c r="A1053" i="1"/>
  <c r="L1053" i="1"/>
  <c r="J1053" i="1"/>
  <c r="M1053" i="1"/>
  <c r="N1053" i="1"/>
  <c r="K1053" i="1"/>
  <c r="O1053" i="1"/>
  <c r="P1053" i="1"/>
  <c r="Q1053" i="1"/>
  <c r="A1013" i="1"/>
  <c r="P1013" i="1"/>
  <c r="J1013" i="1"/>
  <c r="K1013" i="1"/>
  <c r="O1013" i="1"/>
  <c r="Q1013" i="1"/>
  <c r="L1013" i="1"/>
  <c r="R1013" i="1"/>
  <c r="M1013" i="1"/>
  <c r="Q1373" i="1"/>
  <c r="L1486" i="1"/>
  <c r="M1387" i="1"/>
  <c r="P40" i="1"/>
  <c r="P32" i="1"/>
  <c r="J24" i="1"/>
  <c r="B16" i="1"/>
  <c r="Q436" i="1"/>
  <c r="O1462" i="1"/>
  <c r="K1449" i="1"/>
  <c r="O1386" i="1"/>
  <c r="B1267" i="1"/>
  <c r="N195" i="1"/>
  <c r="M46" i="1"/>
  <c r="P22" i="1"/>
  <c r="R323" i="1"/>
  <c r="K1303" i="1"/>
  <c r="P247" i="1"/>
  <c r="B220" i="1"/>
  <c r="J1005" i="1"/>
  <c r="O231" i="1"/>
  <c r="K651" i="1"/>
  <c r="R651" i="1"/>
  <c r="O762" i="1"/>
  <c r="A1045" i="1"/>
  <c r="P1045" i="1"/>
  <c r="L1045" i="1"/>
  <c r="R1045" i="1"/>
  <c r="M1045" i="1"/>
  <c r="N1045" i="1"/>
  <c r="J1045" i="1"/>
  <c r="K1045" i="1"/>
  <c r="O1045" i="1"/>
  <c r="A1021" i="1"/>
  <c r="K1021" i="1"/>
  <c r="O1021" i="1"/>
  <c r="Q1021" i="1"/>
  <c r="R1021" i="1"/>
  <c r="L1021" i="1"/>
  <c r="J1021" i="1"/>
  <c r="M1021" i="1"/>
  <c r="N1021" i="1"/>
  <c r="J1289" i="1"/>
  <c r="N1289" i="1"/>
  <c r="R1293" i="1"/>
  <c r="N1293" i="1"/>
  <c r="N1422" i="1"/>
  <c r="K1422" i="1"/>
  <c r="Q1496" i="1"/>
  <c r="K1496" i="1"/>
  <c r="N1373" i="1"/>
  <c r="K1486" i="1"/>
  <c r="A1387" i="1"/>
  <c r="Q48" i="1"/>
  <c r="M32" i="1"/>
  <c r="P436" i="1"/>
  <c r="N1462" i="1"/>
  <c r="Q1449" i="1"/>
  <c r="N1386" i="1"/>
  <c r="Q1289" i="1"/>
  <c r="M1305" i="1"/>
  <c r="A195" i="1"/>
  <c r="Q247" i="1"/>
  <c r="Q1045" i="1"/>
  <c r="J1247" i="1"/>
  <c r="M1247" i="1"/>
  <c r="J1215" i="1"/>
  <c r="A1215" i="1"/>
  <c r="J1167" i="1"/>
  <c r="P1167" i="1"/>
  <c r="Q1167" i="1"/>
  <c r="K1135" i="1"/>
  <c r="Q1135" i="1"/>
  <c r="L1127" i="1"/>
  <c r="R1127" i="1"/>
  <c r="A1037" i="1"/>
  <c r="K1037" i="1"/>
  <c r="J1037" i="1"/>
  <c r="L1037" i="1"/>
  <c r="O1037" i="1"/>
  <c r="M1037" i="1"/>
  <c r="N1037" i="1"/>
  <c r="P1037" i="1"/>
  <c r="Q1037" i="1"/>
  <c r="A1029" i="1"/>
  <c r="O1029" i="1"/>
  <c r="P1029" i="1"/>
  <c r="Q1029" i="1"/>
  <c r="L1029" i="1"/>
  <c r="R1029" i="1"/>
  <c r="M1029" i="1"/>
  <c r="N1029" i="1"/>
  <c r="J1029" i="1"/>
  <c r="A1005" i="1"/>
  <c r="M1005" i="1"/>
  <c r="J1387" i="1"/>
  <c r="O1005" i="1"/>
  <c r="O71" i="1"/>
  <c r="J71" i="1"/>
  <c r="K24" i="1"/>
  <c r="A24" i="1"/>
  <c r="R40" i="1"/>
  <c r="L40" i="1"/>
  <c r="Q56" i="1"/>
  <c r="K56" i="1"/>
  <c r="N1013" i="1"/>
  <c r="K1373" i="1"/>
  <c r="R1486" i="1"/>
  <c r="P48" i="1"/>
  <c r="K40" i="1"/>
  <c r="L32" i="1"/>
  <c r="O16" i="1"/>
  <c r="B436" i="1"/>
  <c r="R1443" i="1"/>
  <c r="B1449" i="1"/>
  <c r="Q1293" i="1"/>
  <c r="B1289" i="1"/>
  <c r="R1421" i="1"/>
  <c r="J38" i="1"/>
  <c r="O14" i="1"/>
  <c r="L1463" i="1"/>
  <c r="K247" i="1"/>
  <c r="L1005" i="1"/>
  <c r="A643" i="1"/>
  <c r="J643" i="1"/>
  <c r="R1053" i="1"/>
  <c r="B1373" i="1"/>
  <c r="B1486" i="1"/>
  <c r="L1387" i="1"/>
  <c r="P56" i="1"/>
  <c r="J48" i="1"/>
  <c r="N40" i="1"/>
  <c r="Q24" i="1"/>
  <c r="P16" i="1"/>
  <c r="A436" i="1"/>
  <c r="O1443" i="1"/>
  <c r="M1293" i="1"/>
  <c r="A1289" i="1"/>
  <c r="M212" i="1"/>
  <c r="Q1005" i="1"/>
  <c r="O323" i="1"/>
  <c r="M323" i="1"/>
  <c r="R22" i="1"/>
  <c r="K22" i="1"/>
  <c r="L46" i="1"/>
  <c r="B46" i="1"/>
  <c r="Q1249" i="1"/>
  <c r="P1249" i="1"/>
  <c r="O1305" i="1"/>
  <c r="A1305" i="1"/>
  <c r="Q707" i="1"/>
  <c r="A777" i="1"/>
  <c r="N276" i="1"/>
  <c r="J268" i="1"/>
  <c r="M1362" i="1"/>
  <c r="B1362" i="1"/>
  <c r="O607" i="1"/>
  <c r="B607" i="1"/>
  <c r="K613" i="1"/>
  <c r="P639" i="1"/>
  <c r="L645" i="1"/>
  <c r="N1519" i="1"/>
  <c r="A1056" i="1"/>
  <c r="M9" i="1"/>
  <c r="N9" i="1"/>
  <c r="A9" i="1"/>
  <c r="O9" i="1"/>
  <c r="B9" i="1"/>
  <c r="P9" i="1"/>
  <c r="L9" i="1"/>
  <c r="Q9" i="1"/>
  <c r="J9" i="1"/>
  <c r="R9" i="1"/>
  <c r="K9" i="1"/>
  <c r="N600" i="1"/>
  <c r="R600" i="1"/>
  <c r="L1352" i="1"/>
  <c r="B1352" i="1"/>
  <c r="J1360" i="1"/>
  <c r="K1360" i="1"/>
  <c r="M205" i="1"/>
  <c r="J17" i="1"/>
  <c r="P1261" i="1"/>
  <c r="O1380" i="1"/>
  <c r="R193" i="1"/>
  <c r="N56" i="1"/>
  <c r="R48" i="1"/>
  <c r="B48" i="1"/>
  <c r="M40" i="1"/>
  <c r="N32" i="1"/>
  <c r="O24" i="1"/>
  <c r="Q16" i="1"/>
  <c r="A16" i="1"/>
  <c r="J436" i="1"/>
  <c r="Q244" i="1"/>
  <c r="J210" i="1"/>
  <c r="J218" i="1"/>
  <c r="P317" i="1"/>
  <c r="J1539" i="1"/>
  <c r="A1549" i="1"/>
  <c r="R1550" i="1"/>
  <c r="O1267" i="1"/>
  <c r="K1305" i="1"/>
  <c r="N1382" i="1"/>
  <c r="J195" i="1"/>
  <c r="M1249" i="1"/>
  <c r="Q54" i="1"/>
  <c r="K46" i="1"/>
  <c r="A46" i="1"/>
  <c r="B38" i="1"/>
  <c r="A30" i="1"/>
  <c r="B22" i="1"/>
  <c r="L14" i="1"/>
  <c r="Q323" i="1"/>
  <c r="N1267" i="1"/>
  <c r="J1305" i="1"/>
  <c r="M1382" i="1"/>
  <c r="Q195" i="1"/>
  <c r="K1249"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8" i="1"/>
  <c r="R1308" i="1"/>
  <c r="J651" i="1"/>
  <c r="B651" i="1"/>
  <c r="P651" i="1"/>
  <c r="B645" i="1"/>
  <c r="M645" i="1"/>
  <c r="N645" i="1"/>
  <c r="K639" i="1"/>
  <c r="L639" i="1"/>
  <c r="A625" i="1"/>
  <c r="M619" i="1"/>
  <c r="B619" i="1"/>
  <c r="J619" i="1"/>
  <c r="B1338" i="1"/>
  <c r="L1338" i="1"/>
  <c r="A1354" i="1"/>
  <c r="K1354" i="1"/>
  <c r="K439" i="1"/>
  <c r="R439" i="1"/>
  <c r="K1515" i="1"/>
  <c r="M1515" i="1"/>
  <c r="J1532" i="1"/>
  <c r="O1532" i="1"/>
  <c r="K1267" i="1"/>
  <c r="P1305" i="1"/>
  <c r="L1382" i="1"/>
  <c r="P195" i="1"/>
  <c r="R1249"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6" i="1"/>
  <c r="M201" i="1"/>
  <c r="P17" i="1"/>
  <c r="A17" i="1"/>
  <c r="O1261" i="1"/>
  <c r="A1261" i="1"/>
  <c r="O193" i="1"/>
  <c r="O48" i="1"/>
  <c r="Q40" i="1"/>
  <c r="A40" i="1"/>
  <c r="R24" i="1"/>
  <c r="L16" i="1"/>
  <c r="O207" i="1"/>
  <c r="N1524" i="1"/>
  <c r="B1539" i="1"/>
  <c r="L1563" i="1"/>
  <c r="J1525" i="1"/>
  <c r="K1550" i="1"/>
  <c r="B639" i="1"/>
  <c r="O645" i="1"/>
  <c r="O651" i="1"/>
  <c r="O1463" i="1"/>
  <c r="R1515"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9" i="1"/>
  <c r="O1249" i="1"/>
  <c r="M195" i="1"/>
  <c r="B195" i="1"/>
  <c r="K195" i="1"/>
  <c r="A1382" i="1"/>
  <c r="O1382" i="1"/>
  <c r="P1382" i="1"/>
  <c r="Q1305" i="1"/>
  <c r="R1305" i="1"/>
  <c r="L1267" i="1"/>
  <c r="R1267" i="1"/>
  <c r="M1267" i="1"/>
  <c r="A1267" i="1"/>
  <c r="B1305" i="1"/>
  <c r="J1382" i="1"/>
  <c r="L195" i="1"/>
  <c r="N1249" i="1"/>
  <c r="O54" i="1"/>
  <c r="O46" i="1"/>
  <c r="P38" i="1"/>
  <c r="N30" i="1"/>
  <c r="O22" i="1"/>
  <c r="N14" i="1"/>
  <c r="L323" i="1"/>
  <c r="K1463" i="1"/>
  <c r="K1367" i="1"/>
  <c r="P1367" i="1"/>
  <c r="O7" i="1"/>
  <c r="B7" i="1"/>
  <c r="P7" i="1"/>
  <c r="Q7" i="1"/>
  <c r="J7" i="1"/>
  <c r="R7" i="1"/>
  <c r="K7" i="1"/>
  <c r="N7" i="1"/>
  <c r="L7" i="1"/>
  <c r="A7" i="1"/>
  <c r="M7" i="1"/>
  <c r="A8" i="1"/>
  <c r="N8" i="1"/>
  <c r="B8" i="1"/>
  <c r="O8" i="1"/>
  <c r="P8" i="1"/>
  <c r="Q8" i="1"/>
  <c r="J8" i="1"/>
  <c r="R8" i="1"/>
  <c r="M8" i="1"/>
  <c r="K8" i="1"/>
  <c r="L8" i="1"/>
  <c r="P628" i="1"/>
  <c r="O628" i="1"/>
  <c r="K1220" i="1"/>
  <c r="M1220" i="1"/>
  <c r="A1180" i="1"/>
  <c r="P1180" i="1"/>
  <c r="A1140" i="1"/>
  <c r="B1140" i="1"/>
  <c r="R1162" i="1"/>
  <c r="L1218" i="1"/>
  <c r="O1234" i="1"/>
  <c r="J1210" i="1"/>
  <c r="R1132" i="1"/>
  <c r="K1172" i="1"/>
  <c r="L1212" i="1"/>
  <c r="Q1532" i="1"/>
  <c r="L1220" i="1"/>
  <c r="O1242" i="1"/>
  <c r="K1242" i="1"/>
  <c r="K1226" i="1"/>
  <c r="P1226" i="1"/>
  <c r="P1202" i="1"/>
  <c r="L1202" i="1"/>
  <c r="O1194" i="1"/>
  <c r="N1194" i="1"/>
  <c r="J1186" i="1"/>
  <c r="O1186" i="1"/>
  <c r="L1178" i="1"/>
  <c r="R1178" i="1"/>
  <c r="O1154" i="1"/>
  <c r="R1154" i="1"/>
  <c r="N1138" i="1"/>
  <c r="A1138" i="1"/>
  <c r="P1130" i="1"/>
  <c r="Q1130" i="1"/>
  <c r="N1114" i="1"/>
  <c r="O1114" i="1"/>
  <c r="K733" i="1"/>
  <c r="Q733" i="1"/>
  <c r="P1140" i="1"/>
  <c r="O1180" i="1"/>
  <c r="N1228" i="1"/>
  <c r="R1217" i="1"/>
  <c r="B1217" i="1"/>
  <c r="A1129" i="1"/>
  <c r="L1129" i="1"/>
  <c r="B668" i="1"/>
  <c r="Q668" i="1"/>
  <c r="O1188" i="1"/>
  <c r="Q1228" i="1"/>
  <c r="A791" i="1"/>
  <c r="R1138" i="1"/>
  <c r="Q1162" i="1"/>
  <c r="R1194" i="1"/>
  <c r="B1202" i="1"/>
  <c r="M1226" i="1"/>
  <c r="P1122" i="1"/>
  <c r="J1146" i="1"/>
  <c r="K1170" i="1"/>
  <c r="R1242" i="1"/>
  <c r="B1148" i="1"/>
  <c r="B1188" i="1"/>
  <c r="M1236" i="1"/>
  <c r="J1183" i="1"/>
  <c r="A1183" i="1"/>
  <c r="R1111" i="1"/>
  <c r="M1111" i="1"/>
  <c r="K667" i="1"/>
  <c r="N727" i="1"/>
  <c r="J782" i="1"/>
  <c r="O782" i="1"/>
  <c r="K762" i="1"/>
  <c r="A762" i="1"/>
  <c r="Q762" i="1"/>
  <c r="B756" i="1"/>
  <c r="N756" i="1"/>
  <c r="M750" i="1"/>
  <c r="L750" i="1"/>
  <c r="R744" i="1"/>
  <c r="K744" i="1"/>
  <c r="L730" i="1"/>
  <c r="A730" i="1"/>
  <c r="Q730" i="1"/>
  <c r="J724" i="1"/>
  <c r="N724" i="1"/>
  <c r="M718" i="1"/>
  <c r="J718" i="1"/>
  <c r="O712" i="1"/>
  <c r="N712" i="1"/>
  <c r="K698" i="1"/>
  <c r="A698" i="1"/>
  <c r="Q698" i="1"/>
  <c r="N692" i="1"/>
  <c r="J692" i="1"/>
  <c r="A686" i="1"/>
  <c r="P686" i="1"/>
  <c r="P680" i="1"/>
  <c r="N680" i="1"/>
  <c r="K666" i="1"/>
  <c r="A666" i="1"/>
  <c r="M666" i="1"/>
  <c r="O660" i="1"/>
  <c r="K660" i="1"/>
  <c r="B1422" i="1"/>
  <c r="L1138" i="1"/>
  <c r="B1162" i="1"/>
  <c r="K1194" i="1"/>
  <c r="P1218" i="1"/>
  <c r="B1226" i="1"/>
  <c r="Q1122" i="1"/>
  <c r="A1146" i="1"/>
  <c r="A1170" i="1"/>
  <c r="J1242" i="1"/>
  <c r="J1116" i="1"/>
  <c r="P1156" i="1"/>
  <c r="J1196" i="1"/>
  <c r="J1236" i="1"/>
  <c r="A699" i="1"/>
  <c r="A669" i="1"/>
  <c r="A729" i="1"/>
  <c r="R729" i="1"/>
  <c r="L212" i="1"/>
  <c r="P212" i="1"/>
  <c r="R1287" i="1"/>
  <c r="N1287" i="1"/>
  <c r="J1303" i="1"/>
  <c r="Q1303" i="1"/>
  <c r="Q5" i="1"/>
  <c r="J5" i="1"/>
  <c r="R5" i="1"/>
  <c r="P5" i="1"/>
  <c r="A5" i="1"/>
  <c r="K5" i="1"/>
  <c r="B5" i="1"/>
  <c r="L5" i="1"/>
  <c r="M5" i="1"/>
  <c r="N5" i="1"/>
  <c r="O5" i="1"/>
  <c r="Q13" i="1"/>
  <c r="J13" i="1"/>
  <c r="R13" i="1"/>
  <c r="K13" i="1"/>
  <c r="P13" i="1"/>
  <c r="L13" i="1"/>
  <c r="M13" i="1"/>
  <c r="N13" i="1"/>
  <c r="O13" i="1"/>
  <c r="N1201" i="1"/>
  <c r="K1138" i="1"/>
  <c r="N1178" i="1"/>
  <c r="L1194" i="1"/>
  <c r="O1218" i="1"/>
  <c r="J1234" i="1"/>
  <c r="P1114" i="1"/>
  <c r="B1122" i="1"/>
  <c r="B1146" i="1"/>
  <c r="P1186" i="1"/>
  <c r="Q1127" i="1"/>
  <c r="B1247" i="1"/>
  <c r="K1124" i="1"/>
  <c r="L1164" i="1"/>
  <c r="K1204" i="1"/>
  <c r="R1244" i="1"/>
  <c r="M660" i="1"/>
  <c r="J666" i="1"/>
  <c r="Q680" i="1"/>
  <c r="A680" i="1"/>
  <c r="B686" i="1"/>
  <c r="B692" i="1"/>
  <c r="L698" i="1"/>
  <c r="L712" i="1"/>
  <c r="N718" i="1"/>
  <c r="K724" i="1"/>
  <c r="K730" i="1"/>
  <c r="M744" i="1"/>
  <c r="N750" i="1"/>
  <c r="M756" i="1"/>
  <c r="N762" i="1"/>
  <c r="L755" i="1"/>
  <c r="B782" i="1"/>
  <c r="R733" i="1"/>
  <c r="L10" i="1"/>
  <c r="M10" i="1"/>
  <c r="N10" i="1"/>
  <c r="O10" i="1"/>
  <c r="A10" i="1"/>
  <c r="P10" i="1"/>
  <c r="K10" i="1"/>
  <c r="B10" i="1"/>
  <c r="Q10" i="1"/>
  <c r="J10" i="1"/>
  <c r="R10" i="1"/>
  <c r="L1456" i="1"/>
  <c r="P1416" i="1"/>
  <c r="A1486" i="1"/>
  <c r="J1505" i="1"/>
  <c r="Q1443" i="1"/>
  <c r="N1430" i="1"/>
  <c r="N1505" i="1"/>
  <c r="N1507" i="1"/>
  <c r="N1481" i="1"/>
  <c r="A1456" i="1"/>
  <c r="N1391" i="1"/>
  <c r="M1507" i="1"/>
  <c r="M150" i="1"/>
  <c r="N1483" i="1"/>
  <c r="O1488" i="1"/>
  <c r="L1435" i="1"/>
  <c r="L1427" i="1"/>
  <c r="M1391" i="1"/>
  <c r="R1462" i="1"/>
  <c r="R1463" i="1"/>
  <c r="R1445" i="1"/>
  <c r="N1488" i="1"/>
  <c r="B1426" i="1"/>
  <c r="A1462" i="1"/>
  <c r="Q1549" i="1"/>
  <c r="A1485" i="1"/>
  <c r="Q1540" i="1"/>
  <c r="Q1507" i="1"/>
  <c r="J1507" i="1"/>
  <c r="P1463" i="1"/>
  <c r="A1463" i="1"/>
  <c r="P1443" i="1"/>
  <c r="Q1548" i="1"/>
  <c r="N1390" i="1"/>
  <c r="J1445" i="1"/>
  <c r="J1416" i="1"/>
  <c r="Q1437" i="1"/>
  <c r="A1503" i="1"/>
  <c r="N1495" i="1"/>
  <c r="N1487" i="1"/>
  <c r="J1481" i="1"/>
  <c r="M1456" i="1"/>
  <c r="R1391" i="1"/>
  <c r="P1486" i="1"/>
  <c r="A1510" i="1"/>
  <c r="M1462" i="1"/>
  <c r="B1463" i="1"/>
  <c r="B1442" i="1"/>
  <c r="P1481" i="1"/>
  <c r="Q1563" i="1"/>
  <c r="A1505" i="1"/>
  <c r="J1496" i="1"/>
  <c r="B1456" i="1"/>
  <c r="B1391" i="1"/>
  <c r="Q1524" i="1"/>
  <c r="M1463" i="1"/>
  <c r="Q1492" i="1"/>
  <c r="L1425" i="1"/>
  <c r="R1491" i="1"/>
  <c r="A1507" i="1"/>
  <c r="O1416" i="1"/>
  <c r="O1418" i="1"/>
  <c r="B1458" i="1"/>
  <c r="R1488" i="1"/>
  <c r="Q1490"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3" i="1"/>
  <c r="O609" i="1"/>
  <c r="Q623" i="1"/>
  <c r="N629" i="1"/>
  <c r="A635" i="1"/>
  <c r="B655" i="1"/>
  <c r="L1263" i="1"/>
  <c r="L190" i="1"/>
  <c r="L58" i="1"/>
  <c r="R50" i="1"/>
  <c r="N34" i="1"/>
  <c r="L18" i="1"/>
  <c r="M1373" i="1"/>
  <c r="N1486" i="1"/>
  <c r="O1486" i="1"/>
  <c r="K1387" i="1"/>
  <c r="B1387" i="1"/>
  <c r="Q1505" i="1"/>
  <c r="Q1462" i="1"/>
  <c r="J1462" i="1"/>
  <c r="N1443" i="1"/>
  <c r="J1449" i="1"/>
  <c r="A1449" i="1"/>
  <c r="J1386" i="1"/>
  <c r="P1293" i="1"/>
  <c r="B1293" i="1"/>
  <c r="P1289" i="1"/>
  <c r="N233" i="1"/>
  <c r="J1372" i="1"/>
  <c r="O1421" i="1"/>
  <c r="J1524" i="1"/>
  <c r="K1539" i="1"/>
  <c r="A1539" i="1"/>
  <c r="M1549" i="1"/>
  <c r="O1563" i="1"/>
  <c r="O1525" i="1"/>
  <c r="Q1550" i="1"/>
  <c r="R1564" i="1"/>
  <c r="M71" i="1"/>
  <c r="O1303" i="1"/>
  <c r="P1303" i="1"/>
  <c r="P1287" i="1"/>
  <c r="O247" i="1"/>
  <c r="O212" i="1"/>
  <c r="Q220" i="1"/>
  <c r="J157" i="1"/>
  <c r="R239" i="1"/>
  <c r="A245" i="1"/>
  <c r="N265" i="1"/>
  <c r="M330" i="1"/>
  <c r="L1373" i="1"/>
  <c r="P1505" i="1"/>
  <c r="P1462" i="1"/>
  <c r="B1462" i="1"/>
  <c r="M1443" i="1"/>
  <c r="R1449" i="1"/>
  <c r="Q1386" i="1"/>
  <c r="O1293" i="1"/>
  <c r="A1293" i="1"/>
  <c r="O1289" i="1"/>
  <c r="M233" i="1"/>
  <c r="O1372" i="1"/>
  <c r="M1421" i="1"/>
  <c r="K1524" i="1"/>
  <c r="R1539" i="1"/>
  <c r="K1549" i="1"/>
  <c r="L1549" i="1"/>
  <c r="N1563" i="1"/>
  <c r="K71" i="1"/>
  <c r="L71" i="1"/>
  <c r="N1303" i="1"/>
  <c r="B1303" i="1"/>
  <c r="B1287" i="1"/>
  <c r="M247" i="1"/>
  <c r="N212" i="1"/>
  <c r="P220" i="1"/>
  <c r="P157" i="1"/>
  <c r="K1510" i="1"/>
  <c r="A265" i="1"/>
  <c r="P1307" i="1"/>
  <c r="O573" i="1"/>
  <c r="B581" i="1"/>
  <c r="Q1233" i="1"/>
  <c r="J1233" i="1"/>
  <c r="N1225" i="1"/>
  <c r="O1225" i="1"/>
  <c r="A1193" i="1"/>
  <c r="O1193" i="1"/>
  <c r="J1177" i="1"/>
  <c r="R1177" i="1"/>
  <c r="N1177" i="1"/>
  <c r="B1153" i="1"/>
  <c r="J1153" i="1"/>
  <c r="O1153" i="1"/>
  <c r="R1137" i="1"/>
  <c r="L1137" i="1"/>
  <c r="O1113" i="1"/>
  <c r="P1113" i="1"/>
  <c r="J1113" i="1"/>
  <c r="R71" i="1"/>
  <c r="A71" i="1"/>
  <c r="L1303" i="1"/>
  <c r="M1287" i="1"/>
  <c r="L247" i="1"/>
  <c r="A247" i="1"/>
  <c r="K212" i="1"/>
  <c r="M220" i="1"/>
  <c r="N157" i="1"/>
  <c r="N1360" i="1"/>
  <c r="P28" i="1"/>
  <c r="N1465" i="1"/>
  <c r="L1465"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4" i="1"/>
  <c r="K1358" i="1"/>
  <c r="M328" i="1"/>
  <c r="K609" i="1"/>
  <c r="A623" i="1"/>
  <c r="P635" i="1"/>
  <c r="B641" i="1"/>
  <c r="J655" i="1"/>
  <c r="J1263" i="1"/>
  <c r="N1378" i="1"/>
  <c r="R200" i="1"/>
  <c r="P50" i="1"/>
  <c r="J42" i="1"/>
  <c r="O26" i="1"/>
  <c r="N595" i="1"/>
  <c r="P1373" i="1"/>
  <c r="P1268" i="1"/>
  <c r="J1486" i="1"/>
  <c r="O1387" i="1"/>
  <c r="J154" i="1"/>
  <c r="K1505" i="1"/>
  <c r="L1505" i="1"/>
  <c r="L1462" i="1"/>
  <c r="J1443" i="1"/>
  <c r="B1443" i="1"/>
  <c r="O1449" i="1"/>
  <c r="L1386" i="1"/>
  <c r="B1386" i="1"/>
  <c r="K1293" i="1"/>
  <c r="R1289" i="1"/>
  <c r="L317" i="1"/>
  <c r="P207" i="1"/>
  <c r="M1524" i="1"/>
  <c r="A1524" i="1"/>
  <c r="Q1539" i="1"/>
  <c r="P1549" i="1"/>
  <c r="J1563" i="1"/>
  <c r="B1563" i="1"/>
  <c r="K1525" i="1"/>
  <c r="M1540" i="1"/>
  <c r="O1564" i="1"/>
  <c r="P71" i="1"/>
  <c r="R1303" i="1"/>
  <c r="K1287" i="1"/>
  <c r="J212" i="1"/>
  <c r="B212" i="1"/>
  <c r="K220" i="1"/>
  <c r="K209" i="1"/>
  <c r="M157" i="1"/>
  <c r="B157" i="1"/>
  <c r="L594" i="1"/>
  <c r="N1352" i="1"/>
  <c r="B627" i="1"/>
  <c r="K582" i="1"/>
  <c r="B247" i="1"/>
  <c r="N247" i="1"/>
  <c r="A601" i="1"/>
  <c r="J601" i="1"/>
  <c r="Q1445" i="1"/>
  <c r="K1254" i="1"/>
  <c r="R1358" i="1"/>
  <c r="L328" i="1"/>
  <c r="L609" i="1"/>
  <c r="Q629" i="1"/>
  <c r="O635" i="1"/>
  <c r="A641" i="1"/>
  <c r="P655" i="1"/>
  <c r="R1263" i="1"/>
  <c r="B1378" i="1"/>
  <c r="J200" i="1"/>
  <c r="B42" i="1"/>
  <c r="R1505" i="1"/>
  <c r="M1449" i="1"/>
  <c r="K1386" i="1"/>
  <c r="R317" i="1"/>
  <c r="B207" i="1"/>
  <c r="M1539" i="1"/>
  <c r="P1563" i="1"/>
  <c r="R1525" i="1"/>
  <c r="B1540" i="1"/>
  <c r="N1564" i="1"/>
  <c r="J1287" i="1"/>
  <c r="J247" i="1"/>
  <c r="Q212" i="1"/>
  <c r="R220" i="1"/>
  <c r="A220" i="1"/>
  <c r="K157" i="1"/>
  <c r="J1352" i="1"/>
  <c r="B633" i="1"/>
  <c r="A1515" i="1"/>
  <c r="N1515" i="1"/>
  <c r="P1532" i="1"/>
  <c r="M1532" i="1"/>
  <c r="B784" i="1"/>
  <c r="N1124" i="1"/>
  <c r="N1140" i="1"/>
  <c r="A1148" i="1"/>
  <c r="O1164" i="1"/>
  <c r="R1180" i="1"/>
  <c r="A1188" i="1"/>
  <c r="J1204" i="1"/>
  <c r="J1220" i="1"/>
  <c r="K1236" i="1"/>
  <c r="R719" i="1"/>
  <c r="M755" i="1"/>
  <c r="A668" i="1"/>
  <c r="N790" i="1"/>
  <c r="M1213" i="1"/>
  <c r="P1116" i="1"/>
  <c r="B1124" i="1"/>
  <c r="L1140" i="1"/>
  <c r="K1156" i="1"/>
  <c r="B1164" i="1"/>
  <c r="Q1180" i="1"/>
  <c r="N1196" i="1"/>
  <c r="M1212" i="1"/>
  <c r="Q1220" i="1"/>
  <c r="R1236" i="1"/>
  <c r="O688" i="1"/>
  <c r="J1325" i="1"/>
  <c r="P1138" i="1"/>
  <c r="O1162" i="1"/>
  <c r="K1178" i="1"/>
  <c r="Q1194" i="1"/>
  <c r="R1218" i="1"/>
  <c r="O1226" i="1"/>
  <c r="K1234" i="1"/>
  <c r="J1114" i="1"/>
  <c r="M1122" i="1"/>
  <c r="R1146" i="1"/>
  <c r="A1154" i="1"/>
  <c r="L1186" i="1"/>
  <c r="Q1242" i="1"/>
  <c r="P1183" i="1"/>
  <c r="R1116" i="1"/>
  <c r="O1132" i="1"/>
  <c r="Q1156" i="1"/>
  <c r="P1172" i="1"/>
  <c r="K1188" i="1"/>
  <c r="O1196" i="1"/>
  <c r="R1212" i="1"/>
  <c r="M1228" i="1"/>
  <c r="N1244" i="1"/>
  <c r="Q686" i="1"/>
  <c r="P724" i="1"/>
  <c r="Q756" i="1"/>
  <c r="O691" i="1"/>
  <c r="P781" i="1"/>
  <c r="R782" i="1"/>
  <c r="B694" i="1"/>
  <c r="N669" i="1"/>
  <c r="R707" i="1"/>
  <c r="L1422" i="1"/>
  <c r="Q1116" i="1"/>
  <c r="L1132" i="1"/>
  <c r="P1148" i="1"/>
  <c r="O1156" i="1"/>
  <c r="Q1172" i="1"/>
  <c r="L1188" i="1"/>
  <c r="B1196" i="1"/>
  <c r="J1212" i="1"/>
  <c r="K1228" i="1"/>
  <c r="M1244" i="1"/>
  <c r="N726" i="1"/>
  <c r="K1132" i="1"/>
  <c r="N1148" i="1"/>
  <c r="B1172" i="1"/>
  <c r="L1204" i="1"/>
  <c r="L1244" i="1"/>
  <c r="M726" i="1"/>
  <c r="O1381" i="1"/>
  <c r="A1381" i="1"/>
  <c r="M1381" i="1"/>
  <c r="M1355" i="1"/>
  <c r="J1355" i="1"/>
  <c r="R1520" i="1"/>
  <c r="A1520" i="1"/>
  <c r="M1535" i="1"/>
  <c r="L1545" i="1"/>
  <c r="M1560" i="1"/>
  <c r="N1560" i="1"/>
  <c r="M66" i="1"/>
  <c r="O1268" i="1"/>
  <c r="N23" i="1"/>
  <c r="Q462" i="1"/>
  <c r="K462" i="1"/>
  <c r="Q1369" i="1"/>
  <c r="A1369" i="1"/>
  <c r="R320" i="1"/>
  <c r="B320" i="1"/>
  <c r="M320" i="1"/>
  <c r="P320" i="1"/>
  <c r="N436" i="1"/>
  <c r="M436" i="1"/>
  <c r="B32" i="1"/>
  <c r="Q32" i="1"/>
  <c r="A56" i="1"/>
  <c r="O56" i="1"/>
  <c r="L1380" i="1"/>
  <c r="K1380" i="1"/>
  <c r="P1513" i="1"/>
  <c r="A1513" i="1"/>
  <c r="Q1513" i="1"/>
  <c r="B1513" i="1"/>
  <c r="J1513" i="1"/>
  <c r="L1513" i="1"/>
  <c r="A1559" i="1"/>
  <c r="M1559" i="1"/>
  <c r="M1544" i="1"/>
  <c r="J1544" i="1"/>
  <c r="K1544" i="1"/>
  <c r="L66" i="1"/>
  <c r="M1268" i="1"/>
  <c r="M1241" i="1"/>
  <c r="N1241" i="1"/>
  <c r="O1241" i="1"/>
  <c r="P1241" i="1"/>
  <c r="Q1241" i="1"/>
  <c r="J1241" i="1"/>
  <c r="L1241" i="1"/>
  <c r="A1233" i="1"/>
  <c r="L1233" i="1"/>
  <c r="K1233" i="1"/>
  <c r="M1233" i="1"/>
  <c r="N1233" i="1"/>
  <c r="O1233" i="1"/>
  <c r="P1233" i="1"/>
  <c r="B1233" i="1"/>
  <c r="R1233" i="1"/>
  <c r="Q1225" i="1"/>
  <c r="A1225" i="1"/>
  <c r="J1225" i="1"/>
  <c r="B1225" i="1"/>
  <c r="R1225" i="1"/>
  <c r="L1225" i="1"/>
  <c r="K1225" i="1"/>
  <c r="M1225" i="1"/>
  <c r="P1225" i="1"/>
  <c r="N1217" i="1"/>
  <c r="O1217" i="1"/>
  <c r="P1217" i="1"/>
  <c r="Q1217" i="1"/>
  <c r="A1217" i="1"/>
  <c r="J1217" i="1"/>
  <c r="M1217" i="1"/>
  <c r="B1209" i="1"/>
  <c r="R1209" i="1"/>
  <c r="L1209" i="1"/>
  <c r="K1209" i="1"/>
  <c r="M1209" i="1"/>
  <c r="N1209" i="1"/>
  <c r="O1209" i="1"/>
  <c r="A1209" i="1"/>
  <c r="J1209" i="1"/>
  <c r="P1201" i="1"/>
  <c r="Q1201" i="1"/>
  <c r="A1201" i="1"/>
  <c r="J1201" i="1"/>
  <c r="B1201" i="1"/>
  <c r="R1201" i="1"/>
  <c r="L1201" i="1"/>
  <c r="K1201" i="1"/>
  <c r="O1201" i="1"/>
  <c r="R1193" i="1"/>
  <c r="M1193" i="1"/>
  <c r="K1193" i="1"/>
  <c r="L1193" i="1"/>
  <c r="N1193" i="1"/>
  <c r="J1193" i="1"/>
  <c r="Q1193" i="1"/>
  <c r="A1185" i="1"/>
  <c r="N1185" i="1"/>
  <c r="B1185" i="1"/>
  <c r="O1185" i="1"/>
  <c r="J1185" i="1"/>
  <c r="Q1185" i="1"/>
  <c r="R1185" i="1"/>
  <c r="L1185" i="1"/>
  <c r="K1185" i="1"/>
  <c r="M1177" i="1"/>
  <c r="P1177" i="1"/>
  <c r="O1177" i="1"/>
  <c r="A1177" i="1"/>
  <c r="Q1177" i="1"/>
  <c r="B1177" i="1"/>
  <c r="K1177" i="1"/>
  <c r="L1177" i="1"/>
  <c r="J1169" i="1"/>
  <c r="Q1169" i="1"/>
  <c r="R1169" i="1"/>
  <c r="L1169" i="1"/>
  <c r="M1169" i="1"/>
  <c r="P1169" i="1"/>
  <c r="B1169" i="1"/>
  <c r="O1169" i="1"/>
  <c r="O1161" i="1"/>
  <c r="A1161" i="1"/>
  <c r="Q1161" i="1"/>
  <c r="B1161" i="1"/>
  <c r="K1161" i="1"/>
  <c r="J1161" i="1"/>
  <c r="N1161" i="1"/>
  <c r="R1161" i="1"/>
  <c r="P1161" i="1"/>
  <c r="L1153" i="1"/>
  <c r="M1153" i="1"/>
  <c r="P1153" i="1"/>
  <c r="K1153" i="1"/>
  <c r="A1153" i="1"/>
  <c r="N1153" i="1"/>
  <c r="R1153" i="1"/>
  <c r="B1145" i="1"/>
  <c r="K1145" i="1"/>
  <c r="J1145" i="1"/>
  <c r="N1145" i="1"/>
  <c r="R1145" i="1"/>
  <c r="L1145" i="1"/>
  <c r="M1145" i="1"/>
  <c r="A1145" i="1"/>
  <c r="Q1145" i="1"/>
  <c r="P1137" i="1"/>
  <c r="K1137" i="1"/>
  <c r="A1137" i="1"/>
  <c r="N1137" i="1"/>
  <c r="B1137" i="1"/>
  <c r="O1137" i="1"/>
  <c r="J1137" i="1"/>
  <c r="Q1137" i="1"/>
  <c r="M1137" i="1"/>
  <c r="M1129" i="1"/>
  <c r="O1129" i="1"/>
  <c r="Q1129" i="1"/>
  <c r="K1129" i="1"/>
  <c r="J1129" i="1"/>
  <c r="P1129" i="1"/>
  <c r="R1129" i="1"/>
  <c r="A1121" i="1"/>
  <c r="K1121" i="1"/>
  <c r="B1121" i="1"/>
  <c r="M1121" i="1"/>
  <c r="P1121" i="1"/>
  <c r="Q1121" i="1"/>
  <c r="J1121" i="1"/>
  <c r="R1121" i="1"/>
  <c r="O1121" i="1"/>
  <c r="L1113" i="1"/>
  <c r="M1113" i="1"/>
  <c r="Q1113" i="1"/>
  <c r="A1113" i="1"/>
  <c r="K1113" i="1"/>
  <c r="B1113" i="1"/>
  <c r="N1113" i="1"/>
  <c r="R1113" i="1"/>
  <c r="L606" i="1"/>
  <c r="N606" i="1"/>
  <c r="J250" i="1"/>
  <c r="B250" i="1"/>
  <c r="K250" i="1"/>
  <c r="M1363" i="1"/>
  <c r="A1363" i="1"/>
  <c r="J1363" i="1"/>
  <c r="B277" i="1"/>
  <c r="J277" i="1"/>
  <c r="P1514" i="1"/>
  <c r="L1514" i="1"/>
  <c r="Q1520" i="1"/>
  <c r="Q1535" i="1"/>
  <c r="J1535" i="1"/>
  <c r="R1545" i="1"/>
  <c r="K1560" i="1"/>
  <c r="A1560" i="1"/>
  <c r="B66" i="1"/>
  <c r="L1268" i="1"/>
  <c r="A1482" i="1"/>
  <c r="Q1482" i="1"/>
  <c r="R632" i="1"/>
  <c r="N632" i="1"/>
  <c r="P1520" i="1"/>
  <c r="P1535" i="1"/>
  <c r="B1535" i="1"/>
  <c r="J1545" i="1"/>
  <c r="R1560" i="1"/>
  <c r="R66" i="1"/>
  <c r="K1268" i="1"/>
  <c r="O606" i="1"/>
  <c r="M319" i="1"/>
  <c r="J150" i="1"/>
  <c r="N1121" i="1"/>
  <c r="O1145" i="1"/>
  <c r="N1169" i="1"/>
  <c r="P1193" i="1"/>
  <c r="K1217" i="1"/>
  <c r="K1241" i="1"/>
  <c r="J1304" i="1"/>
  <c r="A1304" i="1"/>
  <c r="J1520" i="1"/>
  <c r="B1520" i="1"/>
  <c r="R1535" i="1"/>
  <c r="K1545" i="1"/>
  <c r="L1560" i="1"/>
  <c r="B1560" i="1"/>
  <c r="O1520" i="1"/>
  <c r="O1535" i="1"/>
  <c r="A1535" i="1"/>
  <c r="Q1545" i="1"/>
  <c r="J1560" i="1"/>
  <c r="K66" i="1"/>
  <c r="R1268" i="1"/>
  <c r="Q612" i="1"/>
  <c r="Q1304" i="1"/>
  <c r="L1369" i="1"/>
  <c r="A269" i="1"/>
  <c r="J269" i="1"/>
  <c r="M269" i="1"/>
  <c r="M1498" i="1"/>
  <c r="Q1498" i="1"/>
  <c r="N1498" i="1"/>
  <c r="N1520" i="1"/>
  <c r="N1535" i="1"/>
  <c r="O1545" i="1"/>
  <c r="P1545" i="1"/>
  <c r="Q1560" i="1"/>
  <c r="Q66" i="1"/>
  <c r="B1268" i="1"/>
  <c r="O612" i="1"/>
  <c r="O55" i="1"/>
  <c r="L1519" i="1"/>
  <c r="N1129" i="1"/>
  <c r="Q1153" i="1"/>
  <c r="A1169" i="1"/>
  <c r="B1193" i="1"/>
  <c r="L1217" i="1"/>
  <c r="B1241" i="1"/>
  <c r="N1290" i="1"/>
  <c r="M1290" i="1"/>
  <c r="N1545" i="1"/>
  <c r="P66" i="1"/>
  <c r="A1268" i="1"/>
  <c r="M154" i="1"/>
  <c r="A1355" i="1"/>
  <c r="Q618" i="1"/>
  <c r="B55" i="1"/>
  <c r="Q1036" i="1"/>
  <c r="Q1074" i="1"/>
  <c r="M1059" i="1"/>
  <c r="O1012" i="1"/>
  <c r="Q1020" i="1"/>
  <c r="K1028" i="1"/>
  <c r="J1044" i="1"/>
  <c r="P1052" i="1"/>
  <c r="J1082" i="1"/>
  <c r="J1090" i="1"/>
  <c r="R1098" i="1"/>
  <c r="R1106" i="1"/>
  <c r="O1106" i="1"/>
  <c r="M662" i="1"/>
  <c r="A764" i="1"/>
  <c r="Q628" i="1"/>
  <c r="Q70" i="1"/>
  <c r="P213" i="1"/>
  <c r="M1253" i="1"/>
  <c r="K1036" i="1"/>
  <c r="M1074" i="1"/>
  <c r="P1059" i="1"/>
  <c r="J1012" i="1"/>
  <c r="R1020" i="1"/>
  <c r="M1020" i="1"/>
  <c r="N1028" i="1"/>
  <c r="O1044" i="1"/>
  <c r="J1052" i="1"/>
  <c r="B167" i="1"/>
  <c r="K1082" i="1"/>
  <c r="P1090" i="1"/>
  <c r="M1098" i="1"/>
  <c r="J1106" i="1"/>
  <c r="M668" i="1"/>
  <c r="R694" i="1"/>
  <c r="Q726" i="1"/>
  <c r="K1074" i="1"/>
  <c r="O1059" i="1"/>
  <c r="R1012" i="1"/>
  <c r="P1020" i="1"/>
  <c r="R1028" i="1"/>
  <c r="M1028" i="1"/>
  <c r="N1044" i="1"/>
  <c r="O1052" i="1"/>
  <c r="Q1082" i="1"/>
  <c r="M1090" i="1"/>
  <c r="J1098" i="1"/>
  <c r="P1106" i="1"/>
  <c r="O317" i="1"/>
  <c r="N207" i="1"/>
  <c r="N1372" i="1"/>
  <c r="J1421" i="1"/>
  <c r="R1465" i="1"/>
  <c r="N1036" i="1"/>
  <c r="L1074" i="1"/>
  <c r="R1059" i="1"/>
  <c r="N1059" i="1"/>
  <c r="P1012" i="1"/>
  <c r="L1020" i="1"/>
  <c r="P1028" i="1"/>
  <c r="P1044" i="1"/>
  <c r="M1044" i="1"/>
  <c r="N1052" i="1"/>
  <c r="N549" i="1"/>
  <c r="R1082" i="1"/>
  <c r="O1082" i="1"/>
  <c r="Q1090" i="1"/>
  <c r="P1098" i="1"/>
  <c r="L1106" i="1"/>
  <c r="R674" i="1"/>
  <c r="Q700" i="1"/>
  <c r="A738" i="1"/>
  <c r="Q1438" i="1"/>
  <c r="K523" i="1"/>
  <c r="A317" i="1"/>
  <c r="L207" i="1"/>
  <c r="L1372" i="1"/>
  <c r="P1421" i="1"/>
  <c r="K1377" i="1"/>
  <c r="R654" i="1"/>
  <c r="A44" i="1"/>
  <c r="J1036" i="1"/>
  <c r="M1036" i="1"/>
  <c r="J1074" i="1"/>
  <c r="K1059" i="1"/>
  <c r="L1012" i="1"/>
  <c r="K1020" i="1"/>
  <c r="Q1028" i="1"/>
  <c r="K1044" i="1"/>
  <c r="Q1052" i="1"/>
  <c r="M1052" i="1"/>
  <c r="K167" i="1"/>
  <c r="P1082" i="1"/>
  <c r="N1090" i="1"/>
  <c r="O1090" i="1"/>
  <c r="Q1098" i="1"/>
  <c r="K1106" i="1"/>
  <c r="A674" i="1"/>
  <c r="B706" i="1"/>
  <c r="J743" i="1"/>
  <c r="A1438" i="1"/>
  <c r="Q233" i="1"/>
  <c r="R207" i="1"/>
  <c r="A1372" i="1"/>
  <c r="A1421" i="1"/>
  <c r="O654" i="1"/>
  <c r="R1036" i="1"/>
  <c r="N1074" i="1"/>
  <c r="Q1012" i="1"/>
  <c r="J1020" i="1"/>
  <c r="L1028" i="1"/>
  <c r="L1044" i="1"/>
  <c r="R1052" i="1"/>
  <c r="Q167" i="1"/>
  <c r="L1082" i="1"/>
  <c r="L1090" i="1"/>
  <c r="K1098" i="1"/>
  <c r="O1098" i="1"/>
  <c r="Q1106" i="1"/>
  <c r="P662" i="1"/>
  <c r="P764" i="1"/>
  <c r="O66" i="1"/>
  <c r="N1268" i="1"/>
  <c r="P154" i="1"/>
  <c r="Q154" i="1"/>
  <c r="P277" i="1"/>
  <c r="P269" i="1"/>
  <c r="P1363" i="1"/>
  <c r="Q1355" i="1"/>
  <c r="O250" i="1"/>
  <c r="J606" i="1"/>
  <c r="M612" i="1"/>
  <c r="P618" i="1"/>
  <c r="M632" i="1"/>
  <c r="M1304" i="1"/>
  <c r="J1381" i="1"/>
  <c r="J55" i="1"/>
  <c r="P1482" i="1"/>
  <c r="R209" i="1"/>
  <c r="P23" i="1"/>
  <c r="N567" i="1"/>
  <c r="K567" i="1"/>
  <c r="N154" i="1"/>
  <c r="B154" i="1"/>
  <c r="O277" i="1"/>
  <c r="O269" i="1"/>
  <c r="O1363" i="1"/>
  <c r="P1355" i="1"/>
  <c r="N250" i="1"/>
  <c r="R606" i="1"/>
  <c r="K612" i="1"/>
  <c r="N618" i="1"/>
  <c r="L632" i="1"/>
  <c r="L1304" i="1"/>
  <c r="Q1381" i="1"/>
  <c r="R55" i="1"/>
  <c r="B23" i="1"/>
  <c r="L154" i="1"/>
  <c r="A154" i="1"/>
  <c r="A277" i="1"/>
  <c r="N269" i="1"/>
  <c r="N1363" i="1"/>
  <c r="N1355" i="1"/>
  <c r="R250" i="1"/>
  <c r="P606" i="1"/>
  <c r="J612" i="1"/>
  <c r="K618" i="1"/>
  <c r="K632" i="1"/>
  <c r="R1304" i="1"/>
  <c r="P1381" i="1"/>
  <c r="P55" i="1"/>
  <c r="L1290" i="1"/>
  <c r="M1348" i="1"/>
  <c r="R1348" i="1"/>
  <c r="L1348" i="1"/>
  <c r="O154" i="1"/>
  <c r="K229" i="1"/>
  <c r="R229" i="1"/>
  <c r="P1298" i="1"/>
  <c r="J1298" i="1"/>
  <c r="K1298" i="1"/>
  <c r="J1290" i="1"/>
  <c r="A1290" i="1"/>
  <c r="R1290" i="1"/>
  <c r="B1290" i="1"/>
  <c r="K1290" i="1"/>
  <c r="O1290" i="1"/>
  <c r="P1290" i="1"/>
  <c r="Q1290" i="1"/>
  <c r="A1417" i="1"/>
  <c r="P1417" i="1"/>
  <c r="R1417" i="1"/>
  <c r="K1417" i="1"/>
  <c r="B1457" i="1"/>
  <c r="O1457" i="1"/>
  <c r="P1457" i="1"/>
  <c r="M1482" i="1"/>
  <c r="N1482" i="1"/>
  <c r="O1482" i="1"/>
  <c r="B1482" i="1"/>
  <c r="J1482" i="1"/>
  <c r="K1482" i="1"/>
  <c r="R1482" i="1"/>
  <c r="L1482"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50" i="1"/>
  <c r="Q1250" i="1"/>
  <c r="J1250" i="1"/>
  <c r="R1250" i="1"/>
  <c r="B1250" i="1"/>
  <c r="M1250" i="1"/>
  <c r="K1381" i="1"/>
  <c r="R1381" i="1"/>
  <c r="N1381" i="1"/>
  <c r="K1304" i="1"/>
  <c r="O1304" i="1"/>
  <c r="N1304" i="1"/>
  <c r="N638" i="1"/>
  <c r="Q638" i="1"/>
  <c r="R638" i="1"/>
  <c r="K638" i="1"/>
  <c r="L638" i="1"/>
  <c r="M638" i="1"/>
  <c r="B632" i="1"/>
  <c r="O632" i="1"/>
  <c r="J632" i="1"/>
  <c r="L618" i="1"/>
  <c r="M618" i="1"/>
  <c r="A612" i="1"/>
  <c r="N612" i="1"/>
  <c r="L612" i="1"/>
  <c r="Q606" i="1"/>
  <c r="A606" i="1"/>
  <c r="K606" i="1"/>
  <c r="P250" i="1"/>
  <c r="Q250" i="1"/>
  <c r="L250" i="1"/>
  <c r="B1355" i="1"/>
  <c r="K1355" i="1"/>
  <c r="O1355" i="1"/>
  <c r="Q1363" i="1"/>
  <c r="B1363" i="1"/>
  <c r="K1363" i="1"/>
  <c r="Q269" i="1"/>
  <c r="B269" i="1"/>
  <c r="K269" i="1"/>
  <c r="N277" i="1"/>
  <c r="M277" i="1"/>
  <c r="Q277" i="1"/>
  <c r="J1514" i="1"/>
  <c r="Q1514" i="1"/>
  <c r="R1514" i="1"/>
  <c r="M1514" i="1"/>
  <c r="N1514" i="1"/>
  <c r="A1514" i="1"/>
  <c r="O1514" i="1"/>
  <c r="A789" i="1"/>
  <c r="N789" i="1"/>
  <c r="B789" i="1"/>
  <c r="P789" i="1"/>
  <c r="Q789" i="1"/>
  <c r="O789" i="1"/>
  <c r="R789" i="1"/>
  <c r="K789" i="1"/>
  <c r="L789" i="1"/>
  <c r="M789" i="1"/>
  <c r="K783" i="1"/>
  <c r="L783" i="1"/>
  <c r="M783" i="1"/>
  <c r="B783" i="1"/>
  <c r="P783" i="1"/>
  <c r="Q783" i="1"/>
  <c r="O783" i="1"/>
  <c r="J783" i="1"/>
  <c r="R783" i="1"/>
  <c r="M769" i="1"/>
  <c r="A769" i="1"/>
  <c r="N769" i="1"/>
  <c r="B769" i="1"/>
  <c r="P769" i="1"/>
  <c r="J769" i="1"/>
  <c r="R769" i="1"/>
  <c r="K769" i="1"/>
  <c r="L769" i="1"/>
  <c r="R763" i="1"/>
  <c r="K763" i="1"/>
  <c r="L763" i="1"/>
  <c r="B763" i="1"/>
  <c r="N763" i="1"/>
  <c r="A763" i="1"/>
  <c r="P763" i="1"/>
  <c r="Q763" i="1"/>
  <c r="O763" i="1"/>
  <c r="J763" i="1"/>
  <c r="A757" i="1"/>
  <c r="P757" i="1"/>
  <c r="Q757" i="1"/>
  <c r="O757" i="1"/>
  <c r="J757" i="1"/>
  <c r="K757" i="1"/>
  <c r="L757" i="1"/>
  <c r="M757" i="1"/>
  <c r="B757" i="1"/>
  <c r="N757" i="1"/>
  <c r="L751" i="1"/>
  <c r="M751" i="1"/>
  <c r="B751" i="1"/>
  <c r="N751" i="1"/>
  <c r="Q751" i="1"/>
  <c r="O751" i="1"/>
  <c r="J751" i="1"/>
  <c r="R751" i="1"/>
  <c r="K751" i="1"/>
  <c r="B737" i="1"/>
  <c r="N737" i="1"/>
  <c r="A737" i="1"/>
  <c r="P737" i="1"/>
  <c r="Q737" i="1"/>
  <c r="O737" i="1"/>
  <c r="R737" i="1"/>
  <c r="K737" i="1"/>
  <c r="L737" i="1"/>
  <c r="M737" i="1"/>
  <c r="K731" i="1"/>
  <c r="L731" i="1"/>
  <c r="M731" i="1"/>
  <c r="A731" i="1"/>
  <c r="P731" i="1"/>
  <c r="Q731" i="1"/>
  <c r="O731" i="1"/>
  <c r="J731" i="1"/>
  <c r="R731" i="1"/>
  <c r="Q725" i="1"/>
  <c r="O725" i="1"/>
  <c r="J725" i="1"/>
  <c r="R725" i="1"/>
  <c r="L725" i="1"/>
  <c r="M725" i="1"/>
  <c r="B725" i="1"/>
  <c r="N725" i="1"/>
  <c r="A725" i="1"/>
  <c r="P725" i="1"/>
  <c r="O719" i="1"/>
  <c r="B719" i="1"/>
  <c r="P719" i="1"/>
  <c r="A719" i="1"/>
  <c r="Q719" i="1"/>
  <c r="M719" i="1"/>
  <c r="N719" i="1"/>
  <c r="J719" i="1"/>
  <c r="L719" i="1"/>
  <c r="A705" i="1"/>
  <c r="L705" i="1"/>
  <c r="K705" i="1"/>
  <c r="J705" i="1"/>
  <c r="M705" i="1"/>
  <c r="O705" i="1"/>
  <c r="P705" i="1"/>
  <c r="Q705" i="1"/>
  <c r="B705" i="1"/>
  <c r="R705" i="1"/>
  <c r="J699" i="1"/>
  <c r="L699" i="1"/>
  <c r="B699" i="1"/>
  <c r="P699" i="1"/>
  <c r="K699" i="1"/>
  <c r="R699" i="1"/>
  <c r="M699" i="1"/>
  <c r="N699" i="1"/>
  <c r="O699" i="1"/>
  <c r="M693" i="1"/>
  <c r="N693" i="1"/>
  <c r="O693" i="1"/>
  <c r="R693" i="1"/>
  <c r="A693" i="1"/>
  <c r="Q693" i="1"/>
  <c r="B693" i="1"/>
  <c r="P693" i="1"/>
  <c r="K693" i="1"/>
  <c r="L693" i="1"/>
  <c r="A687" i="1"/>
  <c r="L687" i="1"/>
  <c r="B687" i="1"/>
  <c r="P687" i="1"/>
  <c r="K687" i="1"/>
  <c r="Q687" i="1"/>
  <c r="N687" i="1"/>
  <c r="O687" i="1"/>
  <c r="J687" i="1"/>
  <c r="R687" i="1"/>
  <c r="K673" i="1"/>
  <c r="P673" i="1"/>
  <c r="M673" i="1"/>
  <c r="N673" i="1"/>
  <c r="J673" i="1"/>
  <c r="R673" i="1"/>
  <c r="A673" i="1"/>
  <c r="L673" i="1"/>
  <c r="B673" i="1"/>
  <c r="Q673" i="1"/>
  <c r="J667" i="1"/>
  <c r="A667" i="1"/>
  <c r="R667" i="1"/>
  <c r="B667" i="1"/>
  <c r="L667" i="1"/>
  <c r="M667" i="1"/>
  <c r="N667" i="1"/>
  <c r="O667" i="1"/>
  <c r="P667" i="1"/>
  <c r="N661" i="1"/>
  <c r="O661" i="1"/>
  <c r="P661" i="1"/>
  <c r="A661" i="1"/>
  <c r="R661" i="1"/>
  <c r="B661" i="1"/>
  <c r="Q661" i="1"/>
  <c r="K661" i="1"/>
  <c r="L661" i="1"/>
  <c r="M661" i="1"/>
  <c r="J66" i="1"/>
  <c r="Q1268" i="1"/>
  <c r="K154" i="1"/>
  <c r="K277" i="1"/>
  <c r="L269" i="1"/>
  <c r="L1363" i="1"/>
  <c r="L1355" i="1"/>
  <c r="A250" i="1"/>
  <c r="B606" i="1"/>
  <c r="B612" i="1"/>
  <c r="B618" i="1"/>
  <c r="P632" i="1"/>
  <c r="P1304" i="1"/>
  <c r="L1381" i="1"/>
  <c r="N55" i="1"/>
  <c r="K1514" i="1"/>
  <c r="K39" i="1"/>
  <c r="L74" i="1"/>
  <c r="L551" i="1"/>
  <c r="O551" i="1"/>
  <c r="A551" i="1"/>
  <c r="N783" i="1"/>
  <c r="R277" i="1"/>
  <c r="R269" i="1"/>
  <c r="R1363" i="1"/>
  <c r="R1355" i="1"/>
  <c r="M250" i="1"/>
  <c r="M606" i="1"/>
  <c r="P612" i="1"/>
  <c r="R618" i="1"/>
  <c r="A618" i="1"/>
  <c r="A632" i="1"/>
  <c r="B1304" i="1"/>
  <c r="B1381" i="1"/>
  <c r="M55" i="1"/>
  <c r="B1514" i="1"/>
  <c r="L39" i="1"/>
  <c r="O673" i="1"/>
  <c r="P751" i="1"/>
  <c r="A783" i="1"/>
  <c r="O167" i="1"/>
  <c r="P573" i="1"/>
  <c r="J574" i="1"/>
  <c r="L662" i="1"/>
  <c r="J674" i="1"/>
  <c r="A688" i="1"/>
  <c r="K706" i="1"/>
  <c r="O720" i="1"/>
  <c r="O738" i="1"/>
  <c r="A752" i="1"/>
  <c r="M791" i="1"/>
  <c r="N713" i="1"/>
  <c r="O759" i="1"/>
  <c r="K1438" i="1"/>
  <c r="B1326" i="1"/>
  <c r="N1321" i="1"/>
  <c r="Q574" i="1"/>
  <c r="L694" i="1"/>
  <c r="J706" i="1"/>
  <c r="A720" i="1"/>
  <c r="M738" i="1"/>
  <c r="M758" i="1"/>
  <c r="O784" i="1"/>
  <c r="R1438" i="1"/>
  <c r="P516" i="1"/>
  <c r="A1326" i="1"/>
  <c r="P1320" i="1"/>
  <c r="A12" i="1"/>
  <c r="M764" i="1"/>
  <c r="Q784" i="1"/>
  <c r="B1077" i="1"/>
  <c r="B1318" i="1"/>
  <c r="O1320" i="1"/>
  <c r="B1069" i="1"/>
  <c r="R1334" i="1"/>
  <c r="J1318" i="1"/>
  <c r="A1048" i="1"/>
  <c r="Q1334" i="1"/>
  <c r="K1316" i="1"/>
  <c r="P674" i="1"/>
  <c r="P688" i="1"/>
  <c r="N700" i="1"/>
  <c r="P726" i="1"/>
  <c r="N752" i="1"/>
  <c r="O770" i="1"/>
  <c r="Q790" i="1"/>
  <c r="B739" i="1"/>
  <c r="Q1422" i="1"/>
  <c r="A1496" i="1"/>
  <c r="R1333" i="1"/>
  <c r="K674" i="1"/>
  <c r="N688" i="1"/>
  <c r="L700" i="1"/>
  <c r="R732" i="1"/>
  <c r="M752" i="1"/>
  <c r="P770" i="1"/>
  <c r="Q771" i="1"/>
  <c r="M745" i="1"/>
  <c r="L1496" i="1"/>
  <c r="L1430" i="1"/>
  <c r="M1330" i="1"/>
  <c r="P339" i="1"/>
  <c r="O706" i="1"/>
  <c r="Q720" i="1"/>
  <c r="Q732" i="1"/>
  <c r="B752" i="1"/>
  <c r="B770" i="1"/>
  <c r="M759" i="1"/>
  <c r="M1365" i="1"/>
  <c r="N1367" i="1"/>
  <c r="A1367" i="1"/>
  <c r="J1367" i="1"/>
  <c r="R1367" i="1"/>
  <c r="L1367" i="1"/>
  <c r="M1367" i="1"/>
  <c r="L1375" i="1"/>
  <c r="A1375"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5" i="1"/>
  <c r="J1285" i="1"/>
  <c r="R1285" i="1"/>
  <c r="J248" i="1"/>
  <c r="O248" i="1"/>
  <c r="Q248" i="1"/>
  <c r="A248" i="1"/>
  <c r="K248" i="1"/>
  <c r="R249" i="1"/>
  <c r="M249" i="1"/>
  <c r="O249" i="1"/>
  <c r="N65" i="1"/>
  <c r="A65" i="1"/>
  <c r="K65" i="1"/>
  <c r="A73" i="1"/>
  <c r="O73" i="1"/>
  <c r="M73" i="1"/>
  <c r="Q170" i="1"/>
  <c r="J170" i="1"/>
  <c r="Q279" i="1"/>
  <c r="K271" i="1"/>
  <c r="L271" i="1"/>
  <c r="Q1357" i="1"/>
  <c r="A1357" i="1"/>
  <c r="N610" i="1"/>
  <c r="N656" i="1"/>
  <c r="L201" i="1"/>
  <c r="B201" i="1"/>
  <c r="R17" i="1"/>
  <c r="K1512" i="1"/>
  <c r="L1512" i="1"/>
  <c r="K241" i="1"/>
  <c r="K170" i="1"/>
  <c r="J41" i="1"/>
  <c r="B1370" i="1"/>
  <c r="A1370" i="1"/>
  <c r="N1370" i="1"/>
  <c r="Q1370" i="1"/>
  <c r="K1370" i="1"/>
  <c r="O204" i="1"/>
  <c r="A204" i="1"/>
  <c r="K204" i="1"/>
  <c r="N204" i="1"/>
  <c r="P204" i="1"/>
  <c r="R204" i="1"/>
  <c r="P235" i="1"/>
  <c r="K235" i="1"/>
  <c r="L235" i="1"/>
  <c r="O235" i="1"/>
  <c r="N235" i="1"/>
  <c r="B319" i="1"/>
  <c r="A319" i="1"/>
  <c r="N319" i="1"/>
  <c r="Q319" i="1"/>
  <c r="A1296" i="1"/>
  <c r="R1296" i="1"/>
  <c r="Q1384" i="1"/>
  <c r="A1384" i="1"/>
  <c r="M1384" i="1"/>
  <c r="J1419" i="1"/>
  <c r="N1419" i="1"/>
  <c r="P1440" i="1"/>
  <c r="N1440" i="1"/>
  <c r="L1440" i="1"/>
  <c r="K1459" i="1"/>
  <c r="J1459" i="1"/>
  <c r="R1459" i="1"/>
  <c r="B1484" i="1"/>
  <c r="R1484" i="1"/>
  <c r="M1484" i="1"/>
  <c r="A215" i="1"/>
  <c r="K215" i="1"/>
  <c r="B68" i="1"/>
  <c r="M68" i="1"/>
  <c r="N68" i="1"/>
  <c r="Q68" i="1"/>
  <c r="L68" i="1"/>
  <c r="A68" i="1"/>
  <c r="K1262" i="1"/>
  <c r="A1262" i="1"/>
  <c r="M1262" i="1"/>
  <c r="K630" i="1"/>
  <c r="M630" i="1"/>
  <c r="A624" i="1"/>
  <c r="B624" i="1"/>
  <c r="K624" i="1"/>
  <c r="N624" i="1"/>
  <c r="J235" i="1"/>
  <c r="B1459" i="1"/>
  <c r="N1240" i="1"/>
  <c r="B1240" i="1"/>
  <c r="M1240" i="1"/>
  <c r="O1240" i="1"/>
  <c r="P1240" i="1"/>
  <c r="R1240" i="1"/>
  <c r="K1240" i="1"/>
  <c r="A1240" i="1"/>
  <c r="L1240" i="1"/>
  <c r="N1224" i="1"/>
  <c r="K1224" i="1"/>
  <c r="L1224" i="1"/>
  <c r="B1224" i="1"/>
  <c r="O1224" i="1"/>
  <c r="Q1224" i="1"/>
  <c r="J1224" i="1"/>
  <c r="A1216" i="1"/>
  <c r="B1216" i="1"/>
  <c r="B1208" i="1"/>
  <c r="M1208" i="1"/>
  <c r="N1208" i="1"/>
  <c r="P1208" i="1"/>
  <c r="Q1208" i="1"/>
  <c r="R1208" i="1"/>
  <c r="L1208" i="1"/>
  <c r="A1208" i="1"/>
  <c r="J1192" i="1"/>
  <c r="Q1192" i="1"/>
  <c r="A1192" i="1"/>
  <c r="R1192" i="1"/>
  <c r="L1192" i="1"/>
  <c r="O1192" i="1"/>
  <c r="P1184" i="1"/>
  <c r="B1184" i="1"/>
  <c r="A1176" i="1"/>
  <c r="O1176" i="1"/>
  <c r="B1176" i="1"/>
  <c r="P1176" i="1"/>
  <c r="K1176" i="1"/>
  <c r="R1176" i="1"/>
  <c r="M1176" i="1"/>
  <c r="Q1176" i="1"/>
  <c r="J1176" i="1"/>
  <c r="L1176" i="1"/>
  <c r="A1168" i="1"/>
  <c r="B1168" i="1"/>
  <c r="M1168" i="1"/>
  <c r="P1168" i="1"/>
  <c r="R1168" i="1"/>
  <c r="L1168" i="1"/>
  <c r="A1160" i="1"/>
  <c r="O1160" i="1"/>
  <c r="B1160" i="1"/>
  <c r="K1160" i="1"/>
  <c r="K1152" i="1"/>
  <c r="R1152" i="1"/>
  <c r="J1144" i="1"/>
  <c r="B1144" i="1"/>
  <c r="K1144" i="1"/>
  <c r="M1144" i="1"/>
  <c r="L1144" i="1"/>
  <c r="O1144" i="1"/>
  <c r="R1144" i="1"/>
  <c r="O1136" i="1"/>
  <c r="B1136" i="1"/>
  <c r="J1136" i="1"/>
  <c r="L1136" i="1"/>
  <c r="O1128" i="1"/>
  <c r="P1128" i="1"/>
  <c r="J1128" i="1"/>
  <c r="A1128" i="1"/>
  <c r="L1128" i="1"/>
  <c r="Q1128" i="1"/>
  <c r="R1128" i="1"/>
  <c r="K1128" i="1"/>
  <c r="M1128" i="1"/>
  <c r="R1120" i="1"/>
  <c r="A1120" i="1"/>
  <c r="B1120" i="1"/>
  <c r="K1120" i="1"/>
  <c r="J1120" i="1"/>
  <c r="N1120" i="1"/>
  <c r="L1120" i="1"/>
  <c r="O1120" i="1"/>
  <c r="B1112" i="1"/>
  <c r="O1112" i="1"/>
  <c r="N1112" i="1"/>
  <c r="J204" i="1"/>
  <c r="Q624" i="1"/>
  <c r="Q1419" i="1"/>
  <c r="B1128" i="1"/>
  <c r="N1168" i="1"/>
  <c r="K279" i="1"/>
  <c r="P656" i="1"/>
  <c r="M1370" i="1"/>
  <c r="R624" i="1"/>
  <c r="Q228" i="1"/>
  <c r="N1176" i="1"/>
  <c r="M1224" i="1"/>
  <c r="P1370" i="1"/>
  <c r="M1296" i="1"/>
  <c r="R1375" i="1"/>
  <c r="J1240" i="1"/>
  <c r="J1208" i="1"/>
  <c r="K1216" i="1"/>
  <c r="P543" i="1"/>
  <c r="R573" i="1"/>
  <c r="P566" i="1"/>
  <c r="L584" i="1"/>
  <c r="B1242" i="1"/>
  <c r="O1111" i="1"/>
  <c r="A1167" i="1"/>
  <c r="P782" i="1"/>
  <c r="O668" i="1"/>
  <c r="O694" i="1"/>
  <c r="P706" i="1"/>
  <c r="R720" i="1"/>
  <c r="A726" i="1"/>
  <c r="B758" i="1"/>
  <c r="P790" i="1"/>
  <c r="J669" i="1"/>
  <c r="K713" i="1"/>
  <c r="P1496" i="1"/>
  <c r="B1430" i="1"/>
  <c r="Q1427" i="1"/>
  <c r="M516" i="1"/>
  <c r="A524" i="1"/>
  <c r="B1334" i="1"/>
  <c r="B1314" i="1"/>
  <c r="K1332" i="1"/>
  <c r="O1328" i="1"/>
  <c r="L1323" i="1"/>
  <c r="R1317" i="1"/>
  <c r="M1314" i="1"/>
  <c r="P1377" i="1"/>
  <c r="P239" i="1"/>
  <c r="P622" i="1"/>
  <c r="A35" i="1"/>
  <c r="N653" i="1"/>
  <c r="L44" i="1"/>
  <c r="K732" i="1"/>
  <c r="A758" i="1"/>
  <c r="L516" i="1"/>
  <c r="B524" i="1"/>
  <c r="A1109" i="1"/>
  <c r="B1038" i="1"/>
  <c r="B1330" i="1"/>
  <c r="A1314" i="1"/>
  <c r="M1331" i="1"/>
  <c r="Q1327" i="1"/>
  <c r="N1322" i="1"/>
  <c r="K1317" i="1"/>
  <c r="O1313" i="1"/>
  <c r="N237" i="1"/>
  <c r="L622" i="1"/>
  <c r="R19" i="1"/>
  <c r="M653" i="1"/>
  <c r="R44" i="1"/>
  <c r="R165" i="1"/>
  <c r="J554" i="1"/>
  <c r="Q1494" i="1"/>
  <c r="J516" i="1"/>
  <c r="K532" i="1"/>
  <c r="B1093" i="1"/>
  <c r="A1330" i="1"/>
  <c r="L1331" i="1"/>
  <c r="R1325" i="1"/>
  <c r="M1322" i="1"/>
  <c r="J1317" i="1"/>
  <c r="N1313" i="1"/>
  <c r="N1330" i="1"/>
  <c r="K1325" i="1"/>
  <c r="O1321" i="1"/>
  <c r="L1316" i="1"/>
  <c r="P1312" i="1"/>
  <c r="O1312" i="1"/>
  <c r="R1424" i="1"/>
  <c r="B1322" i="1"/>
  <c r="K1333" i="1"/>
  <c r="O1329" i="1"/>
  <c r="L1324" i="1"/>
  <c r="M1315" i="1"/>
  <c r="M1464" i="1"/>
  <c r="P1435" i="1"/>
  <c r="K524" i="1"/>
  <c r="A1322" i="1"/>
  <c r="J1333" i="1"/>
  <c r="N1329" i="1"/>
  <c r="K1324" i="1"/>
  <c r="L1315" i="1"/>
  <c r="R1464" i="1"/>
  <c r="M329" i="1"/>
  <c r="A199" i="1"/>
  <c r="O633" i="1"/>
  <c r="R1503" i="1"/>
  <c r="Q524" i="1"/>
  <c r="L1332" i="1"/>
  <c r="P1328" i="1"/>
  <c r="M1323" i="1"/>
  <c r="N1314" i="1"/>
  <c r="P1488" i="1"/>
  <c r="R1430" i="1"/>
  <c r="R1423" i="1"/>
  <c r="P1490" i="1"/>
  <c r="Q1414" i="1"/>
  <c r="Q1434" i="1"/>
  <c r="R1414" i="1"/>
  <c r="P1495" i="1"/>
  <c r="K1385" i="1"/>
  <c r="L1385" i="1"/>
  <c r="O1385" i="1"/>
  <c r="P1385" i="1"/>
  <c r="Q1385" i="1"/>
  <c r="M1385" i="1"/>
  <c r="J1385" i="1"/>
  <c r="A1385" i="1"/>
  <c r="N1385" i="1"/>
  <c r="Q1415" i="1"/>
  <c r="K1415" i="1"/>
  <c r="R1450" i="1"/>
  <c r="A1450" i="1"/>
  <c r="L1450" i="1"/>
  <c r="N1450" i="1"/>
  <c r="P1450" i="1"/>
  <c r="O1480" i="1"/>
  <c r="J1480" i="1"/>
  <c r="B1480" i="1"/>
  <c r="Q1480" i="1"/>
  <c r="K1480" i="1"/>
  <c r="A1480" i="1"/>
  <c r="R1480" i="1"/>
  <c r="L1480" i="1"/>
  <c r="M1480" i="1"/>
  <c r="N1480"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6" i="1"/>
  <c r="Q1306" i="1"/>
  <c r="R1306" i="1"/>
  <c r="J1306" i="1"/>
  <c r="K1306" i="1"/>
  <c r="L1306" i="1"/>
  <c r="A1306" i="1"/>
  <c r="B1306" i="1"/>
  <c r="M1306" i="1"/>
  <c r="N1306" i="1"/>
  <c r="M620" i="1"/>
  <c r="K620" i="1"/>
  <c r="A620" i="1"/>
  <c r="L620" i="1"/>
  <c r="J620" i="1"/>
  <c r="N620" i="1"/>
  <c r="O620" i="1"/>
  <c r="P620" i="1"/>
  <c r="Q620" i="1"/>
  <c r="R620" i="1"/>
  <c r="J1361" i="1"/>
  <c r="R1361" i="1"/>
  <c r="M1361" i="1"/>
  <c r="A1361" i="1"/>
  <c r="N1361" i="1"/>
  <c r="B1361" i="1"/>
  <c r="O1361" i="1"/>
  <c r="P1361" i="1"/>
  <c r="Q1361" i="1"/>
  <c r="K1361" i="1"/>
  <c r="J267" i="1"/>
  <c r="B267" i="1"/>
  <c r="N267" i="1"/>
  <c r="L267" i="1"/>
  <c r="M267" i="1"/>
  <c r="O267" i="1"/>
  <c r="A267" i="1"/>
  <c r="P267" i="1"/>
  <c r="Q267" i="1"/>
  <c r="R267" i="1"/>
  <c r="L1562" i="1"/>
  <c r="R1562" i="1"/>
  <c r="N1562" i="1"/>
  <c r="O1562" i="1"/>
  <c r="K1562" i="1"/>
  <c r="A1562" i="1"/>
  <c r="Q1562" i="1"/>
  <c r="B1523" i="1"/>
  <c r="O1523" i="1"/>
  <c r="L1523" i="1"/>
  <c r="J1523" i="1"/>
  <c r="K1523" i="1"/>
  <c r="M1523" i="1"/>
  <c r="O72" i="1"/>
  <c r="R1523" i="1"/>
  <c r="Q29" i="1"/>
  <c r="B1385" i="1"/>
  <c r="N463" i="1"/>
  <c r="B463" i="1"/>
  <c r="Q463" i="1"/>
  <c r="K463" i="1"/>
  <c r="L463" i="1"/>
  <c r="L1374" i="1"/>
  <c r="N1374" i="1"/>
  <c r="J1374" i="1"/>
  <c r="Q1374" i="1"/>
  <c r="R1374" i="1"/>
  <c r="J205" i="1"/>
  <c r="Q205" i="1"/>
  <c r="K205" i="1"/>
  <c r="N205" i="1"/>
  <c r="A205" i="1"/>
  <c r="O205" i="1"/>
  <c r="K316" i="1"/>
  <c r="B316" i="1"/>
  <c r="M316" i="1"/>
  <c r="Q316" i="1"/>
  <c r="J316" i="1"/>
  <c r="P1300" i="1"/>
  <c r="L1300" i="1"/>
  <c r="A1300" i="1"/>
  <c r="M1300" i="1"/>
  <c r="B1300" i="1"/>
  <c r="J1300" i="1"/>
  <c r="N1300" i="1"/>
  <c r="O1300" i="1"/>
  <c r="K598" i="1"/>
  <c r="O598" i="1"/>
  <c r="B598" i="1"/>
  <c r="R598" i="1"/>
  <c r="P598" i="1"/>
  <c r="A598" i="1"/>
  <c r="Q598" i="1"/>
  <c r="N598" i="1"/>
  <c r="J598" i="1"/>
  <c r="L598" i="1"/>
  <c r="A13" i="1"/>
  <c r="B13" i="1"/>
  <c r="L37" i="1"/>
  <c r="M37" i="1"/>
  <c r="B37" i="1"/>
  <c r="J37" i="1"/>
  <c r="A37" i="1"/>
  <c r="O37" i="1"/>
  <c r="P37" i="1"/>
  <c r="Q37" i="1"/>
  <c r="K37" i="1"/>
  <c r="N37" i="1"/>
  <c r="R37" i="1"/>
  <c r="L196" i="1"/>
  <c r="B196" i="1"/>
  <c r="J196" i="1"/>
  <c r="K196" i="1"/>
  <c r="N196" i="1"/>
  <c r="O196" i="1"/>
  <c r="P196" i="1"/>
  <c r="Q196" i="1"/>
  <c r="R196" i="1"/>
  <c r="A196" i="1"/>
  <c r="Q1266" i="1"/>
  <c r="R1266" i="1"/>
  <c r="L1266" i="1"/>
  <c r="N1266" i="1"/>
  <c r="O1266" i="1"/>
  <c r="P1266" i="1"/>
  <c r="A1266" i="1"/>
  <c r="B1266" i="1"/>
  <c r="M1266" i="1"/>
  <c r="J1266" i="1"/>
  <c r="B652" i="1"/>
  <c r="O652" i="1"/>
  <c r="A652" i="1"/>
  <c r="L652" i="1"/>
  <c r="J652" i="1"/>
  <c r="R652" i="1"/>
  <c r="K652" i="1"/>
  <c r="M652" i="1"/>
  <c r="N652" i="1"/>
  <c r="P652" i="1"/>
  <c r="N614" i="1"/>
  <c r="O614" i="1"/>
  <c r="M614" i="1"/>
  <c r="J614" i="1"/>
  <c r="R614" i="1"/>
  <c r="K614" i="1"/>
  <c r="L614" i="1"/>
  <c r="P614" i="1"/>
  <c r="A614" i="1"/>
  <c r="Q614" i="1"/>
  <c r="B1337" i="1"/>
  <c r="M1337" i="1"/>
  <c r="Q1337" i="1"/>
  <c r="A1337" i="1"/>
  <c r="O1337" i="1"/>
  <c r="P1337" i="1"/>
  <c r="J1337" i="1"/>
  <c r="R1337" i="1"/>
  <c r="K1337" i="1"/>
  <c r="L1337" i="1"/>
  <c r="A1353" i="1"/>
  <c r="L1353" i="1"/>
  <c r="K1353" i="1"/>
  <c r="N1353" i="1"/>
  <c r="B1353" i="1"/>
  <c r="O1353" i="1"/>
  <c r="P1353" i="1"/>
  <c r="Q1353" i="1"/>
  <c r="J1353" i="1"/>
  <c r="R1353" i="1"/>
  <c r="J1548" i="1"/>
  <c r="A1548" i="1"/>
  <c r="K1548" i="1"/>
  <c r="M1548" i="1"/>
  <c r="L1548" i="1"/>
  <c r="O1548" i="1"/>
  <c r="P1548" i="1"/>
  <c r="L316" i="1"/>
  <c r="R205" i="1"/>
  <c r="P463" i="1"/>
  <c r="L72" i="1"/>
  <c r="Q1523" i="1"/>
  <c r="N1548" i="1"/>
  <c r="L1361" i="1"/>
  <c r="B620" i="1"/>
  <c r="K1266" i="1"/>
  <c r="K1506" i="1"/>
  <c r="R1506" i="1"/>
  <c r="B1506" i="1"/>
  <c r="N211" i="1"/>
  <c r="J211" i="1"/>
  <c r="M211" i="1"/>
  <c r="Q211" i="1"/>
  <c r="A211" i="1"/>
  <c r="O211" i="1"/>
  <c r="R211" i="1"/>
  <c r="K211" i="1"/>
  <c r="B211" i="1"/>
  <c r="P211" i="1"/>
  <c r="L1286" i="1"/>
  <c r="A1286" i="1"/>
  <c r="N1286" i="1"/>
  <c r="B1286" i="1"/>
  <c r="P1286" i="1"/>
  <c r="Q1286" i="1"/>
  <c r="J1286" i="1"/>
  <c r="R1286"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6" i="1"/>
  <c r="M646" i="1"/>
  <c r="Q646" i="1"/>
  <c r="J646" i="1"/>
  <c r="K646" i="1"/>
  <c r="L646" i="1"/>
  <c r="A646" i="1"/>
  <c r="O646" i="1"/>
  <c r="B646" i="1"/>
  <c r="N646" i="1"/>
  <c r="P640" i="1"/>
  <c r="R640" i="1"/>
  <c r="Q640" i="1"/>
  <c r="J640" i="1"/>
  <c r="K640" i="1"/>
  <c r="M640" i="1"/>
  <c r="L640" i="1"/>
  <c r="A640" i="1"/>
  <c r="O640" i="1"/>
  <c r="B640" i="1"/>
  <c r="Q626" i="1"/>
  <c r="N626" i="1"/>
  <c r="O626" i="1"/>
  <c r="P626" i="1"/>
  <c r="J626" i="1"/>
  <c r="R626" i="1"/>
  <c r="K626" i="1"/>
  <c r="M626" i="1"/>
  <c r="A626" i="1"/>
  <c r="L626" i="1"/>
  <c r="R608" i="1"/>
  <c r="L608" i="1"/>
  <c r="B608" i="1"/>
  <c r="M608" i="1"/>
  <c r="J608" i="1"/>
  <c r="K608" i="1"/>
  <c r="N608" i="1"/>
  <c r="O608" i="1"/>
  <c r="Q608" i="1"/>
  <c r="P1258" i="1"/>
  <c r="O1258" i="1"/>
  <c r="J1258" i="1"/>
  <c r="M1258" i="1"/>
  <c r="N1258" i="1"/>
  <c r="A1258" i="1"/>
  <c r="B1258" i="1"/>
  <c r="Q1258" i="1"/>
  <c r="R1258" i="1"/>
  <c r="L1258" i="1"/>
  <c r="A275" i="1"/>
  <c r="N275" i="1"/>
  <c r="L275" i="1"/>
  <c r="K275" i="1"/>
  <c r="M275" i="1"/>
  <c r="O275" i="1"/>
  <c r="B275" i="1"/>
  <c r="P275" i="1"/>
  <c r="Q275" i="1"/>
  <c r="J275" i="1"/>
  <c r="R1538" i="1"/>
  <c r="Q1538" i="1"/>
  <c r="K1538" i="1"/>
  <c r="B1538" i="1"/>
  <c r="M1538" i="1"/>
  <c r="O1538" i="1"/>
  <c r="N1538" i="1"/>
  <c r="R316" i="1"/>
  <c r="B205" i="1"/>
  <c r="M463" i="1"/>
  <c r="Q1450" i="1"/>
  <c r="K72" i="1"/>
  <c r="A1523" i="1"/>
  <c r="B1548" i="1"/>
  <c r="O64" i="1"/>
  <c r="M1353" i="1"/>
  <c r="B626" i="1"/>
  <c r="O1306" i="1"/>
  <c r="O1450" i="1"/>
  <c r="A72" i="1"/>
  <c r="L1538" i="1"/>
  <c r="J1562" i="1"/>
  <c r="Q192" i="1"/>
  <c r="M598" i="1"/>
  <c r="L64" i="1"/>
  <c r="O316" i="1"/>
  <c r="O1374" i="1"/>
  <c r="J463" i="1"/>
  <c r="K1450" i="1"/>
  <c r="P1538" i="1"/>
  <c r="P1562" i="1"/>
  <c r="M1286" i="1"/>
  <c r="N640" i="1"/>
  <c r="M196" i="1"/>
  <c r="M1374" i="1"/>
  <c r="J1538" i="1"/>
  <c r="M1562" i="1"/>
  <c r="K1286" i="1"/>
  <c r="R275" i="1"/>
  <c r="P646" i="1"/>
  <c r="A316" i="1"/>
  <c r="A463" i="1"/>
  <c r="J1450" i="1"/>
  <c r="Q246" i="1"/>
  <c r="N1337" i="1"/>
  <c r="B61" i="1"/>
  <c r="P205" i="1"/>
  <c r="K1374" i="1"/>
  <c r="M1450" i="1"/>
  <c r="R72" i="1"/>
  <c r="P1523" i="1"/>
  <c r="A1538" i="1"/>
  <c r="B1562" i="1"/>
  <c r="A246" i="1"/>
  <c r="K267" i="1"/>
  <c r="P608" i="1"/>
  <c r="Q652" i="1"/>
  <c r="A53" i="1"/>
  <c r="J317" i="1"/>
  <c r="K233" i="1"/>
  <c r="B233" i="1"/>
  <c r="J207" i="1"/>
  <c r="Q1372" i="1"/>
  <c r="L1421" i="1"/>
  <c r="M1525" i="1"/>
  <c r="B1525" i="1"/>
  <c r="N1540" i="1"/>
  <c r="P1550" i="1"/>
  <c r="Q1564" i="1"/>
  <c r="J1564" i="1"/>
  <c r="P319" i="1"/>
  <c r="Q235" i="1"/>
  <c r="B235" i="1"/>
  <c r="M204" i="1"/>
  <c r="R1370" i="1"/>
  <c r="N628" i="1"/>
  <c r="P68" i="1"/>
  <c r="M624" i="1"/>
  <c r="P70" i="1"/>
  <c r="J1465" i="1"/>
  <c r="Q1464" i="1"/>
  <c r="B1377" i="1"/>
  <c r="M239" i="1"/>
  <c r="O213" i="1"/>
  <c r="R1440" i="1"/>
  <c r="R1384" i="1"/>
  <c r="L231" i="1"/>
  <c r="K1369" i="1"/>
  <c r="J1519" i="1"/>
  <c r="P1544" i="1"/>
  <c r="B1559" i="1"/>
  <c r="P1510" i="1"/>
  <c r="A622" i="1"/>
  <c r="N654" i="1"/>
  <c r="B19" i="1"/>
  <c r="J215" i="1"/>
  <c r="P604" i="1"/>
  <c r="O1518" i="1"/>
  <c r="O1458" i="1"/>
  <c r="J648" i="1"/>
  <c r="Q317" i="1"/>
  <c r="O233" i="1"/>
  <c r="A233" i="1"/>
  <c r="Q207" i="1"/>
  <c r="P1372" i="1"/>
  <c r="K1421" i="1"/>
  <c r="L1525" i="1"/>
  <c r="A1525" i="1"/>
  <c r="P1540" i="1"/>
  <c r="O1550" i="1"/>
  <c r="P1564" i="1"/>
  <c r="A1564" i="1"/>
  <c r="O319" i="1"/>
  <c r="M235" i="1"/>
  <c r="A235" i="1"/>
  <c r="L204" i="1"/>
  <c r="J1370" i="1"/>
  <c r="M628" i="1"/>
  <c r="O68" i="1"/>
  <c r="L624" i="1"/>
  <c r="O70" i="1"/>
  <c r="P1465" i="1"/>
  <c r="A1464" i="1"/>
  <c r="A1377" i="1"/>
  <c r="M213" i="1"/>
  <c r="B1510" i="1"/>
  <c r="O199" i="1"/>
  <c r="O35" i="1"/>
  <c r="R628" i="1"/>
  <c r="L628" i="1"/>
  <c r="N70" i="1"/>
  <c r="B1465" i="1"/>
  <c r="B1464" i="1"/>
  <c r="K237" i="1"/>
  <c r="R213" i="1"/>
  <c r="L245" i="1"/>
  <c r="N199" i="1"/>
  <c r="L35" i="1"/>
  <c r="Q158" i="1"/>
  <c r="P1359" i="1"/>
  <c r="N462" i="1"/>
  <c r="P462" i="1"/>
  <c r="J462" i="1"/>
  <c r="B462" i="1"/>
  <c r="M462" i="1"/>
  <c r="L462" i="1"/>
  <c r="B1369" i="1"/>
  <c r="M1369" i="1"/>
  <c r="P1369" i="1"/>
  <c r="J1369" i="1"/>
  <c r="O1369" i="1"/>
  <c r="R1369" i="1"/>
  <c r="K150" i="1"/>
  <c r="B150" i="1"/>
  <c r="P150" i="1"/>
  <c r="N150" i="1"/>
  <c r="O150" i="1"/>
  <c r="R150" i="1"/>
  <c r="A150" i="1"/>
  <c r="R231" i="1"/>
  <c r="Q231" i="1"/>
  <c r="B231" i="1"/>
  <c r="M231" i="1"/>
  <c r="N231" i="1"/>
  <c r="P231" i="1"/>
  <c r="J231" i="1"/>
  <c r="A320" i="1"/>
  <c r="O320" i="1"/>
  <c r="Q320" i="1"/>
  <c r="N320" i="1"/>
  <c r="J320" i="1"/>
  <c r="L320" i="1"/>
  <c r="J1297" i="1"/>
  <c r="L1297" i="1"/>
  <c r="M1297" i="1"/>
  <c r="J1301" i="1"/>
  <c r="O1301" i="1"/>
  <c r="K1301" i="1"/>
  <c r="A1418" i="1"/>
  <c r="R1418" i="1"/>
  <c r="M1418" i="1"/>
  <c r="B1418" i="1"/>
  <c r="O1453" i="1"/>
  <c r="B1453" i="1"/>
  <c r="R1453" i="1"/>
  <c r="K1453" i="1"/>
  <c r="N1458" i="1"/>
  <c r="M1458" i="1"/>
  <c r="K1458" i="1"/>
  <c r="J1458" i="1"/>
  <c r="L1483" i="1"/>
  <c r="J1483" i="1"/>
  <c r="O1483" i="1"/>
  <c r="P1483" i="1"/>
  <c r="Q1509" i="1"/>
  <c r="O1509" i="1"/>
  <c r="R1509" i="1"/>
  <c r="K1559" i="1"/>
  <c r="O1559" i="1"/>
  <c r="Q1559" i="1"/>
  <c r="L1559" i="1"/>
  <c r="N1559" i="1"/>
  <c r="J1559" i="1"/>
  <c r="R1544" i="1"/>
  <c r="B1544" i="1"/>
  <c r="O1544" i="1"/>
  <c r="Q1544" i="1"/>
  <c r="N1544" i="1"/>
  <c r="L1544" i="1"/>
  <c r="B1534" i="1"/>
  <c r="J1534" i="1"/>
  <c r="P1534" i="1"/>
  <c r="A1534" i="1"/>
  <c r="R1534" i="1"/>
  <c r="K1534" i="1"/>
  <c r="O1534" i="1"/>
  <c r="Q1519" i="1"/>
  <c r="P1519" i="1"/>
  <c r="R1519" i="1"/>
  <c r="A1519" i="1"/>
  <c r="M1519" i="1"/>
  <c r="K1519" i="1"/>
  <c r="J628" i="1"/>
  <c r="B628" i="1"/>
  <c r="O1464" i="1"/>
  <c r="M1377" i="1"/>
  <c r="R237" i="1"/>
  <c r="J245" i="1"/>
  <c r="P1253" i="1"/>
  <c r="O329" i="1"/>
  <c r="L199" i="1"/>
  <c r="K35" i="1"/>
  <c r="O1296" i="1"/>
  <c r="N1296" i="1"/>
  <c r="Q1296" i="1"/>
  <c r="J1296" i="1"/>
  <c r="K1296" i="1"/>
  <c r="B1296" i="1"/>
  <c r="L1384" i="1"/>
  <c r="B1384" i="1"/>
  <c r="N1384" i="1"/>
  <c r="J1384" i="1"/>
  <c r="K1384" i="1"/>
  <c r="P1384" i="1"/>
  <c r="A1419" i="1"/>
  <c r="P1419" i="1"/>
  <c r="R1419" i="1"/>
  <c r="K1419" i="1"/>
  <c r="M1419" i="1"/>
  <c r="B1419" i="1"/>
  <c r="J1440" i="1"/>
  <c r="A1440" i="1"/>
  <c r="K1440" i="1"/>
  <c r="O1440" i="1"/>
  <c r="Q1440" i="1"/>
  <c r="B1440" i="1"/>
  <c r="N1459" i="1"/>
  <c r="P1459" i="1"/>
  <c r="M1459" i="1"/>
  <c r="Q1459" i="1"/>
  <c r="A1459" i="1"/>
  <c r="L1459" i="1"/>
  <c r="A1484" i="1"/>
  <c r="N1484" i="1"/>
  <c r="Q1484" i="1"/>
  <c r="P1484" i="1"/>
  <c r="J1484" i="1"/>
  <c r="K1484" i="1"/>
  <c r="L215" i="1"/>
  <c r="Q215" i="1"/>
  <c r="N215" i="1"/>
  <c r="O215" i="1"/>
  <c r="B215" i="1"/>
  <c r="R215" i="1"/>
  <c r="M215" i="1"/>
  <c r="P215" i="1"/>
  <c r="B325" i="1"/>
  <c r="A325" i="1"/>
  <c r="Q325" i="1"/>
  <c r="K325" i="1"/>
  <c r="M241" i="1"/>
  <c r="B241" i="1"/>
  <c r="R241" i="1"/>
  <c r="J241" i="1"/>
  <c r="Q241" i="1"/>
  <c r="L241" i="1"/>
  <c r="O241" i="1"/>
  <c r="L1302" i="1"/>
  <c r="M1302" i="1"/>
  <c r="N1302" i="1"/>
  <c r="B1302" i="1"/>
  <c r="J1302" i="1"/>
  <c r="R1302" i="1"/>
  <c r="O1302" i="1"/>
  <c r="A1302" i="1"/>
  <c r="N594" i="1"/>
  <c r="J594" i="1"/>
  <c r="Q594" i="1"/>
  <c r="K594" i="1"/>
  <c r="B594" i="1"/>
  <c r="R594" i="1"/>
  <c r="O594" i="1"/>
  <c r="P59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9" i="1"/>
  <c r="Q1379" i="1"/>
  <c r="J1379" i="1"/>
  <c r="L1379" i="1"/>
  <c r="R1379" i="1"/>
  <c r="O1262" i="1"/>
  <c r="Q1262" i="1"/>
  <c r="R1262" i="1"/>
  <c r="L1262" i="1"/>
  <c r="B1262" i="1"/>
  <c r="N1262" i="1"/>
  <c r="P1262" i="1"/>
  <c r="J1262" i="1"/>
  <c r="A642" i="1"/>
  <c r="K642" i="1"/>
  <c r="L642" i="1"/>
  <c r="N642" i="1"/>
  <c r="O642" i="1"/>
  <c r="P642" i="1"/>
  <c r="J642" i="1"/>
  <c r="R642" i="1"/>
  <c r="L636" i="1"/>
  <c r="Q636" i="1"/>
  <c r="A636" i="1"/>
  <c r="P636" i="1"/>
  <c r="B636" i="1"/>
  <c r="N636" i="1"/>
  <c r="K636" i="1"/>
  <c r="L630" i="1"/>
  <c r="N630" i="1"/>
  <c r="J630" i="1"/>
  <c r="O630" i="1"/>
  <c r="P630" i="1"/>
  <c r="A630" i="1"/>
  <c r="R630" i="1"/>
  <c r="Q630" i="1"/>
  <c r="Q604" i="1"/>
  <c r="M604" i="1"/>
  <c r="A604" i="1"/>
  <c r="K604" i="1"/>
  <c r="R604" i="1"/>
  <c r="N604" i="1"/>
  <c r="O604" i="1"/>
  <c r="B604" i="1"/>
  <c r="L252" i="1"/>
  <c r="M252" i="1"/>
  <c r="Q252" i="1"/>
  <c r="B252" i="1"/>
  <c r="J252" i="1"/>
  <c r="R252" i="1"/>
  <c r="L1365" i="1"/>
  <c r="N1365" i="1"/>
  <c r="Q1365" i="1"/>
  <c r="P1365" i="1"/>
  <c r="K1365" i="1"/>
  <c r="R1558" i="1"/>
  <c r="A1558" i="1"/>
  <c r="L1558" i="1"/>
  <c r="M1558" i="1"/>
  <c r="N1558" i="1"/>
  <c r="B1558" i="1"/>
  <c r="K1558" i="1"/>
  <c r="R1543" i="1"/>
  <c r="A1543" i="1"/>
  <c r="Q1543" i="1"/>
  <c r="M1543" i="1"/>
  <c r="P1543" i="1"/>
  <c r="B1543" i="1"/>
  <c r="L1543" i="1"/>
  <c r="K1543" i="1"/>
  <c r="N1543" i="1"/>
  <c r="N1533" i="1"/>
  <c r="O1533" i="1"/>
  <c r="P1533" i="1"/>
  <c r="R1533" i="1"/>
  <c r="L1533" i="1"/>
  <c r="Q1533" i="1"/>
  <c r="Q1518" i="1"/>
  <c r="A1518" i="1"/>
  <c r="M1518" i="1"/>
  <c r="P1518" i="1"/>
  <c r="N1518" i="1"/>
  <c r="R1518" i="1"/>
  <c r="J1518" i="1"/>
  <c r="L1518" i="1"/>
  <c r="M317" i="1"/>
  <c r="N317" i="1"/>
  <c r="L233" i="1"/>
  <c r="M207" i="1"/>
  <c r="A207" i="1"/>
  <c r="M1372" i="1"/>
  <c r="Q1421" i="1"/>
  <c r="Q1525" i="1"/>
  <c r="R1540" i="1"/>
  <c r="A1540" i="1"/>
  <c r="L1550" i="1"/>
  <c r="M1564" i="1"/>
  <c r="K319" i="1"/>
  <c r="L319" i="1"/>
  <c r="R235" i="1"/>
  <c r="Q204" i="1"/>
  <c r="B204" i="1"/>
  <c r="O1370" i="1"/>
  <c r="K628" i="1"/>
  <c r="A628" i="1"/>
  <c r="R68" i="1"/>
  <c r="P624" i="1"/>
  <c r="J624" i="1"/>
  <c r="O1484" i="1"/>
  <c r="O1459" i="1"/>
  <c r="O1419" i="1"/>
  <c r="L1296" i="1"/>
  <c r="K320" i="1"/>
  <c r="Q150" i="1"/>
  <c r="R462" i="1"/>
  <c r="Q1534" i="1"/>
  <c r="A1544" i="1"/>
  <c r="P1302" i="1"/>
  <c r="N241" i="1"/>
  <c r="B630" i="1"/>
  <c r="L191" i="1"/>
  <c r="O1558" i="1"/>
  <c r="M1379" i="1"/>
  <c r="Q1442" i="1"/>
  <c r="K1442" i="1"/>
  <c r="M1442" i="1"/>
  <c r="O1442" i="1"/>
  <c r="A1442" i="1"/>
  <c r="L1442" i="1"/>
  <c r="P1442" i="1"/>
  <c r="R1442" i="1"/>
  <c r="P1461" i="1"/>
  <c r="M1461" i="1"/>
  <c r="L213" i="1"/>
  <c r="N213" i="1"/>
  <c r="J213" i="1"/>
  <c r="K213" i="1"/>
  <c r="A213" i="1"/>
  <c r="Q213" i="1"/>
  <c r="L237" i="1"/>
  <c r="O237" i="1"/>
  <c r="P237" i="1"/>
  <c r="B237" i="1"/>
  <c r="Q237" i="1"/>
  <c r="M237" i="1"/>
  <c r="J239" i="1"/>
  <c r="A239" i="1"/>
  <c r="L239" i="1"/>
  <c r="K239" i="1"/>
  <c r="O239" i="1"/>
  <c r="N239" i="1"/>
  <c r="O1377" i="1"/>
  <c r="N1377" i="1"/>
  <c r="Q1377" i="1"/>
  <c r="R1377" i="1"/>
  <c r="L1464" i="1"/>
  <c r="P1464" i="1"/>
  <c r="J1464" i="1"/>
  <c r="Q1465" i="1"/>
  <c r="A1465" i="1"/>
  <c r="M1465" i="1"/>
  <c r="O1465" i="1"/>
  <c r="B70" i="1"/>
  <c r="L70" i="1"/>
  <c r="K70" i="1"/>
  <c r="A70" i="1"/>
  <c r="R70" i="1"/>
  <c r="J158" i="1"/>
  <c r="L158" i="1"/>
  <c r="N158" i="1"/>
  <c r="P158" i="1"/>
  <c r="M158" i="1"/>
  <c r="A158" i="1"/>
  <c r="K158" i="1"/>
  <c r="B596" i="1"/>
  <c r="Q596" i="1"/>
  <c r="A596" i="1"/>
  <c r="L596" i="1"/>
  <c r="P59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8" i="1"/>
  <c r="O1308" i="1"/>
  <c r="B1308" i="1"/>
  <c r="M1308" i="1"/>
  <c r="N1308" i="1"/>
  <c r="Q1308" i="1"/>
  <c r="A1308" i="1"/>
  <c r="L1264" i="1"/>
  <c r="J1264" i="1"/>
  <c r="P1264" i="1"/>
  <c r="N1264" i="1"/>
  <c r="O1264" i="1"/>
  <c r="A599" i="1"/>
  <c r="L599" i="1"/>
  <c r="P599" i="1"/>
  <c r="Q599" i="1"/>
  <c r="M599" i="1"/>
  <c r="B654" i="1"/>
  <c r="M654" i="1"/>
  <c r="J654" i="1"/>
  <c r="L654" i="1"/>
  <c r="K654" i="1"/>
  <c r="P654" i="1"/>
  <c r="M648" i="1"/>
  <c r="L648" i="1"/>
  <c r="K648" i="1"/>
  <c r="B648" i="1"/>
  <c r="M634" i="1"/>
  <c r="Q634" i="1"/>
  <c r="B634" i="1"/>
  <c r="L634" i="1"/>
  <c r="O634" i="1"/>
  <c r="R634" i="1"/>
  <c r="P634" i="1"/>
  <c r="M622" i="1"/>
  <c r="O622" i="1"/>
  <c r="Q622" i="1"/>
  <c r="R622" i="1"/>
  <c r="B622" i="1"/>
  <c r="K622" i="1"/>
  <c r="J616" i="1"/>
  <c r="N616" i="1"/>
  <c r="M616" i="1"/>
  <c r="R616" i="1"/>
  <c r="Q616" i="1"/>
  <c r="A616" i="1"/>
  <c r="O602" i="1"/>
  <c r="A602" i="1"/>
  <c r="M602" i="1"/>
  <c r="J602" i="1"/>
  <c r="R602" i="1"/>
  <c r="L602" i="1"/>
  <c r="L329" i="1"/>
  <c r="A329" i="1"/>
  <c r="Q329" i="1"/>
  <c r="R329" i="1"/>
  <c r="B329" i="1"/>
  <c r="K329" i="1"/>
  <c r="P329" i="1"/>
  <c r="M1359" i="1"/>
  <c r="L1359" i="1"/>
  <c r="Q1359" i="1"/>
  <c r="N1359" i="1"/>
  <c r="O1359" i="1"/>
  <c r="A1359" i="1"/>
  <c r="A1253" i="1"/>
  <c r="L1253" i="1"/>
  <c r="J1253" i="1"/>
  <c r="B1253" i="1"/>
  <c r="R1253" i="1"/>
  <c r="N1253" i="1"/>
  <c r="Q1253" i="1"/>
  <c r="K1253" i="1"/>
  <c r="J1510" i="1"/>
  <c r="R1510" i="1"/>
  <c r="L1510" i="1"/>
  <c r="Q1510" i="1"/>
  <c r="M1510" i="1"/>
  <c r="O1510" i="1"/>
  <c r="L273" i="1"/>
  <c r="K273" i="1"/>
  <c r="P273" i="1"/>
  <c r="J273" i="1"/>
  <c r="N273" i="1"/>
  <c r="O273" i="1"/>
  <c r="M245" i="1"/>
  <c r="P245" i="1"/>
  <c r="Q245" i="1"/>
  <c r="R245" i="1"/>
  <c r="K245" i="1"/>
  <c r="N245" i="1"/>
  <c r="O245" i="1"/>
  <c r="B550" i="1"/>
  <c r="O550" i="1"/>
  <c r="Q550" i="1"/>
  <c r="R550" i="1"/>
  <c r="P542" i="1"/>
  <c r="A542" i="1"/>
  <c r="O542" i="1"/>
  <c r="L542" i="1"/>
  <c r="A1246" i="1"/>
  <c r="R1246" i="1"/>
  <c r="N1214" i="1"/>
  <c r="M1214" i="1"/>
  <c r="K317" i="1"/>
  <c r="R1372" i="1"/>
  <c r="N1421" i="1"/>
  <c r="J1550" i="1"/>
  <c r="J319" i="1"/>
  <c r="L1370" i="1"/>
  <c r="K68" i="1"/>
  <c r="O624" i="1"/>
  <c r="J70" i="1"/>
  <c r="K1465" i="1"/>
  <c r="K1464" i="1"/>
  <c r="J1377" i="1"/>
  <c r="Q239" i="1"/>
  <c r="A237" i="1"/>
  <c r="L1484" i="1"/>
  <c r="M1440" i="1"/>
  <c r="L1419" i="1"/>
  <c r="O1384" i="1"/>
  <c r="P1296" i="1"/>
  <c r="K231" i="1"/>
  <c r="N1369" i="1"/>
  <c r="A462" i="1"/>
  <c r="L1534" i="1"/>
  <c r="R1559" i="1"/>
  <c r="N1510" i="1"/>
  <c r="J329" i="1"/>
  <c r="N622" i="1"/>
  <c r="Q654" i="1"/>
  <c r="J1308" i="1"/>
  <c r="O51" i="1"/>
  <c r="M19" i="1"/>
  <c r="Q1302" i="1"/>
  <c r="A241" i="1"/>
  <c r="B642" i="1"/>
  <c r="R41" i="1"/>
  <c r="M594" i="1"/>
  <c r="J1442" i="1"/>
  <c r="P1558" i="1"/>
  <c r="K1509" i="1"/>
  <c r="B602" i="1"/>
  <c r="R43" i="1"/>
  <c r="R325" i="1"/>
  <c r="J229" i="1"/>
  <c r="P1376" i="1"/>
  <c r="A1376" i="1"/>
  <c r="O1298" i="1"/>
  <c r="B1298" i="1"/>
  <c r="N1298" i="1"/>
  <c r="M1298" i="1"/>
  <c r="O1417" i="1"/>
  <c r="B1417" i="1"/>
  <c r="Q1417" i="1"/>
  <c r="M1417" i="1"/>
  <c r="J1417" i="1"/>
  <c r="A1457" i="1"/>
  <c r="N1457" i="1"/>
  <c r="R1457" i="1"/>
  <c r="Q1457" i="1"/>
  <c r="J217" i="1"/>
  <c r="Q217" i="1"/>
  <c r="A217" i="1"/>
  <c r="N217" i="1"/>
  <c r="B349" i="1"/>
  <c r="A349" i="1"/>
  <c r="B341" i="1"/>
  <c r="P1347" i="1"/>
  <c r="O1347" i="1"/>
  <c r="B171" i="1"/>
  <c r="A171" i="1"/>
  <c r="N171" i="1"/>
  <c r="P171" i="1"/>
  <c r="O171" i="1"/>
  <c r="O597" i="1"/>
  <c r="Q597" i="1"/>
  <c r="K36" i="1"/>
  <c r="A36" i="1"/>
  <c r="N60" i="1"/>
  <c r="L60" i="1"/>
  <c r="N197" i="1"/>
  <c r="P197" i="1"/>
  <c r="M198" i="1"/>
  <c r="L597" i="1"/>
  <c r="N553" i="1"/>
  <c r="K553" i="1"/>
  <c r="R553" i="1"/>
  <c r="K1243" i="1"/>
  <c r="K1131" i="1"/>
  <c r="N1229" i="1"/>
  <c r="M1229" i="1"/>
  <c r="B1173" i="1"/>
  <c r="R1173" i="1"/>
  <c r="P1133" i="1"/>
  <c r="N1133" i="1"/>
  <c r="N1345" i="1"/>
  <c r="P167" i="1"/>
  <c r="N557" i="1"/>
  <c r="P581" i="1"/>
  <c r="L1213" i="1"/>
  <c r="M1155" i="1"/>
  <c r="N1219" i="1"/>
  <c r="R1219" i="1"/>
  <c r="L1117" i="1"/>
  <c r="B1187" i="1"/>
  <c r="K1435" i="1"/>
  <c r="M1435" i="1"/>
  <c r="N1435" i="1"/>
  <c r="B1435" i="1"/>
  <c r="Q1435" i="1"/>
  <c r="R1435" i="1"/>
  <c r="O1435" i="1"/>
  <c r="O1427" i="1"/>
  <c r="N1427" i="1"/>
  <c r="P1427" i="1"/>
  <c r="R1427" i="1"/>
  <c r="B1427" i="1"/>
  <c r="A1427" i="1"/>
  <c r="M1427" i="1"/>
  <c r="K1501" i="1"/>
  <c r="L1501" i="1"/>
  <c r="M1501" i="1"/>
  <c r="P1501" i="1"/>
  <c r="B1501" i="1"/>
  <c r="A1501" i="1"/>
  <c r="Q1501" i="1"/>
  <c r="R1501" i="1"/>
  <c r="N1501" i="1"/>
  <c r="R1493" i="1"/>
  <c r="L1493" i="1"/>
  <c r="M1493" i="1"/>
  <c r="P1493" i="1"/>
  <c r="K1493" i="1"/>
  <c r="N1493" i="1"/>
  <c r="O1493" i="1"/>
  <c r="A1493" i="1"/>
  <c r="A1006" i="1"/>
  <c r="B1006" i="1"/>
  <c r="L601" i="1"/>
  <c r="N1348" i="1"/>
  <c r="M575" i="1"/>
  <c r="P582" i="1"/>
  <c r="R582" i="1"/>
  <c r="Q566" i="1"/>
  <c r="N566" i="1"/>
  <c r="N558" i="1"/>
  <c r="L558" i="1"/>
  <c r="A1149" i="1"/>
  <c r="Q1493" i="1"/>
  <c r="B558" i="1"/>
  <c r="N574" i="1"/>
  <c r="L565" i="1"/>
  <c r="O565" i="1"/>
  <c r="Q1243" i="1"/>
  <c r="A1173" i="1"/>
  <c r="O1219" i="1"/>
  <c r="Q1227" i="1"/>
  <c r="A787" i="1"/>
  <c r="J787" i="1"/>
  <c r="A781" i="1"/>
  <c r="J781" i="1"/>
  <c r="B781" i="1"/>
  <c r="R781" i="1"/>
  <c r="K781" i="1"/>
  <c r="Q781" i="1"/>
  <c r="L781" i="1"/>
  <c r="N781" i="1"/>
  <c r="K775" i="1"/>
  <c r="P775" i="1"/>
  <c r="J775" i="1"/>
  <c r="R775" i="1"/>
  <c r="M775" i="1"/>
  <c r="P761" i="1"/>
  <c r="N761" i="1"/>
  <c r="B761" i="1"/>
  <c r="O761" i="1"/>
  <c r="R761" i="1"/>
  <c r="N755" i="1"/>
  <c r="O755" i="1"/>
  <c r="P755" i="1"/>
  <c r="A755" i="1"/>
  <c r="J755" i="1"/>
  <c r="K755" i="1"/>
  <c r="Q755" i="1"/>
  <c r="B749" i="1"/>
  <c r="R749" i="1"/>
  <c r="K749" i="1"/>
  <c r="O749" i="1"/>
  <c r="M743" i="1"/>
  <c r="Q743" i="1"/>
  <c r="B743" i="1"/>
  <c r="R743" i="1"/>
  <c r="K743" i="1"/>
  <c r="K729" i="1"/>
  <c r="Q729" i="1"/>
  <c r="L729" i="1"/>
  <c r="M729" i="1"/>
  <c r="N729" i="1"/>
  <c r="P729" i="1"/>
  <c r="B723" i="1"/>
  <c r="O723" i="1"/>
  <c r="A723" i="1"/>
  <c r="L723" i="1"/>
  <c r="N723" i="1"/>
  <c r="J723" i="1"/>
  <c r="A717" i="1"/>
  <c r="O717" i="1"/>
  <c r="P717" i="1"/>
  <c r="K717" i="1"/>
  <c r="B711" i="1"/>
  <c r="A711" i="1"/>
  <c r="L697" i="1"/>
  <c r="O697" i="1"/>
  <c r="R697" i="1"/>
  <c r="Q697" i="1"/>
  <c r="K697" i="1"/>
  <c r="M697" i="1"/>
  <c r="N691" i="1"/>
  <c r="A691" i="1"/>
  <c r="R691" i="1"/>
  <c r="B691" i="1"/>
  <c r="K691" i="1"/>
  <c r="M691" i="1"/>
  <c r="J691" i="1"/>
  <c r="P691" i="1"/>
  <c r="M685" i="1"/>
  <c r="J685" i="1"/>
  <c r="J679" i="1"/>
  <c r="A679" i="1"/>
  <c r="P679" i="1"/>
  <c r="K679" i="1"/>
  <c r="N665" i="1"/>
  <c r="M665" i="1"/>
  <c r="J665" i="1"/>
  <c r="O659" i="1"/>
  <c r="J659" i="1"/>
  <c r="B1493" i="1"/>
  <c r="Q1240" i="1"/>
  <c r="O1138" i="1"/>
  <c r="M1162" i="1"/>
  <c r="P1178" i="1"/>
  <c r="B1178" i="1"/>
  <c r="A1194" i="1"/>
  <c r="A1202" i="1"/>
  <c r="K1218" i="1"/>
  <c r="L1226" i="1"/>
  <c r="A1234" i="1"/>
  <c r="O1208" i="1"/>
  <c r="A1114" i="1"/>
  <c r="N1130" i="1"/>
  <c r="P1146" i="1"/>
  <c r="L1154" i="1"/>
  <c r="Q1170" i="1"/>
  <c r="Q1210" i="1"/>
  <c r="P1242" i="1"/>
  <c r="P1120" i="1"/>
  <c r="Q1120" i="1"/>
  <c r="Q1168" i="1"/>
  <c r="R1224" i="1"/>
  <c r="A1224" i="1"/>
  <c r="P1144" i="1"/>
  <c r="A1144" i="1"/>
  <c r="K1192" i="1"/>
  <c r="L1216" i="1"/>
  <c r="P1136" i="1"/>
  <c r="M1112" i="1"/>
  <c r="M1232" i="1"/>
  <c r="R662" i="1"/>
  <c r="N668" i="1"/>
  <c r="O674" i="1"/>
  <c r="B674" i="1"/>
  <c r="Q688" i="1"/>
  <c r="P694" i="1"/>
  <c r="J694" i="1"/>
  <c r="M700" i="1"/>
  <c r="N706" i="1"/>
  <c r="A706" i="1"/>
  <c r="P720" i="1"/>
  <c r="O726" i="1"/>
  <c r="B726" i="1"/>
  <c r="J732" i="1"/>
  <c r="L738" i="1"/>
  <c r="O752" i="1"/>
  <c r="O758" i="1"/>
  <c r="N764" i="1"/>
  <c r="N770" i="1"/>
  <c r="A784" i="1"/>
  <c r="A790" i="1"/>
  <c r="N788" i="1"/>
  <c r="K788" i="1"/>
  <c r="N1152" i="1"/>
  <c r="K662" i="1"/>
  <c r="B662" i="1"/>
  <c r="L668" i="1"/>
  <c r="Q674" i="1"/>
  <c r="M688" i="1"/>
  <c r="K694" i="1"/>
  <c r="A694" i="1"/>
  <c r="R700" i="1"/>
  <c r="Q706" i="1"/>
  <c r="N720" i="1"/>
  <c r="L726" i="1"/>
  <c r="N732" i="1"/>
  <c r="P732" i="1"/>
  <c r="R738" i="1"/>
  <c r="K752" i="1"/>
  <c r="L758" i="1"/>
  <c r="L764" i="1"/>
  <c r="L770" i="1"/>
  <c r="M784" i="1"/>
  <c r="M790" i="1"/>
  <c r="L777" i="1"/>
  <c r="M1432" i="1"/>
  <c r="O1432" i="1"/>
  <c r="P1424" i="1"/>
  <c r="M1424" i="1"/>
  <c r="L1498" i="1"/>
  <c r="A1498" i="1"/>
  <c r="K1498" i="1"/>
  <c r="R1498" i="1"/>
  <c r="L1490" i="1"/>
  <c r="K1490" i="1"/>
  <c r="M1490" i="1"/>
  <c r="Q1138" i="1"/>
  <c r="J1178" i="1"/>
  <c r="P1194" i="1"/>
  <c r="Q1202" i="1"/>
  <c r="Q1218" i="1"/>
  <c r="J1226" i="1"/>
  <c r="Q1234" i="1"/>
  <c r="K1208" i="1"/>
  <c r="R1114" i="1"/>
  <c r="R1122" i="1"/>
  <c r="K1130" i="1"/>
  <c r="Q1146" i="1"/>
  <c r="B1154" i="1"/>
  <c r="N1186" i="1"/>
  <c r="N1210" i="1"/>
  <c r="A1242" i="1"/>
  <c r="M1215" i="1"/>
  <c r="O1168" i="1"/>
  <c r="K1168" i="1"/>
  <c r="P1224" i="1"/>
  <c r="Q1144" i="1"/>
  <c r="M1192" i="1"/>
  <c r="M1184" i="1"/>
  <c r="A1112" i="1"/>
  <c r="R1200" i="1"/>
  <c r="Q662" i="1"/>
  <c r="A662" i="1"/>
  <c r="R668" i="1"/>
  <c r="N674" i="1"/>
  <c r="L688" i="1"/>
  <c r="Q694" i="1"/>
  <c r="O700" i="1"/>
  <c r="J700" i="1"/>
  <c r="M706" i="1"/>
  <c r="M720" i="1"/>
  <c r="K726" i="1"/>
  <c r="O732" i="1"/>
  <c r="B732" i="1"/>
  <c r="J738" i="1"/>
  <c r="R752" i="1"/>
  <c r="R758" i="1"/>
  <c r="K764" i="1"/>
  <c r="K770" i="1"/>
  <c r="L784" i="1"/>
  <c r="L790" i="1"/>
  <c r="R777" i="1"/>
  <c r="R1326" i="1"/>
  <c r="Q1319" i="1"/>
  <c r="O662" i="1"/>
  <c r="P668" i="1"/>
  <c r="J668" i="1"/>
  <c r="M674" i="1"/>
  <c r="R688" i="1"/>
  <c r="N694" i="1"/>
  <c r="P700" i="1"/>
  <c r="B700" i="1"/>
  <c r="L706" i="1"/>
  <c r="J720" i="1"/>
  <c r="L720" i="1"/>
  <c r="R726" i="1"/>
  <c r="M732" i="1"/>
  <c r="A732" i="1"/>
  <c r="Q738" i="1"/>
  <c r="J752" i="1"/>
  <c r="J758" i="1"/>
  <c r="J764" i="1"/>
  <c r="R770" i="1"/>
  <c r="R784" i="1"/>
  <c r="K790" i="1"/>
  <c r="B1256" i="1"/>
  <c r="L1438" i="1"/>
  <c r="B1438" i="1"/>
  <c r="P1438" i="1"/>
  <c r="M1438" i="1"/>
  <c r="K1430" i="1"/>
  <c r="P1430" i="1"/>
  <c r="Q1430" i="1"/>
  <c r="M1430" i="1"/>
  <c r="R1422" i="1"/>
  <c r="O1422" i="1"/>
  <c r="P1422" i="1"/>
  <c r="M1422" i="1"/>
  <c r="N1496" i="1"/>
  <c r="B1496" i="1"/>
  <c r="M1496" i="1"/>
  <c r="R1496" i="1"/>
  <c r="B1488" i="1"/>
  <c r="A1488" i="1"/>
  <c r="M1488" i="1"/>
  <c r="Q1488" i="1"/>
  <c r="O528" i="1"/>
  <c r="Q1326" i="1"/>
  <c r="J1168" i="1"/>
  <c r="J1160" i="1"/>
  <c r="K668" i="1"/>
  <c r="K688" i="1"/>
  <c r="K700" i="1"/>
  <c r="K720" i="1"/>
  <c r="N738" i="1"/>
  <c r="P738" i="1"/>
  <c r="P791" i="1"/>
  <c r="L791" i="1"/>
  <c r="J771" i="1"/>
  <c r="O771" i="1"/>
  <c r="R765" i="1"/>
  <c r="P765" i="1"/>
  <c r="P759" i="1"/>
  <c r="L759" i="1"/>
  <c r="J745" i="1"/>
  <c r="O745" i="1"/>
  <c r="O739" i="1"/>
  <c r="K739" i="1"/>
  <c r="Q727" i="1"/>
  <c r="B727" i="1"/>
  <c r="K707" i="1"/>
  <c r="A707" i="1"/>
  <c r="A701" i="1"/>
  <c r="M701" i="1"/>
  <c r="M695" i="1"/>
  <c r="O695" i="1"/>
  <c r="O681" i="1"/>
  <c r="L681" i="1"/>
  <c r="L675" i="1"/>
  <c r="O675" i="1"/>
  <c r="N663" i="1"/>
  <c r="K663" i="1"/>
  <c r="J1311" i="1"/>
  <c r="R1311" i="1"/>
  <c r="A1311" i="1"/>
  <c r="K1311" i="1"/>
  <c r="B1311" i="1"/>
  <c r="L1311" i="1"/>
  <c r="M1311" i="1"/>
  <c r="N1311" i="1"/>
  <c r="O1311" i="1"/>
  <c r="J1327" i="1"/>
  <c r="R1327" i="1"/>
  <c r="A1327" i="1"/>
  <c r="K1327" i="1"/>
  <c r="B1327" i="1"/>
  <c r="L1327" i="1"/>
  <c r="M1327" i="1"/>
  <c r="N1327" i="1"/>
  <c r="O1327" i="1"/>
  <c r="J1319" i="1"/>
  <c r="R1319" i="1"/>
  <c r="A1319" i="1"/>
  <c r="K1319" i="1"/>
  <c r="B1319" i="1"/>
  <c r="L1319" i="1"/>
  <c r="M1319" i="1"/>
  <c r="N1319" i="1"/>
  <c r="O1319" i="1"/>
  <c r="Q1311" i="1"/>
  <c r="B790" i="1"/>
  <c r="O790" i="1"/>
  <c r="R790" i="1"/>
  <c r="K784" i="1"/>
  <c r="P784" i="1"/>
  <c r="N784" i="1"/>
  <c r="A770" i="1"/>
  <c r="M770" i="1"/>
  <c r="J770" i="1"/>
  <c r="R764" i="1"/>
  <c r="B764" i="1"/>
  <c r="O764" i="1"/>
  <c r="P758" i="1"/>
  <c r="N758" i="1"/>
  <c r="K758" i="1"/>
  <c r="L752" i="1"/>
  <c r="Q752" i="1"/>
  <c r="K1334" i="1"/>
  <c r="L1334" i="1"/>
  <c r="M1334" i="1"/>
  <c r="N1334" i="1"/>
  <c r="O1334" i="1"/>
  <c r="P1334" i="1"/>
  <c r="K1326" i="1"/>
  <c r="L1326" i="1"/>
  <c r="M1326" i="1"/>
  <c r="N1326" i="1"/>
  <c r="O1326" i="1"/>
  <c r="P1326" i="1"/>
  <c r="K1318" i="1"/>
  <c r="L1318" i="1"/>
  <c r="M1318" i="1"/>
  <c r="N1318" i="1"/>
  <c r="O1318" i="1"/>
  <c r="P1318" i="1"/>
  <c r="A1334" i="1"/>
  <c r="A1318" i="1"/>
  <c r="Q1318" i="1"/>
  <c r="P1311" i="1"/>
  <c r="R516" i="1"/>
  <c r="R524" i="1"/>
  <c r="A532" i="1"/>
  <c r="A1101" i="1"/>
  <c r="B1074" i="1"/>
  <c r="A1040" i="1"/>
  <c r="B1333" i="1"/>
  <c r="B1329" i="1"/>
  <c r="B1325" i="1"/>
  <c r="B1321" i="1"/>
  <c r="B1317" i="1"/>
  <c r="B1313" i="1"/>
  <c r="Q1333" i="1"/>
  <c r="R1332" i="1"/>
  <c r="J1332" i="1"/>
  <c r="K1331" i="1"/>
  <c r="L1330" i="1"/>
  <c r="M1329" i="1"/>
  <c r="N1328" i="1"/>
  <c r="Q1325" i="1"/>
  <c r="R1324" i="1"/>
  <c r="J1324" i="1"/>
  <c r="K1323" i="1"/>
  <c r="L1322" i="1"/>
  <c r="M1321" i="1"/>
  <c r="N1320" i="1"/>
  <c r="Q1317" i="1"/>
  <c r="R1316" i="1"/>
  <c r="J1316" i="1"/>
  <c r="K1315" i="1"/>
  <c r="L1314" i="1"/>
  <c r="M1313" i="1"/>
  <c r="N1312" i="1"/>
  <c r="A1333" i="1"/>
  <c r="A1329" i="1"/>
  <c r="A1325" i="1"/>
  <c r="A1321" i="1"/>
  <c r="A1317" i="1"/>
  <c r="A1313" i="1"/>
  <c r="P1333" i="1"/>
  <c r="Q1332" i="1"/>
  <c r="R1331" i="1"/>
  <c r="J1331" i="1"/>
  <c r="K1330" i="1"/>
  <c r="L1329" i="1"/>
  <c r="M1328" i="1"/>
  <c r="P1325" i="1"/>
  <c r="Q1324" i="1"/>
  <c r="R1323" i="1"/>
  <c r="J1323" i="1"/>
  <c r="K1322" i="1"/>
  <c r="L1321" i="1"/>
  <c r="M1320" i="1"/>
  <c r="P1317" i="1"/>
  <c r="Q1316" i="1"/>
  <c r="R1315" i="1"/>
  <c r="J1315" i="1"/>
  <c r="K1314" i="1"/>
  <c r="L1313" i="1"/>
  <c r="M1312" i="1"/>
  <c r="A1016" i="1"/>
  <c r="B1332" i="1"/>
  <c r="B1328" i="1"/>
  <c r="B1324" i="1"/>
  <c r="B1320" i="1"/>
  <c r="B1316" i="1"/>
  <c r="B1312" i="1"/>
  <c r="O1333" i="1"/>
  <c r="P1332" i="1"/>
  <c r="Q1331" i="1"/>
  <c r="R1330" i="1"/>
  <c r="J1330" i="1"/>
  <c r="K1329" i="1"/>
  <c r="L1328" i="1"/>
  <c r="O1325" i="1"/>
  <c r="P1324" i="1"/>
  <c r="Q1323" i="1"/>
  <c r="R1322" i="1"/>
  <c r="J1322" i="1"/>
  <c r="K1321" i="1"/>
  <c r="L1320" i="1"/>
  <c r="O1317" i="1"/>
  <c r="P1316" i="1"/>
  <c r="Q1315" i="1"/>
  <c r="R1314" i="1"/>
  <c r="J1314" i="1"/>
  <c r="K1313" i="1"/>
  <c r="L1312" i="1"/>
  <c r="A1332" i="1"/>
  <c r="A1328" i="1"/>
  <c r="A1324" i="1"/>
  <c r="A1320" i="1"/>
  <c r="A1316" i="1"/>
  <c r="A1312" i="1"/>
  <c r="N1333" i="1"/>
  <c r="O1332" i="1"/>
  <c r="P1331" i="1"/>
  <c r="Q1330" i="1"/>
  <c r="R1329" i="1"/>
  <c r="J1329" i="1"/>
  <c r="K1328" i="1"/>
  <c r="N1325" i="1"/>
  <c r="O1324" i="1"/>
  <c r="P1323" i="1"/>
  <c r="Q1322" i="1"/>
  <c r="R1321" i="1"/>
  <c r="J1321" i="1"/>
  <c r="K1320" i="1"/>
  <c r="N1317" i="1"/>
  <c r="O1316" i="1"/>
  <c r="P1315" i="1"/>
  <c r="Q1314" i="1"/>
  <c r="R1313" i="1"/>
  <c r="J1313" i="1"/>
  <c r="K1312" i="1"/>
  <c r="B516" i="1"/>
  <c r="M532" i="1"/>
  <c r="B1098" i="1"/>
  <c r="B1331" i="1"/>
  <c r="B1323" i="1"/>
  <c r="B1315" i="1"/>
  <c r="M1333" i="1"/>
  <c r="N1332" i="1"/>
  <c r="O1331" i="1"/>
  <c r="P1330" i="1"/>
  <c r="Q1329" i="1"/>
  <c r="R1328" i="1"/>
  <c r="J1328" i="1"/>
  <c r="M1325" i="1"/>
  <c r="N1324" i="1"/>
  <c r="O1323" i="1"/>
  <c r="P1322" i="1"/>
  <c r="Q1321" i="1"/>
  <c r="R1320" i="1"/>
  <c r="J1320" i="1"/>
  <c r="M1317" i="1"/>
  <c r="N1316" i="1"/>
  <c r="O1315" i="1"/>
  <c r="P1314" i="1"/>
  <c r="Q1313" i="1"/>
  <c r="R1312" i="1"/>
  <c r="J1312" i="1"/>
  <c r="M524" i="1"/>
  <c r="L532" i="1"/>
  <c r="A1331" i="1"/>
  <c r="A1323" i="1"/>
  <c r="A1315" i="1"/>
  <c r="N1371" i="1"/>
  <c r="O1371" i="1"/>
  <c r="P1371" i="1"/>
  <c r="Q1371" i="1"/>
  <c r="J1371" i="1"/>
  <c r="A1371" i="1"/>
  <c r="R1371" i="1"/>
  <c r="B1371" i="1"/>
  <c r="K1371" i="1"/>
  <c r="K208" i="1"/>
  <c r="B208" i="1"/>
  <c r="L208" i="1"/>
  <c r="A208" i="1"/>
  <c r="M208" i="1"/>
  <c r="O208" i="1"/>
  <c r="N208" i="1"/>
  <c r="P208" i="1"/>
  <c r="Q208" i="1"/>
  <c r="J208" i="1"/>
  <c r="B318" i="1"/>
  <c r="P318" i="1"/>
  <c r="Q318" i="1"/>
  <c r="B1388" i="1"/>
  <c r="R1388" i="1"/>
  <c r="L1388" i="1"/>
  <c r="K1388" i="1"/>
  <c r="M1388" i="1"/>
  <c r="N1388" i="1"/>
  <c r="O1388" i="1"/>
  <c r="P1388" i="1"/>
  <c r="Q1388" i="1"/>
  <c r="J1420" i="1"/>
  <c r="R1420" i="1"/>
  <c r="K1420" i="1"/>
  <c r="L1420" i="1"/>
  <c r="M1420" i="1"/>
  <c r="A1420" i="1"/>
  <c r="N1420" i="1"/>
  <c r="B1420" i="1"/>
  <c r="O1420" i="1"/>
  <c r="A1441" i="1"/>
  <c r="R1441" i="1"/>
  <c r="B1441" i="1"/>
  <c r="L1441" i="1"/>
  <c r="M1441" i="1"/>
  <c r="K1441" i="1"/>
  <c r="N1441" i="1"/>
  <c r="O1441" i="1"/>
  <c r="P1441" i="1"/>
  <c r="Q1441" i="1"/>
  <c r="P1485" i="1"/>
  <c r="O1485" i="1"/>
  <c r="Q1485" i="1"/>
  <c r="J1485" i="1"/>
  <c r="R1485" i="1"/>
  <c r="K1485" i="1"/>
  <c r="L1485" i="1"/>
  <c r="B1485" i="1"/>
  <c r="M1485"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5" i="1"/>
  <c r="K595" i="1"/>
  <c r="P26" i="1"/>
  <c r="Q26" i="1"/>
  <c r="B50" i="1"/>
  <c r="O50" i="1"/>
  <c r="M1565" i="1"/>
  <c r="A1565" i="1"/>
  <c r="N1565" i="1"/>
  <c r="B1565" i="1"/>
  <c r="O1565" i="1"/>
  <c r="Q1565" i="1"/>
  <c r="P1565" i="1"/>
  <c r="J1565" i="1"/>
  <c r="R1565" i="1"/>
  <c r="K1565" i="1"/>
  <c r="P1547" i="1"/>
  <c r="Q1547" i="1"/>
  <c r="J1547" i="1"/>
  <c r="R1547" i="1"/>
  <c r="A1547" i="1"/>
  <c r="K1547" i="1"/>
  <c r="B1547" i="1"/>
  <c r="L1547" i="1"/>
  <c r="N1547" i="1"/>
  <c r="M1547" i="1"/>
  <c r="L1522" i="1"/>
  <c r="N1522" i="1"/>
  <c r="A1522" i="1"/>
  <c r="O1522" i="1"/>
  <c r="B1522" i="1"/>
  <c r="P1522" i="1"/>
  <c r="J1522" i="1"/>
  <c r="Q1522" i="1"/>
  <c r="R1522" i="1"/>
  <c r="K1522" i="1"/>
  <c r="K564" i="1"/>
  <c r="P564" i="1"/>
  <c r="Q564" i="1"/>
  <c r="J564" i="1"/>
  <c r="R564" i="1"/>
  <c r="L564" i="1"/>
  <c r="L280" i="1"/>
  <c r="O272" i="1"/>
  <c r="O1445" i="1"/>
  <c r="B1445" i="1"/>
  <c r="P1254" i="1"/>
  <c r="Q1358" i="1"/>
  <c r="J1358" i="1"/>
  <c r="R328" i="1"/>
  <c r="K328" i="1"/>
  <c r="K603" i="1"/>
  <c r="Q609" i="1"/>
  <c r="A609" i="1"/>
  <c r="O623" i="1"/>
  <c r="R629" i="1"/>
  <c r="B629" i="1"/>
  <c r="N635" i="1"/>
  <c r="J641" i="1"/>
  <c r="O655" i="1"/>
  <c r="Q1263" i="1"/>
  <c r="L1378" i="1"/>
  <c r="A1378" i="1"/>
  <c r="Q190" i="1"/>
  <c r="Q200" i="1"/>
  <c r="Q58" i="1"/>
  <c r="M50" i="1"/>
  <c r="M42" i="1"/>
  <c r="A42" i="1"/>
  <c r="J34" i="1"/>
  <c r="L26" i="1"/>
  <c r="R18" i="1"/>
  <c r="O595" i="1"/>
  <c r="J240" i="1"/>
  <c r="J1441" i="1"/>
  <c r="O1547" i="1"/>
  <c r="B564" i="1"/>
  <c r="R280" i="1"/>
  <c r="B280" i="1"/>
  <c r="M272" i="1"/>
  <c r="M1445" i="1"/>
  <c r="M1254" i="1"/>
  <c r="O1358" i="1"/>
  <c r="A1358" i="1"/>
  <c r="Q328" i="1"/>
  <c r="A328" i="1"/>
  <c r="R603" i="1"/>
  <c r="N609" i="1"/>
  <c r="M623" i="1"/>
  <c r="P629" i="1"/>
  <c r="L635" i="1"/>
  <c r="K635" i="1"/>
  <c r="O641" i="1"/>
  <c r="M655" i="1"/>
  <c r="N1263" i="1"/>
  <c r="R1378" i="1"/>
  <c r="O190" i="1"/>
  <c r="N200" i="1"/>
  <c r="A200" i="1"/>
  <c r="R58" i="1"/>
  <c r="L50" i="1"/>
  <c r="P42" i="1"/>
  <c r="M34" i="1"/>
  <c r="A34" i="1"/>
  <c r="B26" i="1"/>
  <c r="Q18" i="1"/>
  <c r="L595" i="1"/>
  <c r="P1420" i="1"/>
  <c r="L1565" i="1"/>
  <c r="N163" i="1"/>
  <c r="K214" i="1"/>
  <c r="Q280" i="1"/>
  <c r="A280" i="1"/>
  <c r="L272" i="1"/>
  <c r="L1445" i="1"/>
  <c r="L1254" i="1"/>
  <c r="N1358" i="1"/>
  <c r="P328" i="1"/>
  <c r="Q603" i="1"/>
  <c r="J603" i="1"/>
  <c r="M609" i="1"/>
  <c r="L623" i="1"/>
  <c r="O629" i="1"/>
  <c r="Q635" i="1"/>
  <c r="B635" i="1"/>
  <c r="N641" i="1"/>
  <c r="Q655" i="1"/>
  <c r="K655" i="1"/>
  <c r="P1263" i="1"/>
  <c r="J1378" i="1"/>
  <c r="M190" i="1"/>
  <c r="M200" i="1"/>
  <c r="B200" i="1"/>
  <c r="J58" i="1"/>
  <c r="K50" i="1"/>
  <c r="Q42" i="1"/>
  <c r="P34" i="1"/>
  <c r="N26" i="1"/>
  <c r="A26" i="1"/>
  <c r="P18" i="1"/>
  <c r="M595" i="1"/>
  <c r="B595" i="1"/>
  <c r="Q1420" i="1"/>
  <c r="J272" i="1"/>
  <c r="Q1254" i="1"/>
  <c r="N603" i="1"/>
  <c r="R623" i="1"/>
  <c r="Q641" i="1"/>
  <c r="R655" i="1"/>
  <c r="K1263" i="1"/>
  <c r="O1378" i="1"/>
  <c r="K200" i="1"/>
  <c r="P58" i="1"/>
  <c r="A58" i="1"/>
  <c r="J50" i="1"/>
  <c r="R42" i="1"/>
  <c r="L34" i="1"/>
  <c r="J26" i="1"/>
  <c r="M18" i="1"/>
  <c r="A18" i="1"/>
  <c r="J595" i="1"/>
  <c r="R208" i="1"/>
  <c r="J1388" i="1"/>
  <c r="M1371" i="1"/>
  <c r="L151" i="1"/>
  <c r="K159" i="1"/>
  <c r="O548" i="1"/>
  <c r="J548" i="1"/>
  <c r="R548" i="1"/>
  <c r="L548" i="1"/>
  <c r="N548" i="1"/>
  <c r="O540" i="1"/>
  <c r="A540" i="1"/>
  <c r="R595" i="1"/>
  <c r="N1485" i="1"/>
  <c r="A1388" i="1"/>
  <c r="M1522" i="1"/>
  <c r="O69" i="1"/>
  <c r="B540" i="1"/>
  <c r="Q234" i="1"/>
  <c r="K234" i="1"/>
  <c r="L234" i="1"/>
  <c r="M234" i="1"/>
  <c r="N234" i="1"/>
  <c r="J234" i="1"/>
  <c r="B234" i="1"/>
  <c r="P234" i="1"/>
  <c r="J1295" i="1"/>
  <c r="R1295" i="1"/>
  <c r="K1295" i="1"/>
  <c r="L1295" i="1"/>
  <c r="A1295" i="1"/>
  <c r="M1295" i="1"/>
  <c r="B1295" i="1"/>
  <c r="N1295" i="1"/>
  <c r="P1295" i="1"/>
  <c r="O1295" i="1"/>
  <c r="O1460" i="1"/>
  <c r="P1460" i="1"/>
  <c r="Q1460" i="1"/>
  <c r="B1460" i="1"/>
  <c r="J1460" i="1"/>
  <c r="A1460" i="1"/>
  <c r="R1460" i="1"/>
  <c r="L1460" i="1"/>
  <c r="K1460" i="1"/>
  <c r="M1460" i="1"/>
  <c r="P324" i="1"/>
  <c r="J324" i="1"/>
  <c r="R324" i="1"/>
  <c r="K324" i="1"/>
  <c r="L324" i="1"/>
  <c r="A324" i="1"/>
  <c r="M324" i="1"/>
  <c r="B324" i="1"/>
  <c r="N324" i="1"/>
  <c r="O324" i="1"/>
  <c r="A190" i="1"/>
  <c r="N190" i="1"/>
  <c r="A1537" i="1"/>
  <c r="N1537" i="1"/>
  <c r="P1537" i="1"/>
  <c r="O1537" i="1"/>
  <c r="K1537" i="1"/>
  <c r="Q1537" i="1"/>
  <c r="J1537" i="1"/>
  <c r="R1537" i="1"/>
  <c r="L1537" i="1"/>
  <c r="N580" i="1"/>
  <c r="B580" i="1"/>
  <c r="O580" i="1"/>
  <c r="Q580" i="1"/>
  <c r="R580" i="1"/>
  <c r="K580" i="1"/>
  <c r="L580" i="1"/>
  <c r="P580" i="1"/>
  <c r="L572" i="1"/>
  <c r="B572" i="1"/>
  <c r="P572" i="1"/>
  <c r="Q572" i="1"/>
  <c r="R572" i="1"/>
  <c r="K572" i="1"/>
  <c r="M572" i="1"/>
  <c r="N572" i="1"/>
  <c r="R556" i="1"/>
  <c r="P556" i="1"/>
  <c r="Q556" i="1"/>
  <c r="J556" i="1"/>
  <c r="M556" i="1"/>
  <c r="N556" i="1"/>
  <c r="A556" i="1"/>
  <c r="B556" i="1"/>
  <c r="O785" i="1"/>
  <c r="J785" i="1"/>
  <c r="R785" i="1"/>
  <c r="L785" i="1"/>
  <c r="K785" i="1"/>
  <c r="A785" i="1"/>
  <c r="M785" i="1"/>
  <c r="B779" i="1"/>
  <c r="J779" i="1"/>
  <c r="R779" i="1"/>
  <c r="A779" i="1"/>
  <c r="P779" i="1"/>
  <c r="J773" i="1"/>
  <c r="B773" i="1"/>
  <c r="L773" i="1"/>
  <c r="K773" i="1"/>
  <c r="Q767" i="1"/>
  <c r="K767" i="1"/>
  <c r="B767" i="1"/>
  <c r="M767" i="1"/>
  <c r="N767" i="1"/>
  <c r="P767" i="1"/>
  <c r="N753" i="1"/>
  <c r="L753" i="1"/>
  <c r="B753" i="1"/>
  <c r="K753" i="1"/>
  <c r="A753" i="1"/>
  <c r="M753" i="1"/>
  <c r="O753" i="1"/>
  <c r="J753" i="1"/>
  <c r="P747" i="1"/>
  <c r="Q747" i="1"/>
  <c r="Q741" i="1"/>
  <c r="O741" i="1"/>
  <c r="M735" i="1"/>
  <c r="J735" i="1"/>
  <c r="R735" i="1"/>
  <c r="B735" i="1"/>
  <c r="L735" i="1"/>
  <c r="A735" i="1"/>
  <c r="N735" i="1"/>
  <c r="P735" i="1"/>
  <c r="A721" i="1"/>
  <c r="L721" i="1"/>
  <c r="K721" i="1"/>
  <c r="R715" i="1"/>
  <c r="M715" i="1"/>
  <c r="R709" i="1"/>
  <c r="P709" i="1"/>
  <c r="L703" i="1"/>
  <c r="R703" i="1"/>
  <c r="K703" i="1"/>
  <c r="M703" i="1"/>
  <c r="B703" i="1"/>
  <c r="N703" i="1"/>
  <c r="A703" i="1"/>
  <c r="P703" i="1"/>
  <c r="Q703" i="1"/>
  <c r="O689" i="1"/>
  <c r="M689" i="1"/>
  <c r="A689" i="1"/>
  <c r="B689" i="1"/>
  <c r="N683" i="1"/>
  <c r="R683" i="1"/>
  <c r="K683" i="1"/>
  <c r="J677" i="1"/>
  <c r="O677" i="1"/>
  <c r="Q677" i="1"/>
  <c r="P677" i="1"/>
  <c r="B671" i="1"/>
  <c r="N671" i="1"/>
  <c r="A671" i="1"/>
  <c r="Q657" i="1"/>
  <c r="B657" i="1"/>
  <c r="O657" i="1"/>
  <c r="P657" i="1"/>
  <c r="M657" i="1"/>
  <c r="O1368" i="1"/>
  <c r="M1347" i="1"/>
  <c r="N550" i="1"/>
  <c r="B551" i="1"/>
  <c r="R542" i="1"/>
  <c r="O543" i="1"/>
  <c r="J558" i="1"/>
  <c r="K566" i="1"/>
  <c r="A566" i="1"/>
  <c r="M574" i="1"/>
  <c r="O582" i="1"/>
  <c r="R567" i="1"/>
  <c r="N1223" i="1"/>
  <c r="K1125" i="1"/>
  <c r="Q735" i="1"/>
  <c r="N785" i="1"/>
  <c r="J1368" i="1"/>
  <c r="R1346" i="1"/>
  <c r="B1347" i="1"/>
  <c r="N165" i="1"/>
  <c r="A550" i="1"/>
  <c r="R552" i="1"/>
  <c r="J542" i="1"/>
  <c r="N543" i="1"/>
  <c r="Q558" i="1"/>
  <c r="R566" i="1"/>
  <c r="L574" i="1"/>
  <c r="A574" i="1"/>
  <c r="M582" i="1"/>
  <c r="O1167" i="1"/>
  <c r="Q1215" i="1"/>
  <c r="O735" i="1"/>
  <c r="B785" i="1"/>
  <c r="K321" i="1"/>
  <c r="J325" i="1"/>
  <c r="K1375" i="1"/>
  <c r="J1461" i="1"/>
  <c r="J1346" i="1"/>
  <c r="A1347" i="1"/>
  <c r="R171" i="1"/>
  <c r="J339" i="1"/>
  <c r="O541" i="1"/>
  <c r="R551" i="1"/>
  <c r="Q542" i="1"/>
  <c r="M543" i="1"/>
  <c r="L581" i="1"/>
  <c r="P558" i="1"/>
  <c r="J566" i="1"/>
  <c r="R574" i="1"/>
  <c r="L582" i="1"/>
  <c r="B582" i="1"/>
  <c r="O575" i="1"/>
  <c r="B1111" i="1"/>
  <c r="L1167" i="1"/>
  <c r="P1215" i="1"/>
  <c r="R753" i="1"/>
  <c r="L671" i="1"/>
  <c r="B1431" i="1"/>
  <c r="L1431" i="1"/>
  <c r="M1431" i="1"/>
  <c r="P1423" i="1"/>
  <c r="K1423" i="1"/>
  <c r="M1423" i="1"/>
  <c r="N1423" i="1"/>
  <c r="P1497" i="1"/>
  <c r="Q1497" i="1"/>
  <c r="K1497" i="1"/>
  <c r="B1489" i="1"/>
  <c r="M1489" i="1"/>
  <c r="Q1346" i="1"/>
  <c r="Q551" i="1"/>
  <c r="L543" i="1"/>
  <c r="N575" i="1"/>
  <c r="R1247" i="1"/>
  <c r="A1247" i="1"/>
  <c r="A1151" i="1"/>
  <c r="M1151" i="1"/>
  <c r="O1135" i="1"/>
  <c r="L1135" i="1"/>
  <c r="Q753" i="1"/>
  <c r="L689" i="1"/>
  <c r="L767" i="1"/>
  <c r="L715" i="1"/>
  <c r="M229" i="1"/>
  <c r="L1508" i="1"/>
  <c r="J1517" i="1"/>
  <c r="J47" i="1"/>
  <c r="R1347" i="1"/>
  <c r="J168" i="1"/>
  <c r="N551" i="1"/>
  <c r="O583" i="1"/>
  <c r="O767" i="1"/>
  <c r="N741" i="1"/>
  <c r="B1376" i="1"/>
  <c r="B1452" i="1"/>
  <c r="J194" i="1"/>
  <c r="L155" i="1"/>
  <c r="P168" i="1"/>
  <c r="P550" i="1"/>
  <c r="M551" i="1"/>
  <c r="J543" i="1"/>
  <c r="K558" i="1"/>
  <c r="A558" i="1"/>
  <c r="M566" i="1"/>
  <c r="O574" i="1"/>
  <c r="J582" i="1"/>
  <c r="R559" i="1"/>
  <c r="J1127" i="1"/>
  <c r="N1183" i="1"/>
  <c r="O1247" i="1"/>
  <c r="N1135" i="1"/>
  <c r="A1159" i="1"/>
  <c r="J703" i="1"/>
  <c r="Q779" i="1"/>
  <c r="A773" i="1"/>
  <c r="P1489" i="1"/>
  <c r="B1102" i="1"/>
  <c r="P771" i="1"/>
  <c r="N791" i="1"/>
  <c r="B791" i="1"/>
  <c r="L663" i="1"/>
  <c r="P669" i="1"/>
  <c r="R675" i="1"/>
  <c r="Q675" i="1"/>
  <c r="M681" i="1"/>
  <c r="K695" i="1"/>
  <c r="J701" i="1"/>
  <c r="P707" i="1"/>
  <c r="B707" i="1"/>
  <c r="L713" i="1"/>
  <c r="M727" i="1"/>
  <c r="O727" i="1"/>
  <c r="J733" i="1"/>
  <c r="L739" i="1"/>
  <c r="A739" i="1"/>
  <c r="P745" i="1"/>
  <c r="N759" i="1"/>
  <c r="B759" i="1"/>
  <c r="Q765" i="1"/>
  <c r="K777" i="1"/>
  <c r="L788" i="1"/>
  <c r="P1256" i="1"/>
  <c r="B532" i="1"/>
  <c r="J1493" i="1"/>
  <c r="A1107" i="1"/>
  <c r="A1085" i="1"/>
  <c r="A1024" i="1"/>
  <c r="P1216" i="1"/>
  <c r="A1136" i="1"/>
  <c r="L1112" i="1"/>
  <c r="L1232" i="1"/>
  <c r="N771" i="1"/>
  <c r="B771" i="1"/>
  <c r="K791" i="1"/>
  <c r="R663" i="1"/>
  <c r="Q663" i="1"/>
  <c r="M669" i="1"/>
  <c r="N675" i="1"/>
  <c r="A675" i="1"/>
  <c r="K681" i="1"/>
  <c r="R695" i="1"/>
  <c r="B695" i="1"/>
  <c r="L701" i="1"/>
  <c r="N707" i="1"/>
  <c r="J713" i="1"/>
  <c r="Q713" i="1"/>
  <c r="L727" i="1"/>
  <c r="A727" i="1"/>
  <c r="P733" i="1"/>
  <c r="R739" i="1"/>
  <c r="N745" i="1"/>
  <c r="B745" i="1"/>
  <c r="K759" i="1"/>
  <c r="M765" i="1"/>
  <c r="O765" i="1"/>
  <c r="J777" i="1"/>
  <c r="P723" i="1"/>
  <c r="O743" i="1"/>
  <c r="M761" i="1"/>
  <c r="B775" i="1"/>
  <c r="J788" i="1"/>
  <c r="P787" i="1"/>
  <c r="A1256" i="1"/>
  <c r="L1424" i="1"/>
  <c r="R1490" i="1"/>
  <c r="R1432" i="1"/>
  <c r="R536" i="1"/>
  <c r="N515" i="1"/>
  <c r="B1106" i="1"/>
  <c r="B1090" i="1"/>
  <c r="B1070" i="1"/>
  <c r="A1008" i="1"/>
  <c r="M1216" i="1"/>
  <c r="L1184" i="1"/>
  <c r="R1112" i="1"/>
  <c r="N1232" i="1"/>
  <c r="K1200" i="1"/>
  <c r="L771" i="1"/>
  <c r="A771" i="1"/>
  <c r="R791" i="1"/>
  <c r="O663" i="1"/>
  <c r="B663" i="1"/>
  <c r="L669" i="1"/>
  <c r="J675" i="1"/>
  <c r="J681" i="1"/>
  <c r="Q681" i="1"/>
  <c r="N695" i="1"/>
  <c r="A695" i="1"/>
  <c r="K701" i="1"/>
  <c r="M707" i="1"/>
  <c r="M713" i="1"/>
  <c r="B713" i="1"/>
  <c r="K727" i="1"/>
  <c r="M733" i="1"/>
  <c r="O733" i="1"/>
  <c r="J739" i="1"/>
  <c r="L745" i="1"/>
  <c r="A745" i="1"/>
  <c r="R759" i="1"/>
  <c r="N765" i="1"/>
  <c r="A765" i="1"/>
  <c r="Q777" i="1"/>
  <c r="L743" i="1"/>
  <c r="L761" i="1"/>
  <c r="A775" i="1"/>
  <c r="B788" i="1"/>
  <c r="Q749" i="1"/>
  <c r="M787" i="1"/>
  <c r="L1429" i="1"/>
  <c r="K1424" i="1"/>
  <c r="Q1432" i="1"/>
  <c r="N532" i="1"/>
  <c r="L525" i="1"/>
  <c r="A1100" i="1"/>
  <c r="B1094" i="1"/>
  <c r="K771" i="1"/>
  <c r="J791" i="1"/>
  <c r="J663" i="1"/>
  <c r="A663" i="1"/>
  <c r="K669" i="1"/>
  <c r="P675" i="1"/>
  <c r="N681" i="1"/>
  <c r="B681" i="1"/>
  <c r="J695" i="1"/>
  <c r="R701" i="1"/>
  <c r="Q701" i="1"/>
  <c r="J707" i="1"/>
  <c r="R713" i="1"/>
  <c r="A713" i="1"/>
  <c r="R727" i="1"/>
  <c r="N733" i="1"/>
  <c r="B733" i="1"/>
  <c r="Q739" i="1"/>
  <c r="K745" i="1"/>
  <c r="J759" i="1"/>
  <c r="L765" i="1"/>
  <c r="B765" i="1"/>
  <c r="P777" i="1"/>
  <c r="R1160" i="1"/>
  <c r="J1200" i="1"/>
  <c r="R771" i="1"/>
  <c r="Q791" i="1"/>
  <c r="P663" i="1"/>
  <c r="O669" i="1"/>
  <c r="Q669" i="1"/>
  <c r="M675" i="1"/>
  <c r="R681" i="1"/>
  <c r="A681" i="1"/>
  <c r="P695" i="1"/>
  <c r="P701" i="1"/>
  <c r="B701" i="1"/>
  <c r="L707" i="1"/>
  <c r="P713" i="1"/>
  <c r="J727" i="1"/>
  <c r="L733" i="1"/>
  <c r="A733" i="1"/>
  <c r="P739" i="1"/>
  <c r="R745" i="1"/>
  <c r="Q759" i="1"/>
  <c r="K765" i="1"/>
  <c r="M777" i="1"/>
  <c r="O777" i="1"/>
  <c r="Q788" i="1"/>
  <c r="M1487" i="1"/>
  <c r="P1498" i="1"/>
  <c r="Q1424" i="1"/>
  <c r="N1490" i="1"/>
  <c r="N1432" i="1"/>
  <c r="R669" i="1"/>
  <c r="O701" i="1"/>
  <c r="M739" i="1"/>
  <c r="N777" i="1"/>
  <c r="L1487" i="1"/>
  <c r="Q155" i="1"/>
  <c r="B1297" i="1"/>
  <c r="N1297" i="1"/>
  <c r="P1297" i="1"/>
  <c r="B1301" i="1"/>
  <c r="L1301" i="1"/>
  <c r="N1301" i="1"/>
  <c r="N1418" i="1"/>
  <c r="Q1418" i="1"/>
  <c r="J1418" i="1"/>
  <c r="M1453" i="1"/>
  <c r="N1453" i="1"/>
  <c r="P1458" i="1"/>
  <c r="L1458" i="1"/>
  <c r="A1458" i="1"/>
  <c r="K1483" i="1"/>
  <c r="A1483" i="1"/>
  <c r="M1509" i="1"/>
  <c r="B1509" i="1"/>
  <c r="P1509" i="1"/>
  <c r="A153" i="1"/>
  <c r="P153" i="1"/>
  <c r="M1457" i="1"/>
  <c r="N1417" i="1"/>
  <c r="Q1298" i="1"/>
  <c r="K228" i="1"/>
  <c r="A228" i="1"/>
  <c r="Q1367" i="1"/>
  <c r="M74" i="1"/>
  <c r="M217" i="1"/>
  <c r="B638" i="1"/>
  <c r="A1250" i="1"/>
  <c r="A363" i="1"/>
  <c r="L1509" i="1"/>
  <c r="R1483" i="1"/>
  <c r="L1453" i="1"/>
  <c r="L1418" i="1"/>
  <c r="P1301" i="1"/>
  <c r="A1297" i="1"/>
  <c r="P229" i="1"/>
  <c r="N1508" i="1"/>
  <c r="R1517" i="1"/>
  <c r="K153" i="1"/>
  <c r="K194" i="1"/>
  <c r="N1344" i="1"/>
  <c r="L1344" i="1"/>
  <c r="M1344" i="1"/>
  <c r="B1344" i="1"/>
  <c r="K1344" i="1"/>
  <c r="B354" i="1"/>
  <c r="A346" i="1"/>
  <c r="B346" i="1"/>
  <c r="J1457" i="1"/>
  <c r="L1417" i="1"/>
  <c r="L1532" i="1"/>
  <c r="R217" i="1"/>
  <c r="K363" i="1"/>
  <c r="Q321" i="1"/>
  <c r="A229" i="1"/>
  <c r="R1508" i="1"/>
  <c r="P1375" i="1"/>
  <c r="O1517" i="1"/>
  <c r="P547" i="1"/>
  <c r="J547" i="1"/>
  <c r="O321" i="1"/>
  <c r="O1376" i="1"/>
  <c r="Q1508" i="1"/>
  <c r="M1375" i="1"/>
  <c r="L243" i="1"/>
  <c r="M15" i="1"/>
  <c r="R206" i="1"/>
  <c r="B206" i="1"/>
  <c r="L206" i="1"/>
  <c r="R20" i="1"/>
  <c r="B20" i="1"/>
  <c r="L20" i="1"/>
  <c r="A52" i="1"/>
  <c r="R52" i="1"/>
  <c r="N52" i="1"/>
  <c r="B1265" i="1"/>
  <c r="K1265" i="1"/>
  <c r="M647" i="1"/>
  <c r="R647" i="1"/>
  <c r="O615" i="1"/>
  <c r="A615" i="1"/>
  <c r="Q615" i="1"/>
  <c r="K330" i="1"/>
  <c r="P330" i="1"/>
  <c r="P585" i="1"/>
  <c r="A585" i="1"/>
  <c r="P569" i="1"/>
  <c r="J569" i="1"/>
  <c r="R569" i="1"/>
  <c r="K569" i="1"/>
  <c r="B1367" i="1"/>
  <c r="O1367" i="1"/>
  <c r="Q1375" i="1"/>
  <c r="J1375" i="1"/>
  <c r="N1375" i="1"/>
  <c r="N155" i="1"/>
  <c r="K155" i="1"/>
  <c r="M155" i="1"/>
  <c r="J155" i="1"/>
  <c r="P1517" i="1"/>
  <c r="K1517" i="1"/>
  <c r="K1368" i="1"/>
  <c r="B1368" i="1"/>
  <c r="N1376" i="1"/>
  <c r="L1376" i="1"/>
  <c r="M1376" i="1"/>
  <c r="A321" i="1"/>
  <c r="R321" i="1"/>
  <c r="M1452" i="1"/>
  <c r="O1452" i="1"/>
  <c r="Q1452" i="1"/>
  <c r="A1452" i="1"/>
  <c r="L1284" i="1"/>
  <c r="K1284" i="1"/>
  <c r="Q1284" i="1"/>
  <c r="B74" i="1"/>
  <c r="P74" i="1"/>
  <c r="R435" i="1"/>
  <c r="P435" i="1"/>
  <c r="Q363" i="1"/>
  <c r="P363" i="1"/>
  <c r="J363" i="1"/>
  <c r="L15" i="1"/>
  <c r="J15" i="1"/>
  <c r="N1250" i="1"/>
  <c r="O1250" i="1"/>
  <c r="P1250" i="1"/>
  <c r="A194" i="1"/>
  <c r="B194" i="1"/>
  <c r="K650" i="1"/>
  <c r="M650" i="1"/>
  <c r="M644" i="1"/>
  <c r="N644" i="1"/>
  <c r="A644" i="1"/>
  <c r="P638" i="1"/>
  <c r="J638" i="1"/>
  <c r="M1346" i="1"/>
  <c r="B1345" i="1"/>
  <c r="P1345" i="1"/>
  <c r="P165" i="1"/>
  <c r="B549" i="1"/>
  <c r="Q548" i="1"/>
  <c r="M548" i="1"/>
  <c r="A548" i="1"/>
  <c r="K540" i="1"/>
  <c r="J540" i="1"/>
  <c r="L540" i="1"/>
  <c r="M540" i="1"/>
  <c r="O568" i="1"/>
  <c r="L1157" i="1"/>
  <c r="L1245" i="1"/>
  <c r="B168" i="1"/>
  <c r="R168" i="1"/>
  <c r="B345" i="1"/>
  <c r="B576" i="1"/>
  <c r="O576" i="1"/>
  <c r="J576" i="1"/>
  <c r="O1245" i="1"/>
  <c r="A1245" i="1"/>
  <c r="B1245" i="1"/>
  <c r="Q1245" i="1"/>
  <c r="N1237" i="1"/>
  <c r="A1237" i="1"/>
  <c r="Q1237" i="1"/>
  <c r="K1237" i="1"/>
  <c r="L1237" i="1"/>
  <c r="R1229" i="1"/>
  <c r="K1229" i="1"/>
  <c r="L1229" i="1"/>
  <c r="A1229" i="1"/>
  <c r="K1221" i="1"/>
  <c r="L1221" i="1"/>
  <c r="P1221" i="1"/>
  <c r="P1213" i="1"/>
  <c r="O1213" i="1"/>
  <c r="Q1213" i="1"/>
  <c r="J1213" i="1"/>
  <c r="B1205" i="1"/>
  <c r="A1205" i="1"/>
  <c r="R1205" i="1"/>
  <c r="L1205" i="1"/>
  <c r="N1205" i="1"/>
  <c r="P1197" i="1"/>
  <c r="A1197" i="1"/>
  <c r="N1197" i="1"/>
  <c r="R1197" i="1"/>
  <c r="R1189" i="1"/>
  <c r="A1189" i="1"/>
  <c r="J1189" i="1"/>
  <c r="B1189" i="1"/>
  <c r="K1189" i="1"/>
  <c r="M1181" i="1"/>
  <c r="B1181" i="1"/>
  <c r="N1181" i="1"/>
  <c r="Q1181" i="1"/>
  <c r="R1181" i="1"/>
  <c r="Q1173" i="1"/>
  <c r="L1173" i="1"/>
  <c r="J1173" i="1"/>
  <c r="L1165" i="1"/>
  <c r="K1165" i="1"/>
  <c r="O1165" i="1"/>
  <c r="R1165" i="1"/>
  <c r="R1157" i="1"/>
  <c r="K1157" i="1"/>
  <c r="O1157" i="1"/>
  <c r="B1157" i="1"/>
  <c r="B1149" i="1"/>
  <c r="R1149" i="1"/>
  <c r="N1149" i="1"/>
  <c r="J1149" i="1"/>
  <c r="P1149" i="1"/>
  <c r="A1141" i="1"/>
  <c r="P1141" i="1"/>
  <c r="K1141" i="1"/>
  <c r="K1133" i="1"/>
  <c r="J1133" i="1"/>
  <c r="A1133" i="1"/>
  <c r="M1133" i="1"/>
  <c r="P1125" i="1"/>
  <c r="B1125" i="1"/>
  <c r="J1125" i="1"/>
  <c r="N1117" i="1"/>
  <c r="P1117" i="1"/>
  <c r="R1117"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7" i="1"/>
  <c r="B1133" i="1"/>
  <c r="O1173" i="1"/>
  <c r="P1189" i="1"/>
  <c r="K1213" i="1"/>
  <c r="Q1229" i="1"/>
  <c r="A1181" i="1"/>
  <c r="N1125" i="1"/>
  <c r="O1343" i="1"/>
  <c r="M1345" i="1"/>
  <c r="N1346" i="1"/>
  <c r="O1342" i="1"/>
  <c r="N169" i="1"/>
  <c r="Q168" i="1"/>
  <c r="B170" i="1"/>
  <c r="M170" i="1"/>
  <c r="B548" i="1"/>
  <c r="J553" i="1"/>
  <c r="J559" i="1"/>
  <c r="M567" i="1"/>
  <c r="L575" i="1"/>
  <c r="A1117" i="1"/>
  <c r="O1149" i="1"/>
  <c r="M1173" i="1"/>
  <c r="O1189" i="1"/>
  <c r="R1213" i="1"/>
  <c r="P1229" i="1"/>
  <c r="M1197" i="1"/>
  <c r="P1165" i="1"/>
  <c r="B1243" i="1"/>
  <c r="J1243" i="1"/>
  <c r="A1235" i="1"/>
  <c r="L1235" i="1"/>
  <c r="O1235" i="1"/>
  <c r="N1227" i="1"/>
  <c r="B1227" i="1"/>
  <c r="R1211" i="1"/>
  <c r="L1211" i="1"/>
  <c r="M1211" i="1"/>
  <c r="Q1211" i="1"/>
  <c r="B1203" i="1"/>
  <c r="R1203" i="1"/>
  <c r="P1203" i="1"/>
  <c r="K1195" i="1"/>
  <c r="A1195" i="1"/>
  <c r="N1195" i="1"/>
  <c r="R1195" i="1"/>
  <c r="J1195" i="1"/>
  <c r="K1187" i="1"/>
  <c r="L1187" i="1"/>
  <c r="Q1187" i="1"/>
  <c r="N1179" i="1"/>
  <c r="A1179" i="1"/>
  <c r="K1179" i="1"/>
  <c r="Q1179" i="1"/>
  <c r="L1171" i="1"/>
  <c r="M1171" i="1"/>
  <c r="R1163" i="1"/>
  <c r="B1163" i="1"/>
  <c r="K1163" i="1"/>
  <c r="N1163" i="1"/>
  <c r="B1155" i="1"/>
  <c r="J1155" i="1"/>
  <c r="R1147" i="1"/>
  <c r="A1147" i="1"/>
  <c r="B1147" i="1"/>
  <c r="K1147" i="1"/>
  <c r="O1147" i="1"/>
  <c r="R1139" i="1"/>
  <c r="J1139" i="1"/>
  <c r="L1139" i="1"/>
  <c r="B1131" i="1"/>
  <c r="R1131" i="1"/>
  <c r="N1131" i="1"/>
  <c r="L1123" i="1"/>
  <c r="N1123" i="1"/>
  <c r="P1123" i="1"/>
  <c r="J1123" i="1"/>
  <c r="P1115" i="1"/>
  <c r="K1115" i="1"/>
  <c r="A1115" i="1"/>
  <c r="P325" i="1"/>
  <c r="R1365" i="1"/>
  <c r="B1365" i="1"/>
  <c r="P252" i="1"/>
  <c r="M636" i="1"/>
  <c r="O1379" i="1"/>
  <c r="J57" i="1"/>
  <c r="K33" i="1"/>
  <c r="P1415" i="1"/>
  <c r="P49" i="1"/>
  <c r="M326" i="1"/>
  <c r="L1345" i="1"/>
  <c r="P1348" i="1"/>
  <c r="K1348" i="1"/>
  <c r="K173" i="1"/>
  <c r="M169" i="1"/>
  <c r="R170" i="1"/>
  <c r="A168" i="1"/>
  <c r="R549" i="1"/>
  <c r="Q559" i="1"/>
  <c r="L567" i="1"/>
  <c r="R583" i="1"/>
  <c r="J1117" i="1"/>
  <c r="R1133" i="1"/>
  <c r="M1149" i="1"/>
  <c r="K1173" i="1"/>
  <c r="M1189" i="1"/>
  <c r="B1213" i="1"/>
  <c r="B1229" i="1"/>
  <c r="O1141" i="1"/>
  <c r="Q1197" i="1"/>
  <c r="A1165" i="1"/>
  <c r="O325" i="1"/>
  <c r="J1365" i="1"/>
  <c r="A1365" i="1"/>
  <c r="N252" i="1"/>
  <c r="J636" i="1"/>
  <c r="N1379" i="1"/>
  <c r="L57" i="1"/>
  <c r="A33" i="1"/>
  <c r="P411" i="1"/>
  <c r="N49" i="1"/>
  <c r="A326" i="1"/>
  <c r="R1340" i="1"/>
  <c r="K1345" i="1"/>
  <c r="O1348" i="1"/>
  <c r="Q1347" i="1"/>
  <c r="K1347" i="1"/>
  <c r="Q173" i="1"/>
  <c r="O170" i="1"/>
  <c r="B344" i="1"/>
  <c r="O549" i="1"/>
  <c r="N540" i="1"/>
  <c r="Q570" i="1"/>
  <c r="Q560" i="1"/>
  <c r="M559" i="1"/>
  <c r="A567" i="1"/>
  <c r="J583" i="1"/>
  <c r="Q1117" i="1"/>
  <c r="O1133" i="1"/>
  <c r="K1149" i="1"/>
  <c r="P1173" i="1"/>
  <c r="Q1189" i="1"/>
  <c r="A1213" i="1"/>
  <c r="Q1123" i="1"/>
  <c r="J1171" i="1"/>
  <c r="M1141" i="1"/>
  <c r="R1221" i="1"/>
  <c r="M1205" i="1"/>
  <c r="M168" i="1"/>
  <c r="K541" i="1"/>
  <c r="N541" i="1"/>
  <c r="R541" i="1"/>
  <c r="A559" i="1"/>
  <c r="B567" i="1"/>
  <c r="Q583" i="1"/>
  <c r="N587" i="1"/>
  <c r="A587" i="1"/>
  <c r="R563" i="1"/>
  <c r="B563" i="1"/>
  <c r="O1117" i="1"/>
  <c r="Q1133" i="1"/>
  <c r="L1149" i="1"/>
  <c r="N1173" i="1"/>
  <c r="N1189" i="1"/>
  <c r="O1229" i="1"/>
  <c r="J1141" i="1"/>
  <c r="J1221" i="1"/>
  <c r="N1245"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8" i="1"/>
  <c r="B1244" i="1"/>
  <c r="A1244" i="1"/>
  <c r="P1244" i="1"/>
  <c r="L1236" i="1"/>
  <c r="N1236" i="1"/>
  <c r="J1228" i="1"/>
  <c r="L1228" i="1"/>
  <c r="A1220" i="1"/>
  <c r="R1220" i="1"/>
  <c r="K1212" i="1"/>
  <c r="Q1212" i="1"/>
  <c r="Q1204" i="1"/>
  <c r="A1204" i="1"/>
  <c r="O1204" i="1"/>
  <c r="Q1196" i="1"/>
  <c r="K1196" i="1"/>
  <c r="R1188" i="1"/>
  <c r="M1188" i="1"/>
  <c r="B1180" i="1"/>
  <c r="J1180" i="1"/>
  <c r="M1172" i="1"/>
  <c r="O1172" i="1"/>
  <c r="Q1164" i="1"/>
  <c r="A1164" i="1"/>
  <c r="N1164" i="1"/>
  <c r="A1156" i="1"/>
  <c r="L1156" i="1"/>
  <c r="R1148" i="1"/>
  <c r="M1148" i="1"/>
  <c r="O1140" i="1"/>
  <c r="J1140" i="1"/>
  <c r="J1132" i="1"/>
  <c r="M1132" i="1"/>
  <c r="Q1124" i="1"/>
  <c r="A1124" i="1"/>
  <c r="R1124" i="1"/>
  <c r="B1116" i="1"/>
  <c r="K1116" i="1"/>
  <c r="Q339" i="1"/>
  <c r="K550" i="1"/>
  <c r="J551" i="1"/>
  <c r="K543" i="1"/>
  <c r="B543" i="1"/>
  <c r="A557" i="1"/>
  <c r="N573" i="1"/>
  <c r="M1194" i="1"/>
  <c r="J1218" i="1"/>
  <c r="A1218" i="1"/>
  <c r="M1234" i="1"/>
  <c r="L1114" i="1"/>
  <c r="B1114" i="1"/>
  <c r="O1122" i="1"/>
  <c r="M1130" i="1"/>
  <c r="O1146" i="1"/>
  <c r="P1154" i="1"/>
  <c r="J1170" i="1"/>
  <c r="B1170" i="1"/>
  <c r="Q1186" i="1"/>
  <c r="M1210" i="1"/>
  <c r="N1242" i="1"/>
  <c r="N1116" i="1"/>
  <c r="J1124" i="1"/>
  <c r="Q1132" i="1"/>
  <c r="M1140" i="1"/>
  <c r="K1148" i="1"/>
  <c r="M1156" i="1"/>
  <c r="K1164" i="1"/>
  <c r="N1172" i="1"/>
  <c r="L1180" i="1"/>
  <c r="Q1188" i="1"/>
  <c r="M1196" i="1"/>
  <c r="A1196" i="1"/>
  <c r="P1212" i="1"/>
  <c r="A1212" i="1"/>
  <c r="B1220" i="1"/>
  <c r="B1228" i="1"/>
  <c r="Q1236" i="1"/>
  <c r="J1244" i="1"/>
  <c r="J1166" i="1"/>
  <c r="J530" i="1"/>
  <c r="L1146" i="1"/>
  <c r="N1154" i="1"/>
  <c r="R1170" i="1"/>
  <c r="M1186" i="1"/>
  <c r="A1186" i="1"/>
  <c r="K1210" i="1"/>
  <c r="M1242" i="1"/>
  <c r="O1116" i="1"/>
  <c r="O1124" i="1"/>
  <c r="P1132" i="1"/>
  <c r="R1140" i="1"/>
  <c r="J1148" i="1"/>
  <c r="R1156" i="1"/>
  <c r="M1164" i="1"/>
  <c r="L1172" i="1"/>
  <c r="K1180" i="1"/>
  <c r="P1188" i="1"/>
  <c r="L1196" i="1"/>
  <c r="N1204" i="1"/>
  <c r="O1212" i="1"/>
  <c r="P1220" i="1"/>
  <c r="P1228" i="1"/>
  <c r="A1228" i="1"/>
  <c r="B1236" i="1"/>
  <c r="Q1244" i="1"/>
  <c r="J1232" i="1"/>
  <c r="O1232" i="1"/>
  <c r="J1216" i="1"/>
  <c r="R1216" i="1"/>
  <c r="N1200" i="1"/>
  <c r="O1200" i="1"/>
  <c r="B1192" i="1"/>
  <c r="P1192" i="1"/>
  <c r="K1184" i="1"/>
  <c r="A1184" i="1"/>
  <c r="N1160" i="1"/>
  <c r="P1160" i="1"/>
  <c r="A1152" i="1"/>
  <c r="P1152" i="1"/>
  <c r="R1136" i="1"/>
  <c r="N1136" i="1"/>
  <c r="P551" i="1"/>
  <c r="Q543" i="1"/>
  <c r="J581" i="1"/>
  <c r="R1234" i="1"/>
  <c r="B1234" i="1"/>
  <c r="R1130" i="1"/>
  <c r="A1130" i="1"/>
  <c r="K1146" i="1"/>
  <c r="P1170" i="1"/>
  <c r="R1210" i="1"/>
  <c r="B1210" i="1"/>
  <c r="L1242" i="1"/>
  <c r="M1116" i="1"/>
  <c r="M1124" i="1"/>
  <c r="N1132" i="1"/>
  <c r="Q1140" i="1"/>
  <c r="Q1148" i="1"/>
  <c r="J1156" i="1"/>
  <c r="R1164" i="1"/>
  <c r="R1172" i="1"/>
  <c r="M1180" i="1"/>
  <c r="N1188" i="1"/>
  <c r="P1196" i="1"/>
  <c r="M1204" i="1"/>
  <c r="N1212" i="1"/>
  <c r="O1220" i="1"/>
  <c r="O1228" i="1"/>
  <c r="P1236" i="1"/>
  <c r="A1236" i="1"/>
  <c r="K1190" i="1"/>
  <c r="R1232" i="1"/>
  <c r="Q1152" i="1"/>
  <c r="Q1223" i="1"/>
  <c r="L1223" i="1"/>
  <c r="B786" i="1"/>
  <c r="N786" i="1"/>
  <c r="R786" i="1"/>
  <c r="N780" i="1"/>
  <c r="P780" i="1"/>
  <c r="L780" i="1"/>
  <c r="Q774" i="1"/>
  <c r="L774" i="1"/>
  <c r="P774" i="1"/>
  <c r="K768" i="1"/>
  <c r="A768" i="1"/>
  <c r="N768" i="1"/>
  <c r="P768" i="1"/>
  <c r="J768" i="1"/>
  <c r="N754" i="1"/>
  <c r="L754" i="1"/>
  <c r="O754" i="1"/>
  <c r="K754" i="1"/>
  <c r="K748" i="1"/>
  <c r="M748" i="1"/>
  <c r="A748" i="1"/>
  <c r="L748" i="1"/>
  <c r="P748" i="1"/>
  <c r="J748" i="1"/>
  <c r="N742" i="1"/>
  <c r="P742" i="1"/>
  <c r="Q742" i="1"/>
  <c r="J742" i="1"/>
  <c r="A736" i="1"/>
  <c r="L736" i="1"/>
  <c r="N736" i="1"/>
  <c r="K736" i="1"/>
  <c r="J736" i="1"/>
  <c r="Q722" i="1"/>
  <c r="B722" i="1"/>
  <c r="L722" i="1"/>
  <c r="N722" i="1"/>
  <c r="O722" i="1"/>
  <c r="R722" i="1"/>
  <c r="R716" i="1"/>
  <c r="P716" i="1"/>
  <c r="M716" i="1"/>
  <c r="K716" i="1"/>
  <c r="A710" i="1"/>
  <c r="B710" i="1"/>
  <c r="Q710" i="1"/>
  <c r="L710" i="1"/>
  <c r="O710" i="1"/>
  <c r="P704" i="1"/>
  <c r="B704" i="1"/>
  <c r="Q704" i="1"/>
  <c r="R704" i="1"/>
  <c r="L704" i="1"/>
  <c r="L690" i="1"/>
  <c r="A690" i="1"/>
  <c r="B690" i="1"/>
  <c r="P690" i="1"/>
  <c r="J690" i="1"/>
  <c r="R690" i="1"/>
  <c r="K690" i="1"/>
  <c r="P684" i="1"/>
  <c r="J684" i="1"/>
  <c r="R684" i="1"/>
  <c r="K684" i="1"/>
  <c r="O684" i="1"/>
  <c r="P678" i="1"/>
  <c r="K678" i="1"/>
  <c r="L678" i="1"/>
  <c r="A678" i="1"/>
  <c r="J678" i="1"/>
  <c r="K672" i="1"/>
  <c r="A672" i="1"/>
  <c r="N672" i="1"/>
  <c r="J672" i="1"/>
  <c r="M672" i="1"/>
  <c r="O672" i="1"/>
  <c r="L658" i="1"/>
  <c r="O658" i="1"/>
  <c r="B658" i="1"/>
  <c r="N658" i="1"/>
  <c r="Q658" i="1"/>
  <c r="L1142" i="1"/>
  <c r="J1142" i="1"/>
  <c r="A747" i="1"/>
  <c r="L747" i="1"/>
  <c r="B721" i="1"/>
  <c r="R721" i="1"/>
  <c r="O709" i="1"/>
  <c r="M709" i="1"/>
  <c r="N657" i="1"/>
  <c r="A657" i="1"/>
  <c r="K671" i="1"/>
  <c r="M677" i="1"/>
  <c r="B677" i="1"/>
  <c r="J683" i="1"/>
  <c r="N689" i="1"/>
  <c r="J709" i="1"/>
  <c r="K715" i="1"/>
  <c r="J721" i="1"/>
  <c r="M741" i="1"/>
  <c r="O747" i="1"/>
  <c r="R773" i="1"/>
  <c r="L657" i="1"/>
  <c r="R671" i="1"/>
  <c r="L677" i="1"/>
  <c r="A677" i="1"/>
  <c r="Q683" i="1"/>
  <c r="K689" i="1"/>
  <c r="Q709" i="1"/>
  <c r="J715" i="1"/>
  <c r="Q721" i="1"/>
  <c r="K741" i="1"/>
  <c r="A741" i="1"/>
  <c r="N747" i="1"/>
  <c r="Q773" i="1"/>
  <c r="L1256" i="1"/>
  <c r="K1256" i="1"/>
  <c r="P527" i="1"/>
  <c r="M527" i="1"/>
  <c r="M519" i="1"/>
  <c r="A519" i="1"/>
  <c r="K735" i="1"/>
  <c r="P753" i="1"/>
  <c r="R767" i="1"/>
  <c r="A767" i="1"/>
  <c r="N779" i="1"/>
  <c r="Q785" i="1"/>
  <c r="K657" i="1"/>
  <c r="J671" i="1"/>
  <c r="N677" i="1"/>
  <c r="M683" i="1"/>
  <c r="O683" i="1"/>
  <c r="R689" i="1"/>
  <c r="A709" i="1"/>
  <c r="Q715" i="1"/>
  <c r="P721" i="1"/>
  <c r="L741" i="1"/>
  <c r="B741" i="1"/>
  <c r="M747" i="1"/>
  <c r="P773" i="1"/>
  <c r="O1256" i="1"/>
  <c r="J519" i="1"/>
  <c r="J767" i="1"/>
  <c r="K779" i="1"/>
  <c r="M779" i="1"/>
  <c r="P785" i="1"/>
  <c r="R657" i="1"/>
  <c r="Q671" i="1"/>
  <c r="K677" i="1"/>
  <c r="P683" i="1"/>
  <c r="B683" i="1"/>
  <c r="J689" i="1"/>
  <c r="N709" i="1"/>
  <c r="B709" i="1"/>
  <c r="O715" i="1"/>
  <c r="O721" i="1"/>
  <c r="R741" i="1"/>
  <c r="K747" i="1"/>
  <c r="B747" i="1"/>
  <c r="O773" i="1"/>
  <c r="M1256" i="1"/>
  <c r="L779" i="1"/>
  <c r="J657" i="1"/>
  <c r="P671" i="1"/>
  <c r="O671" i="1"/>
  <c r="R677" i="1"/>
  <c r="L683" i="1"/>
  <c r="A683" i="1"/>
  <c r="Q689" i="1"/>
  <c r="L709" i="1"/>
  <c r="P715" i="1"/>
  <c r="A715" i="1"/>
  <c r="N721" i="1"/>
  <c r="J741" i="1"/>
  <c r="R747" i="1"/>
  <c r="N773" i="1"/>
  <c r="R788" i="1"/>
  <c r="O788" i="1"/>
  <c r="M776" i="1"/>
  <c r="B776" i="1"/>
  <c r="N1256" i="1"/>
  <c r="M671" i="1"/>
  <c r="P689" i="1"/>
  <c r="K709" i="1"/>
  <c r="N715" i="1"/>
  <c r="B715" i="1"/>
  <c r="M721" i="1"/>
  <c r="P741" i="1"/>
  <c r="J747" i="1"/>
  <c r="M773" i="1"/>
  <c r="R1256" i="1"/>
  <c r="P1431" i="1"/>
  <c r="Q1431" i="1"/>
  <c r="R1431" i="1"/>
  <c r="L1497" i="1"/>
  <c r="B1497" i="1"/>
  <c r="M1497" i="1"/>
  <c r="A1489" i="1"/>
  <c r="Q1489" i="1"/>
  <c r="K1489" i="1"/>
  <c r="O532" i="1"/>
  <c r="M533" i="1"/>
  <c r="A1075" i="1"/>
  <c r="B1046" i="1"/>
  <c r="B1014" i="1"/>
  <c r="J533" i="1"/>
  <c r="A1108" i="1"/>
  <c r="A1084" i="1"/>
  <c r="B1078" i="1"/>
  <c r="A1032" i="1"/>
  <c r="A1000" i="1"/>
  <c r="B1110" i="1"/>
  <c r="A1092" i="1"/>
  <c r="B1086" i="1"/>
  <c r="B1082" i="1"/>
  <c r="A1068" i="1"/>
  <c r="B1062" i="1"/>
  <c r="B1030" i="1"/>
  <c r="K517" i="1"/>
  <c r="L1488" i="1"/>
  <c r="B1498" i="1"/>
  <c r="B1424" i="1"/>
  <c r="B1432" i="1"/>
  <c r="Q516" i="1"/>
  <c r="J524" i="1"/>
  <c r="R532" i="1"/>
  <c r="J517" i="1"/>
  <c r="A1076" i="1"/>
  <c r="B1054" i="1"/>
  <c r="B1022" i="1"/>
  <c r="O1282" i="1"/>
  <c r="O1285" i="1"/>
  <c r="O1286" i="1"/>
  <c r="O1283" i="1"/>
  <c r="O1287" i="1"/>
  <c r="O463" i="1"/>
  <c r="O462" i="1"/>
  <c r="F57" i="8"/>
  <c r="F52" i="8"/>
  <c r="F60" i="8"/>
  <c r="F55" i="8"/>
  <c r="F87" i="8"/>
  <c r="F136" i="8"/>
  <c r="F23" i="8"/>
  <c r="F176" i="8"/>
  <c r="F85" i="8"/>
  <c r="F141" i="8"/>
  <c r="F144" i="8"/>
  <c r="F82" i="8"/>
  <c r="F26" i="8"/>
  <c r="F58" i="8"/>
  <c r="F84" i="8"/>
  <c r="F56" i="8"/>
  <c r="F86" i="8"/>
  <c r="F64" i="8"/>
  <c r="F54" i="8"/>
  <c r="L633" i="1"/>
  <c r="Q653" i="1"/>
  <c r="R1265" i="1"/>
  <c r="J1509" i="1"/>
  <c r="M1483" i="1"/>
  <c r="Q1458" i="1"/>
  <c r="P1453" i="1"/>
  <c r="A1453" i="1"/>
  <c r="K1418" i="1"/>
  <c r="M1301" i="1"/>
  <c r="R1297" i="1"/>
  <c r="N602" i="1"/>
  <c r="J634" i="1"/>
  <c r="J599" i="1"/>
  <c r="A1264" i="1"/>
  <c r="B43" i="1"/>
  <c r="R596" i="1"/>
  <c r="L1517" i="1"/>
  <c r="O153" i="1"/>
  <c r="K49" i="1"/>
  <c r="P326" i="1"/>
  <c r="R1294" i="1"/>
  <c r="O234" i="1"/>
  <c r="R234" i="1"/>
  <c r="J318" i="1"/>
  <c r="O318" i="1"/>
  <c r="A240" i="1"/>
  <c r="Q240" i="1"/>
  <c r="B163" i="1"/>
  <c r="O163" i="1"/>
  <c r="B69" i="1"/>
  <c r="K69" i="1"/>
  <c r="P159" i="1"/>
  <c r="M159" i="1"/>
  <c r="O232" i="1"/>
  <c r="M27" i="1"/>
  <c r="J27" i="1"/>
  <c r="B51" i="1"/>
  <c r="L51" i="1"/>
  <c r="K59" i="1"/>
  <c r="J59" i="1"/>
  <c r="O202" i="1"/>
  <c r="B202" i="1"/>
  <c r="L202" i="1"/>
  <c r="N599" i="1"/>
  <c r="O599" i="1"/>
  <c r="N648" i="1"/>
  <c r="P648" i="1"/>
  <c r="O616" i="1"/>
  <c r="B616" i="1"/>
  <c r="L616" i="1"/>
  <c r="R1359" i="1"/>
  <c r="K1359" i="1"/>
  <c r="M273" i="1"/>
  <c r="A273" i="1"/>
  <c r="Q273" i="1"/>
  <c r="A1533" i="1"/>
  <c r="J1533" i="1"/>
  <c r="L36" i="1"/>
  <c r="Q36" i="1"/>
  <c r="J60" i="1"/>
  <c r="P60" i="1"/>
  <c r="N1307" i="1"/>
  <c r="B1307" i="1"/>
  <c r="L600" i="1"/>
  <c r="A600" i="1"/>
  <c r="Q647" i="1"/>
  <c r="K647" i="1"/>
  <c r="O627" i="1"/>
  <c r="L627" i="1"/>
  <c r="B1257" i="1"/>
  <c r="M1257" i="1"/>
  <c r="A274" i="1"/>
  <c r="K274" i="1"/>
  <c r="K1300" i="1"/>
  <c r="R1300" i="1"/>
  <c r="M1292" i="1"/>
  <c r="L1292" i="1"/>
  <c r="R1292" i="1"/>
  <c r="M1444" i="1"/>
  <c r="B1444" i="1"/>
  <c r="P1444" i="1"/>
  <c r="O1506" i="1"/>
  <c r="A1506" i="1"/>
  <c r="J1506" i="1"/>
  <c r="P219" i="1"/>
  <c r="L219" i="1"/>
  <c r="N219" i="1"/>
  <c r="R411" i="1"/>
  <c r="Q411" i="1"/>
  <c r="A411" i="1"/>
  <c r="L327" i="1"/>
  <c r="K327" i="1"/>
  <c r="J327" i="1"/>
  <c r="P1480" i="1"/>
  <c r="R1385" i="1"/>
  <c r="Q1300" i="1"/>
  <c r="O206" i="1"/>
  <c r="L211" i="1"/>
  <c r="N1442" i="1"/>
  <c r="K1518" i="1"/>
  <c r="K1533" i="1"/>
  <c r="B1533" i="1"/>
  <c r="J1543" i="1"/>
  <c r="Q1558" i="1"/>
  <c r="K265" i="1"/>
  <c r="B1360" i="1"/>
  <c r="O601" i="1"/>
  <c r="Q621" i="1"/>
  <c r="K197" i="1"/>
  <c r="P52" i="1"/>
  <c r="P20" i="1"/>
  <c r="R158" i="1"/>
  <c r="B158" i="1"/>
  <c r="Q1483" i="1"/>
  <c r="B1483" i="1"/>
  <c r="R1458" i="1"/>
  <c r="P1418" i="1"/>
  <c r="Q1301" i="1"/>
  <c r="B273" i="1"/>
  <c r="B1359" i="1"/>
  <c r="P602" i="1"/>
  <c r="P616" i="1"/>
  <c r="N634" i="1"/>
  <c r="O648" i="1"/>
  <c r="K599" i="1"/>
  <c r="Q1264" i="1"/>
  <c r="Q202" i="1"/>
  <c r="O59" i="1"/>
  <c r="L43" i="1"/>
  <c r="N27" i="1"/>
  <c r="O596" i="1"/>
  <c r="L325" i="1"/>
  <c r="J1452" i="1"/>
  <c r="R153" i="1"/>
  <c r="O1415" i="1"/>
  <c r="N15" i="1"/>
  <c r="O327" i="1"/>
  <c r="L1461" i="1"/>
  <c r="R650" i="1"/>
  <c r="O219" i="1"/>
  <c r="P202" i="1"/>
  <c r="P59" i="1"/>
  <c r="P43" i="1"/>
  <c r="P27" i="1"/>
  <c r="M596" i="1"/>
  <c r="N1415" i="1"/>
  <c r="B327" i="1"/>
  <c r="K1461" i="1"/>
  <c r="N1294" i="1"/>
  <c r="L1368" i="1"/>
  <c r="P1368" i="1"/>
  <c r="R1376" i="1"/>
  <c r="J1376" i="1"/>
  <c r="N229" i="1"/>
  <c r="Q229" i="1"/>
  <c r="N321" i="1"/>
  <c r="M321" i="1"/>
  <c r="A1298" i="1"/>
  <c r="R1298" i="1"/>
  <c r="K1457" i="1"/>
  <c r="L1457" i="1"/>
  <c r="M1508" i="1"/>
  <c r="A1508" i="1"/>
  <c r="B217" i="1"/>
  <c r="L217" i="1"/>
  <c r="Q243" i="1"/>
  <c r="J243" i="1"/>
  <c r="A74" i="1"/>
  <c r="O74" i="1"/>
  <c r="B31" i="1"/>
  <c r="K31" i="1"/>
  <c r="L31" i="1"/>
  <c r="L47" i="1"/>
  <c r="A47" i="1"/>
  <c r="Q47" i="1"/>
  <c r="P194" i="1"/>
  <c r="L194" i="1"/>
  <c r="L644" i="1"/>
  <c r="K644" i="1"/>
  <c r="A638" i="1"/>
  <c r="O638" i="1"/>
  <c r="O1292" i="1"/>
  <c r="A1461" i="1"/>
  <c r="M1294" i="1"/>
  <c r="O1297" i="1"/>
  <c r="Q1297" i="1"/>
  <c r="A1301" i="1"/>
  <c r="R1301" i="1"/>
  <c r="J1453" i="1"/>
  <c r="Q1453" i="1"/>
  <c r="A1509" i="1"/>
  <c r="N1509" i="1"/>
  <c r="B153" i="1"/>
  <c r="M153" i="1"/>
  <c r="B1532" i="1"/>
  <c r="K1532" i="1"/>
  <c r="Q1517" i="1"/>
  <c r="A1517" i="1"/>
  <c r="M1517" i="1"/>
  <c r="R648" i="1"/>
  <c r="A648" i="1"/>
  <c r="B599" i="1"/>
  <c r="K1264" i="1"/>
  <c r="M202" i="1"/>
  <c r="Q59" i="1"/>
  <c r="J43" i="1"/>
  <c r="K27" i="1"/>
  <c r="J596" i="1"/>
  <c r="N1517" i="1"/>
  <c r="P1506" i="1"/>
  <c r="N1292" i="1"/>
  <c r="O411" i="1"/>
  <c r="K1444" i="1"/>
  <c r="K326" i="1"/>
  <c r="L1294" i="1"/>
  <c r="N325" i="1"/>
  <c r="M325" i="1"/>
  <c r="L33" i="1"/>
  <c r="M33" i="1"/>
  <c r="Q49" i="1"/>
  <c r="L49" i="1"/>
  <c r="A57" i="1"/>
  <c r="O57" i="1"/>
  <c r="K57" i="1"/>
  <c r="B191" i="1"/>
  <c r="N191" i="1"/>
  <c r="P1379" i="1"/>
  <c r="A1379" i="1"/>
  <c r="K1379" i="1"/>
  <c r="J604" i="1"/>
  <c r="Q642" i="1"/>
  <c r="O252" i="1"/>
  <c r="A252" i="1"/>
  <c r="R636" i="1"/>
  <c r="Q1341" i="1"/>
  <c r="P172" i="1"/>
  <c r="L166" i="1"/>
  <c r="P166" i="1"/>
  <c r="J1349" i="1"/>
  <c r="P164" i="1"/>
  <c r="A350" i="1"/>
  <c r="B350" i="1"/>
  <c r="B342" i="1"/>
  <c r="P1340" i="1"/>
  <c r="K1340" i="1"/>
  <c r="L1340" i="1"/>
  <c r="M1340" i="1"/>
  <c r="N1340" i="1"/>
  <c r="N1343" i="1"/>
  <c r="B1343" i="1"/>
  <c r="Q1343" i="1"/>
  <c r="J1343" i="1"/>
  <c r="L1343" i="1"/>
  <c r="Q1349" i="1"/>
  <c r="A1349" i="1"/>
  <c r="B1349" i="1"/>
  <c r="M1349" i="1"/>
  <c r="N1349" i="1"/>
  <c r="O1349" i="1"/>
  <c r="L1341" i="1"/>
  <c r="M1341" i="1"/>
  <c r="N1341" i="1"/>
  <c r="O1341" i="1"/>
  <c r="P1341" i="1"/>
  <c r="Q164" i="1"/>
  <c r="M164" i="1"/>
  <c r="J164" i="1"/>
  <c r="R164" i="1"/>
  <c r="K164" i="1"/>
  <c r="O164" i="1"/>
  <c r="J172" i="1"/>
  <c r="L172" i="1"/>
  <c r="M172" i="1"/>
  <c r="N172" i="1"/>
  <c r="O172" i="1"/>
  <c r="J1344" i="1"/>
  <c r="A1345" i="1"/>
  <c r="P1346" i="1"/>
  <c r="J1347" i="1"/>
  <c r="J173" i="1"/>
  <c r="Q171" i="1"/>
  <c r="J169" i="1"/>
  <c r="J165" i="1"/>
  <c r="L170" i="1"/>
  <c r="O168" i="1"/>
  <c r="A339" i="1"/>
  <c r="A353" i="1"/>
  <c r="A341" i="1"/>
  <c r="M541" i="1"/>
  <c r="M549" i="1"/>
  <c r="A549" i="1"/>
  <c r="N552" i="1"/>
  <c r="N545" i="1"/>
  <c r="B553" i="1"/>
  <c r="L557" i="1"/>
  <c r="M565" i="1"/>
  <c r="A565" i="1"/>
  <c r="O581" i="1"/>
  <c r="A581" i="1"/>
  <c r="P561" i="1"/>
  <c r="L577" i="1"/>
  <c r="O562" i="1"/>
  <c r="Q1235" i="1"/>
  <c r="R1350" i="1"/>
  <c r="O1346"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6" i="1"/>
  <c r="B1346" i="1"/>
  <c r="N1347"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6" i="1"/>
  <c r="B351" i="1"/>
  <c r="P541" i="1"/>
  <c r="Q549" i="1"/>
  <c r="R544" i="1"/>
  <c r="P553" i="1"/>
  <c r="P557" i="1"/>
  <c r="P565" i="1"/>
  <c r="Q573" i="1"/>
  <c r="R581" i="1"/>
  <c r="P544" i="1"/>
  <c r="O539" i="1"/>
  <c r="N539" i="1"/>
  <c r="B586" i="1"/>
  <c r="O586" i="1"/>
  <c r="Q578" i="1"/>
  <c r="O578" i="1"/>
  <c r="M570" i="1"/>
  <c r="B570" i="1"/>
  <c r="M562" i="1"/>
  <c r="J562" i="1"/>
  <c r="B562" i="1"/>
  <c r="L554" i="1"/>
  <c r="Q554" i="1"/>
  <c r="A554" i="1"/>
  <c r="A1243" i="1"/>
  <c r="O1243" i="1"/>
  <c r="R1243" i="1"/>
  <c r="M1243" i="1"/>
  <c r="N1243" i="1"/>
  <c r="B1235" i="1"/>
  <c r="P1235" i="1"/>
  <c r="K1235" i="1"/>
  <c r="M1235" i="1"/>
  <c r="N1235" i="1"/>
  <c r="J1235" i="1"/>
  <c r="R1235" i="1"/>
  <c r="M1227" i="1"/>
  <c r="L1227" i="1"/>
  <c r="O1227" i="1"/>
  <c r="A1227" i="1"/>
  <c r="P1227" i="1"/>
  <c r="R1227" i="1"/>
  <c r="K1227" i="1"/>
  <c r="M1219" i="1"/>
  <c r="J1219" i="1"/>
  <c r="K1219" i="1"/>
  <c r="L1219" i="1"/>
  <c r="A1219" i="1"/>
  <c r="P1219" i="1"/>
  <c r="B1219" i="1"/>
  <c r="Q1219" i="1"/>
  <c r="K544" i="1"/>
  <c r="K545" i="1"/>
  <c r="A545" i="1"/>
  <c r="N586" i="1"/>
  <c r="M585" i="1"/>
  <c r="O585" i="1"/>
  <c r="B585" i="1"/>
  <c r="J585" i="1"/>
  <c r="J577" i="1"/>
  <c r="M577" i="1"/>
  <c r="N577" i="1"/>
  <c r="N569" i="1"/>
  <c r="B569" i="1"/>
  <c r="K561" i="1"/>
  <c r="M561" i="1"/>
  <c r="A561" i="1"/>
  <c r="B561" i="1"/>
  <c r="K574" i="1"/>
  <c r="R1115" i="1"/>
  <c r="N1115" i="1"/>
  <c r="R1123" i="1"/>
  <c r="L1131" i="1"/>
  <c r="A1131" i="1"/>
  <c r="J1147" i="1"/>
  <c r="N1155" i="1"/>
  <c r="O1163" i="1"/>
  <c r="Q1171" i="1"/>
  <c r="B1171" i="1"/>
  <c r="J1179" i="1"/>
  <c r="R1187" i="1"/>
  <c r="M1203" i="1"/>
  <c r="O1211" i="1"/>
  <c r="N1111" i="1"/>
  <c r="K1127" i="1"/>
  <c r="R1167" i="1"/>
  <c r="K1183" i="1"/>
  <c r="R1215" i="1"/>
  <c r="K1247" i="1"/>
  <c r="Q1139" i="1"/>
  <c r="B1139" i="1"/>
  <c r="P1195" i="1"/>
  <c r="J1135" i="1"/>
  <c r="J1223" i="1"/>
  <c r="L1182" i="1"/>
  <c r="M1206" i="1"/>
  <c r="N1230" i="1"/>
  <c r="N1175" i="1"/>
  <c r="M1115" i="1"/>
  <c r="B1115" i="1"/>
  <c r="O1123" i="1"/>
  <c r="J1131" i="1"/>
  <c r="L1147" i="1"/>
  <c r="P1147" i="1"/>
  <c r="K1155" i="1"/>
  <c r="M1163" i="1"/>
  <c r="O1171" i="1"/>
  <c r="A1171" i="1"/>
  <c r="B1179" i="1"/>
  <c r="J1187" i="1"/>
  <c r="L1203" i="1"/>
  <c r="N1211" i="1"/>
  <c r="O1139" i="1"/>
  <c r="L1195" i="1"/>
  <c r="B1195" i="1"/>
  <c r="N1118" i="1"/>
  <c r="Q1142" i="1"/>
  <c r="Q1166" i="1"/>
  <c r="O1230" i="1"/>
  <c r="P1247" i="1"/>
  <c r="Q1247" i="1"/>
  <c r="Q1239" i="1"/>
  <c r="O1239" i="1"/>
  <c r="J1231" i="1"/>
  <c r="N1231" i="1"/>
  <c r="P1231" i="1"/>
  <c r="M1231" i="1"/>
  <c r="P1223" i="1"/>
  <c r="B1223" i="1"/>
  <c r="M1223" i="1"/>
  <c r="B1215" i="1"/>
  <c r="O1215" i="1"/>
  <c r="O1207" i="1"/>
  <c r="L1207" i="1"/>
  <c r="M1207" i="1"/>
  <c r="P1199" i="1"/>
  <c r="A1199" i="1"/>
  <c r="N1199" i="1"/>
  <c r="R1199" i="1"/>
  <c r="A1191" i="1"/>
  <c r="Q1191" i="1"/>
  <c r="K1191" i="1"/>
  <c r="R1183" i="1"/>
  <c r="B1183" i="1"/>
  <c r="Q1183" i="1"/>
  <c r="J1175" i="1"/>
  <c r="M1175" i="1"/>
  <c r="N1167" i="1"/>
  <c r="M1167" i="1"/>
  <c r="L1159" i="1"/>
  <c r="B1159" i="1"/>
  <c r="R1159" i="1"/>
  <c r="K1159" i="1"/>
  <c r="B1151" i="1"/>
  <c r="O1151" i="1"/>
  <c r="J1151" i="1"/>
  <c r="K1151" i="1"/>
  <c r="L1143" i="1"/>
  <c r="A1143" i="1"/>
  <c r="B1143" i="1"/>
  <c r="K1143" i="1"/>
  <c r="B1135" i="1"/>
  <c r="M1135" i="1"/>
  <c r="A1127" i="1"/>
  <c r="N1127" i="1"/>
  <c r="P1119" i="1"/>
  <c r="M1119" i="1"/>
  <c r="P1111" i="1"/>
  <c r="L1111" i="1"/>
  <c r="O1246" i="1"/>
  <c r="M1246" i="1"/>
  <c r="B1246" i="1"/>
  <c r="K1238" i="1"/>
  <c r="O1238" i="1"/>
  <c r="P1238" i="1"/>
  <c r="R1238" i="1"/>
  <c r="Q1230" i="1"/>
  <c r="P1230" i="1"/>
  <c r="K1230" i="1"/>
  <c r="L1230" i="1"/>
  <c r="B1222" i="1"/>
  <c r="L1222" i="1"/>
  <c r="A1222" i="1"/>
  <c r="R1214" i="1"/>
  <c r="B1214" i="1"/>
  <c r="O1214" i="1"/>
  <c r="J1214" i="1"/>
  <c r="P1206" i="1"/>
  <c r="O1206" i="1"/>
  <c r="R1206" i="1"/>
  <c r="K1206" i="1"/>
  <c r="N1206" i="1"/>
  <c r="B1198" i="1"/>
  <c r="K1198" i="1"/>
  <c r="Q1190" i="1"/>
  <c r="B1190" i="1"/>
  <c r="A1190" i="1"/>
  <c r="O1190" i="1"/>
  <c r="M1182" i="1"/>
  <c r="A1182" i="1"/>
  <c r="K1182" i="1"/>
  <c r="R1182" i="1"/>
  <c r="N1182" i="1"/>
  <c r="L1174" i="1"/>
  <c r="J1174" i="1"/>
  <c r="R1174" i="1"/>
  <c r="P1166" i="1"/>
  <c r="B1166" i="1"/>
  <c r="O1166" i="1"/>
  <c r="A1158" i="1"/>
  <c r="B1158" i="1"/>
  <c r="P1158" i="1"/>
  <c r="K1158" i="1"/>
  <c r="N1158" i="1"/>
  <c r="R1150" i="1"/>
  <c r="K1150" i="1"/>
  <c r="N1150" i="1"/>
  <c r="Q1150" i="1"/>
  <c r="O1142" i="1"/>
  <c r="R1142" i="1"/>
  <c r="M1142" i="1"/>
  <c r="B1134" i="1"/>
  <c r="O1134" i="1"/>
  <c r="P1134" i="1"/>
  <c r="J1134" i="1"/>
  <c r="N1126" i="1"/>
  <c r="L1126" i="1"/>
  <c r="R1126" i="1"/>
  <c r="J1126" i="1"/>
  <c r="K1118" i="1"/>
  <c r="P1118" i="1"/>
  <c r="A1118" i="1"/>
  <c r="Q1115" i="1"/>
  <c r="M1123" i="1"/>
  <c r="B1123" i="1"/>
  <c r="P1131" i="1"/>
  <c r="M1147" i="1"/>
  <c r="Q1155" i="1"/>
  <c r="P1155" i="1"/>
  <c r="J1163" i="1"/>
  <c r="K1171" i="1"/>
  <c r="M1179" i="1"/>
  <c r="O1187" i="1"/>
  <c r="A1187" i="1"/>
  <c r="J1203" i="1"/>
  <c r="K1211" i="1"/>
  <c r="Q1111" i="1"/>
  <c r="A1111" i="1"/>
  <c r="B1127" i="1"/>
  <c r="B1167" i="1"/>
  <c r="L1183" i="1"/>
  <c r="N1215" i="1"/>
  <c r="N1247" i="1"/>
  <c r="K1139" i="1"/>
  <c r="Q1195" i="1"/>
  <c r="A1135" i="1"/>
  <c r="A1223" i="1"/>
  <c r="M1199" i="1"/>
  <c r="B1118" i="1"/>
  <c r="A1142" i="1"/>
  <c r="M1166" i="1"/>
  <c r="P1190" i="1"/>
  <c r="Q1214" i="1"/>
  <c r="J1238" i="1"/>
  <c r="R1119" i="1"/>
  <c r="N1207" i="1"/>
  <c r="L1239" i="1"/>
  <c r="R1245" i="1"/>
  <c r="J1245" i="1"/>
  <c r="K1245" i="1"/>
  <c r="M1245" i="1"/>
  <c r="J1237" i="1"/>
  <c r="B1237" i="1"/>
  <c r="O1237" i="1"/>
  <c r="P1237" i="1"/>
  <c r="R1237" i="1"/>
  <c r="B1221" i="1"/>
  <c r="M1221" i="1"/>
  <c r="A1221" i="1"/>
  <c r="O1221" i="1"/>
  <c r="Q1221" i="1"/>
  <c r="P1205" i="1"/>
  <c r="Q1205" i="1"/>
  <c r="J1205" i="1"/>
  <c r="K1205" i="1"/>
  <c r="J1197" i="1"/>
  <c r="K1197" i="1"/>
  <c r="L1197" i="1"/>
  <c r="B1197" i="1"/>
  <c r="O1197" i="1"/>
  <c r="P1181" i="1"/>
  <c r="L1181" i="1"/>
  <c r="K1181" i="1"/>
  <c r="O1181" i="1"/>
  <c r="M1165" i="1"/>
  <c r="B1165" i="1"/>
  <c r="J1165" i="1"/>
  <c r="N1165" i="1"/>
  <c r="Q1165" i="1"/>
  <c r="A1157" i="1"/>
  <c r="P1157" i="1"/>
  <c r="Q1157" i="1"/>
  <c r="J1157" i="1"/>
  <c r="L1141" i="1"/>
  <c r="B1141" i="1"/>
  <c r="R1141" i="1"/>
  <c r="N1141" i="1"/>
  <c r="Q1141" i="1"/>
  <c r="R1125" i="1"/>
  <c r="M1125" i="1"/>
  <c r="A1125" i="1"/>
  <c r="O1125" i="1"/>
  <c r="L1125" i="1"/>
  <c r="O1115" i="1"/>
  <c r="K1123" i="1"/>
  <c r="A1123" i="1"/>
  <c r="M1131" i="1"/>
  <c r="N1147" i="1"/>
  <c r="O1155" i="1"/>
  <c r="A1155" i="1"/>
  <c r="P1163" i="1"/>
  <c r="R1171" i="1"/>
  <c r="M1187" i="1"/>
  <c r="Q1203" i="1"/>
  <c r="J1211" i="1"/>
  <c r="O1195" i="1"/>
  <c r="K1199" i="1"/>
  <c r="M1126" i="1"/>
  <c r="P1150" i="1"/>
  <c r="K1174" i="1"/>
  <c r="R1198" i="1"/>
  <c r="K1222" i="1"/>
  <c r="L1246" i="1"/>
  <c r="M1143" i="1"/>
  <c r="B1207" i="1"/>
  <c r="P1239" i="1"/>
  <c r="K534" i="1"/>
  <c r="R534" i="1"/>
  <c r="N534" i="1"/>
  <c r="B526" i="1"/>
  <c r="A526" i="1"/>
  <c r="L526" i="1"/>
  <c r="P518" i="1"/>
  <c r="O518" i="1"/>
  <c r="J518" i="1"/>
  <c r="K518" i="1"/>
  <c r="A1203" i="1"/>
  <c r="O1203" i="1"/>
  <c r="P1179" i="1"/>
  <c r="L1179" i="1"/>
  <c r="A1139" i="1"/>
  <c r="M1139" i="1"/>
  <c r="O1131" i="1"/>
  <c r="L1155" i="1"/>
  <c r="Q1163" i="1"/>
  <c r="A1163" i="1"/>
  <c r="P1171" i="1"/>
  <c r="R1179" i="1"/>
  <c r="N1187" i="1"/>
  <c r="N1203" i="1"/>
  <c r="P1211" i="1"/>
  <c r="A1211" i="1"/>
  <c r="K1111" i="1"/>
  <c r="O1127" i="1"/>
  <c r="K1167" i="1"/>
  <c r="M1183" i="1"/>
  <c r="K1215" i="1"/>
  <c r="L1247" i="1"/>
  <c r="P1139" i="1"/>
  <c r="M1195" i="1"/>
  <c r="R1135" i="1"/>
  <c r="R1223" i="1"/>
  <c r="B1126" i="1"/>
  <c r="A1150" i="1"/>
  <c r="M1174" i="1"/>
  <c r="P1198" i="1"/>
  <c r="Q1222" i="1"/>
  <c r="J1246" i="1"/>
  <c r="O1175" i="1"/>
  <c r="B1035" i="1"/>
  <c r="A1035" i="1"/>
  <c r="B1003" i="1"/>
  <c r="A1003" i="1"/>
  <c r="M515" i="1"/>
  <c r="N519" i="1"/>
  <c r="Q1216" i="1"/>
  <c r="Q1136" i="1"/>
  <c r="R1184" i="1"/>
  <c r="J1112" i="1"/>
  <c r="L1160" i="1"/>
  <c r="K1232" i="1"/>
  <c r="A1232" i="1"/>
  <c r="M1152" i="1"/>
  <c r="P1200" i="1"/>
  <c r="N697" i="1"/>
  <c r="B697" i="1"/>
  <c r="M723" i="1"/>
  <c r="P743" i="1"/>
  <c r="Q761" i="1"/>
  <c r="K761" i="1"/>
  <c r="N775" i="1"/>
  <c r="R659" i="1"/>
  <c r="R685" i="1"/>
  <c r="R711" i="1"/>
  <c r="R1437" i="1"/>
  <c r="L1437" i="1"/>
  <c r="N1437" i="1"/>
  <c r="Q1429" i="1"/>
  <c r="R1429" i="1"/>
  <c r="B1503" i="1"/>
  <c r="O1503" i="1"/>
  <c r="P1503" i="1"/>
  <c r="M1503" i="1"/>
  <c r="K1495" i="1"/>
  <c r="M1495" i="1"/>
  <c r="A1495" i="1"/>
  <c r="A1487" i="1"/>
  <c r="P1487" i="1"/>
  <c r="R1487" i="1"/>
  <c r="B1059" i="1"/>
  <c r="A1059" i="1"/>
  <c r="B1027" i="1"/>
  <c r="A1027" i="1"/>
  <c r="R1436" i="1"/>
  <c r="Q1436" i="1"/>
  <c r="M1436" i="1"/>
  <c r="M1428" i="1"/>
  <c r="Q1428" i="1"/>
  <c r="J1428" i="1"/>
  <c r="B1502" i="1"/>
  <c r="Q1502" i="1"/>
  <c r="M1494" i="1"/>
  <c r="P1494" i="1"/>
  <c r="J531" i="1"/>
  <c r="L531" i="1"/>
  <c r="N531" i="1"/>
  <c r="O531" i="1"/>
  <c r="B531" i="1"/>
  <c r="A531" i="1"/>
  <c r="P523" i="1"/>
  <c r="Q523" i="1"/>
  <c r="J523" i="1"/>
  <c r="P515" i="1"/>
  <c r="J515" i="1"/>
  <c r="R515" i="1"/>
  <c r="A1083" i="1"/>
  <c r="O1216" i="1"/>
  <c r="M1136" i="1"/>
  <c r="Q1184" i="1"/>
  <c r="K1112" i="1"/>
  <c r="Q1160" i="1"/>
  <c r="Q1232" i="1"/>
  <c r="O1152" i="1"/>
  <c r="B1152" i="1"/>
  <c r="M1200" i="1"/>
  <c r="J697" i="1"/>
  <c r="Q723" i="1"/>
  <c r="K723" i="1"/>
  <c r="N743" i="1"/>
  <c r="J761" i="1"/>
  <c r="A761" i="1"/>
  <c r="L775" i="1"/>
  <c r="O685" i="1"/>
  <c r="K711" i="1"/>
  <c r="L1436" i="1"/>
  <c r="B1491" i="1"/>
  <c r="Q535" i="1"/>
  <c r="B1051" i="1"/>
  <c r="A1051" i="1"/>
  <c r="B1019" i="1"/>
  <c r="A1019" i="1"/>
  <c r="N1216" i="1"/>
  <c r="K1136" i="1"/>
  <c r="N1184" i="1"/>
  <c r="Q1112" i="1"/>
  <c r="M1160" i="1"/>
  <c r="P1232" i="1"/>
  <c r="L1152" i="1"/>
  <c r="L1200" i="1"/>
  <c r="B1200" i="1"/>
  <c r="R723" i="1"/>
  <c r="Q775" i="1"/>
  <c r="R776" i="1"/>
  <c r="K776" i="1"/>
  <c r="L776" i="1"/>
  <c r="N776" i="1"/>
  <c r="Q776" i="1"/>
  <c r="L1502" i="1"/>
  <c r="M1425" i="1"/>
  <c r="Q527" i="1"/>
  <c r="P535" i="1"/>
  <c r="A1091" i="1"/>
  <c r="B787" i="1"/>
  <c r="R787" i="1"/>
  <c r="K787" i="1"/>
  <c r="Q787" i="1"/>
  <c r="L787" i="1"/>
  <c r="N787" i="1"/>
  <c r="O787" i="1"/>
  <c r="L749" i="1"/>
  <c r="M749" i="1"/>
  <c r="N749" i="1"/>
  <c r="P749" i="1"/>
  <c r="A749" i="1"/>
  <c r="J749" i="1"/>
  <c r="Q717" i="1"/>
  <c r="R717" i="1"/>
  <c r="J717" i="1"/>
  <c r="B717" i="1"/>
  <c r="N717" i="1"/>
  <c r="M717" i="1"/>
  <c r="L717" i="1"/>
  <c r="M711" i="1"/>
  <c r="J711" i="1"/>
  <c r="O711" i="1"/>
  <c r="P711" i="1"/>
  <c r="L711" i="1"/>
  <c r="N711" i="1"/>
  <c r="P685" i="1"/>
  <c r="Q685" i="1"/>
  <c r="L685" i="1"/>
  <c r="A685" i="1"/>
  <c r="K685" i="1"/>
  <c r="B685" i="1"/>
  <c r="N685" i="1"/>
  <c r="B679" i="1"/>
  <c r="N679" i="1"/>
  <c r="M679" i="1"/>
  <c r="R679" i="1"/>
  <c r="O679" i="1"/>
  <c r="Q679" i="1"/>
  <c r="L679" i="1"/>
  <c r="O665" i="1"/>
  <c r="P665" i="1"/>
  <c r="Q665" i="1"/>
  <c r="R665" i="1"/>
  <c r="A665" i="1"/>
  <c r="L665" i="1"/>
  <c r="A659" i="1"/>
  <c r="L659" i="1"/>
  <c r="B659" i="1"/>
  <c r="K659" i="1"/>
  <c r="M659" i="1"/>
  <c r="N659" i="1"/>
  <c r="P659" i="1"/>
  <c r="Q659" i="1"/>
  <c r="K1502" i="1"/>
  <c r="B1043" i="1"/>
  <c r="A1043" i="1"/>
  <c r="B1011" i="1"/>
  <c r="A1011"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9" i="1"/>
  <c r="A1067" i="1"/>
  <c r="B1057" i="1"/>
  <c r="B1049" i="1"/>
  <c r="B1041" i="1"/>
  <c r="B1033" i="1"/>
  <c r="B1025" i="1"/>
  <c r="B1017" i="1"/>
  <c r="B1009" i="1"/>
  <c r="B1001" i="1"/>
  <c r="R774" i="1"/>
  <c r="A780" i="1"/>
  <c r="J1256" i="1"/>
  <c r="K1427" i="1"/>
  <c r="B1061" i="1"/>
  <c r="B1053" i="1"/>
  <c r="B1045" i="1"/>
  <c r="B1037" i="1"/>
  <c r="B1029" i="1"/>
  <c r="B1021" i="1"/>
  <c r="B1013" i="1"/>
  <c r="B1005" i="1"/>
  <c r="B1105" i="1"/>
  <c r="B1097" i="1"/>
  <c r="B1089" i="1"/>
  <c r="B1081" i="1"/>
  <c r="B1073" i="1"/>
  <c r="B1065" i="1"/>
  <c r="N774" i="1"/>
  <c r="K786" i="1"/>
  <c r="A1060" i="1"/>
  <c r="A1052" i="1"/>
  <c r="A1044" i="1"/>
  <c r="A1036" i="1"/>
  <c r="A1028" i="1"/>
  <c r="A1020" i="1"/>
  <c r="A1012" i="1"/>
  <c r="A1004" i="1"/>
  <c r="A1433" i="1"/>
  <c r="B774" i="1"/>
  <c r="L786" i="1"/>
  <c r="J206" i="1"/>
  <c r="M274" i="1"/>
  <c r="P265" i="1"/>
  <c r="Q265" i="1"/>
  <c r="N1257" i="1"/>
  <c r="A1257" i="1"/>
  <c r="Q1360" i="1"/>
  <c r="K1352" i="1"/>
  <c r="R330" i="1"/>
  <c r="M601" i="1"/>
  <c r="N615" i="1"/>
  <c r="R621" i="1"/>
  <c r="A621" i="1"/>
  <c r="N627" i="1"/>
  <c r="Q633" i="1"/>
  <c r="P647" i="1"/>
  <c r="R653" i="1"/>
  <c r="J600" i="1"/>
  <c r="O600" i="1"/>
  <c r="M1265" i="1"/>
  <c r="A1265" i="1"/>
  <c r="M1307" i="1"/>
  <c r="M197" i="1"/>
  <c r="O198" i="1"/>
  <c r="B198" i="1"/>
  <c r="O60" i="1"/>
  <c r="K52" i="1"/>
  <c r="M44" i="1"/>
  <c r="P44" i="1"/>
  <c r="R36" i="1"/>
  <c r="O28" i="1"/>
  <c r="A28" i="1"/>
  <c r="O20" i="1"/>
  <c r="R597" i="1"/>
  <c r="Q1368" i="1"/>
  <c r="P1508" i="1"/>
  <c r="B1508" i="1"/>
  <c r="L1452" i="1"/>
  <c r="R243" i="1"/>
  <c r="A243" i="1"/>
  <c r="L1506" i="1"/>
  <c r="P1292" i="1"/>
  <c r="R232" i="1"/>
  <c r="A232" i="1"/>
  <c r="B644" i="1"/>
  <c r="N194" i="1"/>
  <c r="N31" i="1"/>
  <c r="P15" i="1"/>
  <c r="M435" i="1"/>
  <c r="B435" i="1"/>
  <c r="J411" i="1"/>
  <c r="N1461" i="1"/>
  <c r="N1284" i="1"/>
  <c r="N1444" i="1"/>
  <c r="N650" i="1"/>
  <c r="A650" i="1"/>
  <c r="M47" i="1"/>
  <c r="Q326" i="1"/>
  <c r="J219" i="1"/>
  <c r="P1294" i="1"/>
  <c r="M318" i="1"/>
  <c r="L318" i="1"/>
  <c r="P206" i="1"/>
  <c r="Q206" i="1"/>
  <c r="L274" i="1"/>
  <c r="O265" i="1"/>
  <c r="B265" i="1"/>
  <c r="L1257" i="1"/>
  <c r="O1360" i="1"/>
  <c r="P1360" i="1"/>
  <c r="R1352" i="1"/>
  <c r="J330" i="1"/>
  <c r="K601" i="1"/>
  <c r="M615" i="1"/>
  <c r="J621" i="1"/>
  <c r="K627" i="1"/>
  <c r="M627" i="1"/>
  <c r="P633" i="1"/>
  <c r="O647" i="1"/>
  <c r="J653" i="1"/>
  <c r="K600" i="1"/>
  <c r="B600" i="1"/>
  <c r="L1265" i="1"/>
  <c r="K1307" i="1"/>
  <c r="L1307" i="1"/>
  <c r="L197" i="1"/>
  <c r="N198" i="1"/>
  <c r="A198" i="1"/>
  <c r="Q60" i="1"/>
  <c r="O52" i="1"/>
  <c r="K44" i="1"/>
  <c r="B44" i="1"/>
  <c r="J36" i="1"/>
  <c r="J28" i="1"/>
  <c r="K20" i="1"/>
  <c r="N20" i="1"/>
  <c r="P597" i="1"/>
  <c r="J597" i="1"/>
  <c r="P243" i="1"/>
  <c r="B243" i="1"/>
  <c r="L232" i="1"/>
  <c r="M31" i="1"/>
  <c r="O15" i="1"/>
  <c r="L435" i="1"/>
  <c r="M1284" i="1"/>
  <c r="L1444" i="1"/>
  <c r="O650" i="1"/>
  <c r="P47" i="1"/>
  <c r="B47" i="1"/>
  <c r="Q219" i="1"/>
  <c r="B1294" i="1"/>
  <c r="O1294" i="1"/>
  <c r="K596" i="1"/>
  <c r="N596" i="1"/>
  <c r="Q43" i="1"/>
  <c r="O43" i="1"/>
  <c r="B1264" i="1"/>
  <c r="M1264" i="1"/>
  <c r="A634" i="1"/>
  <c r="K634" i="1"/>
  <c r="K602" i="1"/>
  <c r="Q602" i="1"/>
  <c r="N206" i="1"/>
  <c r="A206" i="1"/>
  <c r="R274" i="1"/>
  <c r="M265" i="1"/>
  <c r="K1257" i="1"/>
  <c r="M1360" i="1"/>
  <c r="A1360" i="1"/>
  <c r="Q1352" i="1"/>
  <c r="O330" i="1"/>
  <c r="B330" i="1"/>
  <c r="R601" i="1"/>
  <c r="J615" i="1"/>
  <c r="L615" i="1"/>
  <c r="P621" i="1"/>
  <c r="R627" i="1"/>
  <c r="A627" i="1"/>
  <c r="N633" i="1"/>
  <c r="N647" i="1"/>
  <c r="B647" i="1"/>
  <c r="P653" i="1"/>
  <c r="Q600" i="1"/>
  <c r="Q1265" i="1"/>
  <c r="J1307" i="1"/>
  <c r="A1307" i="1"/>
  <c r="R197" i="1"/>
  <c r="L198" i="1"/>
  <c r="R60" i="1"/>
  <c r="B60" i="1"/>
  <c r="J52" i="1"/>
  <c r="N44" i="1"/>
  <c r="M36" i="1"/>
  <c r="P36" i="1"/>
  <c r="M28" i="1"/>
  <c r="Q20" i="1"/>
  <c r="A20" i="1"/>
  <c r="N597" i="1"/>
  <c r="A597" i="1"/>
  <c r="N232" i="1"/>
  <c r="R1284" i="1"/>
  <c r="B1284" i="1"/>
  <c r="A1415" i="1"/>
  <c r="L1415" i="1"/>
  <c r="A327" i="1"/>
  <c r="R327" i="1"/>
  <c r="M206" i="1"/>
  <c r="J274" i="1"/>
  <c r="L265" i="1"/>
  <c r="R1257" i="1"/>
  <c r="L1360" i="1"/>
  <c r="O1352" i="1"/>
  <c r="P1352" i="1"/>
  <c r="N330" i="1"/>
  <c r="A330" i="1"/>
  <c r="Q601" i="1"/>
  <c r="K615" i="1"/>
  <c r="B615" i="1"/>
  <c r="O621" i="1"/>
  <c r="J627" i="1"/>
  <c r="K633" i="1"/>
  <c r="M633" i="1"/>
  <c r="L647" i="1"/>
  <c r="A647" i="1"/>
  <c r="O653" i="1"/>
  <c r="P600" i="1"/>
  <c r="N1265" i="1"/>
  <c r="Q1307" i="1"/>
  <c r="Q197" i="1"/>
  <c r="J197" i="1"/>
  <c r="K198" i="1"/>
  <c r="M60" i="1"/>
  <c r="A60" i="1"/>
  <c r="Q52" i="1"/>
  <c r="O44" i="1"/>
  <c r="N36" i="1"/>
  <c r="B36" i="1"/>
  <c r="L28" i="1"/>
  <c r="M20" i="1"/>
  <c r="M597" i="1"/>
  <c r="J321" i="1"/>
  <c r="K1376" i="1"/>
  <c r="K1508" i="1"/>
  <c r="M243" i="1"/>
  <c r="Q1506" i="1"/>
  <c r="M1415" i="1"/>
  <c r="B1415" i="1"/>
  <c r="K1292" i="1"/>
  <c r="M232" i="1"/>
  <c r="R194" i="1"/>
  <c r="O31" i="1"/>
  <c r="K15" i="1"/>
  <c r="Q435" i="1"/>
  <c r="P327" i="1"/>
  <c r="N411" i="1"/>
  <c r="R1461" i="1"/>
  <c r="B1461" i="1"/>
  <c r="N318" i="1"/>
  <c r="J1284" i="1"/>
  <c r="A1284" i="1"/>
  <c r="J1444" i="1"/>
  <c r="K47" i="1"/>
  <c r="L326" i="1"/>
  <c r="B326" i="1"/>
  <c r="M219" i="1"/>
  <c r="K1294" i="1"/>
  <c r="B1375" i="1"/>
  <c r="O1375" i="1"/>
  <c r="A155" i="1"/>
  <c r="O155" i="1"/>
  <c r="K232" i="1"/>
  <c r="A1368" i="1"/>
  <c r="M1368" i="1"/>
  <c r="L229" i="1"/>
  <c r="O229" i="1"/>
  <c r="K1452" i="1"/>
  <c r="R1452" i="1"/>
  <c r="A31" i="1"/>
  <c r="Q31" i="1"/>
  <c r="P650" i="1"/>
  <c r="Q650" i="1"/>
  <c r="P644" i="1"/>
  <c r="Q644" i="1"/>
  <c r="K206" i="1"/>
  <c r="O274" i="1"/>
  <c r="B274" i="1"/>
  <c r="R265" i="1"/>
  <c r="P1257" i="1"/>
  <c r="Q1257" i="1"/>
  <c r="R1360" i="1"/>
  <c r="M1352" i="1"/>
  <c r="A1352" i="1"/>
  <c r="L330" i="1"/>
  <c r="P601" i="1"/>
  <c r="B601" i="1"/>
  <c r="P615" i="1"/>
  <c r="K621" i="1"/>
  <c r="M621" i="1"/>
  <c r="P627" i="1"/>
  <c r="R633" i="1"/>
  <c r="A633" i="1"/>
  <c r="J647" i="1"/>
  <c r="K653" i="1"/>
  <c r="B653" i="1"/>
  <c r="M600" i="1"/>
  <c r="P1265" i="1"/>
  <c r="J1265" i="1"/>
  <c r="O1307" i="1"/>
  <c r="O197" i="1"/>
  <c r="A197" i="1"/>
  <c r="J198" i="1"/>
  <c r="K60" i="1"/>
  <c r="M52" i="1"/>
  <c r="B52" i="1"/>
  <c r="J44" i="1"/>
  <c r="O36" i="1"/>
  <c r="Q28" i="1"/>
  <c r="N28" i="1"/>
  <c r="J20" i="1"/>
  <c r="K597" i="1"/>
  <c r="P321" i="1"/>
  <c r="B321" i="1"/>
  <c r="B229" i="1"/>
  <c r="Q1376" i="1"/>
  <c r="R1368" i="1"/>
  <c r="J1508" i="1"/>
  <c r="P1452" i="1"/>
  <c r="K243" i="1"/>
  <c r="N1506" i="1"/>
  <c r="R1415" i="1"/>
  <c r="J1292" i="1"/>
  <c r="A1292" i="1"/>
  <c r="Q232" i="1"/>
  <c r="R644" i="1"/>
  <c r="Q194" i="1"/>
  <c r="J31" i="1"/>
  <c r="Q15" i="1"/>
  <c r="A15" i="1"/>
  <c r="O435" i="1"/>
  <c r="N327" i="1"/>
  <c r="M411" i="1"/>
  <c r="Q1461" i="1"/>
  <c r="K318" i="1"/>
  <c r="A318" i="1"/>
  <c r="P1284" i="1"/>
  <c r="Q1444" i="1"/>
  <c r="A1444" i="1"/>
  <c r="J650" i="1"/>
  <c r="O47" i="1"/>
  <c r="R326" i="1"/>
  <c r="K219" i="1"/>
  <c r="B219" i="1"/>
  <c r="J1294" i="1"/>
  <c r="J153" i="1"/>
  <c r="Q153" i="1"/>
  <c r="N274" i="1"/>
  <c r="O1257" i="1"/>
  <c r="N601" i="1"/>
  <c r="L621" i="1"/>
  <c r="L653" i="1"/>
  <c r="O1265" i="1"/>
  <c r="P198" i="1"/>
  <c r="L52" i="1"/>
  <c r="R28" i="1"/>
  <c r="N153" i="1"/>
  <c r="O243" i="1"/>
  <c r="M1506" i="1"/>
  <c r="J1415" i="1"/>
  <c r="Q1292" i="1"/>
  <c r="J232" i="1"/>
  <c r="B232" i="1"/>
  <c r="J644" i="1"/>
  <c r="O194" i="1"/>
  <c r="P31" i="1"/>
  <c r="R15" i="1"/>
  <c r="N435" i="1"/>
  <c r="A435" i="1"/>
  <c r="M327" i="1"/>
  <c r="L411" i="1"/>
  <c r="O1461" i="1"/>
  <c r="R318" i="1"/>
  <c r="O1284" i="1"/>
  <c r="O1444" i="1"/>
  <c r="B650" i="1"/>
  <c r="N47" i="1"/>
  <c r="R155" i="1"/>
  <c r="J326" i="1"/>
  <c r="R219" i="1"/>
  <c r="A219" i="1"/>
  <c r="Q1294" i="1"/>
  <c r="Q1345" i="1"/>
  <c r="L1350" i="1"/>
  <c r="Q1342" i="1"/>
  <c r="A1342" i="1"/>
  <c r="B1348" i="1"/>
  <c r="P1344" i="1"/>
  <c r="O1344" i="1"/>
  <c r="Q1344" i="1"/>
  <c r="M166" i="1"/>
  <c r="M171" i="1"/>
  <c r="R169" i="1"/>
  <c r="L164" i="1"/>
  <c r="N164" i="1"/>
  <c r="R172" i="1"/>
  <c r="K172" i="1"/>
  <c r="A354" i="1"/>
  <c r="M546" i="1"/>
  <c r="O547" i="1"/>
  <c r="M563" i="1"/>
  <c r="Q587" i="1"/>
  <c r="Q1340" i="1"/>
  <c r="A1340" i="1"/>
  <c r="J1340" i="1"/>
  <c r="R1343" i="1"/>
  <c r="K1343" i="1"/>
  <c r="K165" i="1"/>
  <c r="M165" i="1"/>
  <c r="Q165" i="1"/>
  <c r="A173" i="1"/>
  <c r="P173" i="1"/>
  <c r="B173" i="1"/>
  <c r="R173" i="1"/>
  <c r="B353" i="1"/>
  <c r="A345" i="1"/>
  <c r="R547" i="1"/>
  <c r="A1350" i="1"/>
  <c r="O1350" i="1"/>
  <c r="B1350" i="1"/>
  <c r="P1350" i="1"/>
  <c r="K1342" i="1"/>
  <c r="L1342"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3" i="1"/>
  <c r="A1343" i="1"/>
  <c r="B1340" i="1"/>
  <c r="A1344" i="1"/>
  <c r="J1350" i="1"/>
  <c r="N1342" i="1"/>
  <c r="K1349" i="1"/>
  <c r="R1349" i="1"/>
  <c r="L1349" i="1"/>
  <c r="B1341" i="1"/>
  <c r="J1341" i="1"/>
  <c r="K1341" i="1"/>
  <c r="R1341" i="1"/>
  <c r="Q172" i="1"/>
  <c r="A172" i="1"/>
  <c r="B164" i="1"/>
  <c r="B166" i="1"/>
  <c r="L165" i="1"/>
  <c r="M571" i="1"/>
  <c r="M1342" i="1"/>
  <c r="Q1348" i="1"/>
  <c r="A1348" i="1"/>
  <c r="J1348" i="1"/>
  <c r="B547" i="1"/>
  <c r="M547" i="1"/>
  <c r="A547" i="1"/>
  <c r="N547" i="1"/>
  <c r="Q547" i="1"/>
  <c r="K547" i="1"/>
  <c r="L547" i="1"/>
  <c r="Q571" i="1"/>
  <c r="Q1350" i="1"/>
  <c r="R1342"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50" i="1"/>
  <c r="J1342" i="1"/>
  <c r="O166" i="1"/>
  <c r="A348" i="1"/>
  <c r="B348" i="1"/>
  <c r="R555" i="1"/>
  <c r="L579" i="1"/>
  <c r="M1350" i="1"/>
  <c r="B1342" i="1"/>
  <c r="J1345" i="1"/>
  <c r="R1345"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6" i="1"/>
  <c r="Q1226" i="1"/>
  <c r="K1202" i="1"/>
  <c r="R1202" i="1"/>
  <c r="B1186" i="1"/>
  <c r="R1186" i="1"/>
  <c r="A1162" i="1"/>
  <c r="P1162" i="1"/>
  <c r="Q1154" i="1"/>
  <c r="M1154" i="1"/>
  <c r="A1122" i="1"/>
  <c r="L1122"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2" i="1"/>
  <c r="K792" i="1"/>
  <c r="N792" i="1"/>
  <c r="L792" i="1"/>
  <c r="Q792" i="1"/>
  <c r="N778" i="1"/>
  <c r="L778" i="1"/>
  <c r="P778" i="1"/>
  <c r="R778" i="1"/>
  <c r="R772" i="1"/>
  <c r="B772" i="1"/>
  <c r="M772" i="1"/>
  <c r="P772" i="1"/>
  <c r="P766" i="1"/>
  <c r="J766" i="1"/>
  <c r="B766" i="1"/>
  <c r="M766" i="1"/>
  <c r="B760" i="1"/>
  <c r="M760" i="1"/>
  <c r="O760" i="1"/>
  <c r="J760" i="1"/>
  <c r="O746" i="1"/>
  <c r="Q746" i="1"/>
  <c r="A746" i="1"/>
  <c r="K746" i="1"/>
  <c r="A740" i="1"/>
  <c r="K740" i="1"/>
  <c r="N740" i="1"/>
  <c r="L740" i="1"/>
  <c r="Q740" i="1"/>
  <c r="Q734" i="1"/>
  <c r="R734" i="1"/>
  <c r="N734" i="1"/>
  <c r="L734" i="1"/>
  <c r="N728" i="1"/>
  <c r="L728" i="1"/>
  <c r="P728" i="1"/>
  <c r="R728" i="1"/>
  <c r="R714" i="1"/>
  <c r="Q714" i="1"/>
  <c r="B714" i="1"/>
  <c r="O714" i="1"/>
  <c r="J708" i="1"/>
  <c r="M708" i="1"/>
  <c r="A702" i="1"/>
  <c r="Q702" i="1"/>
  <c r="J702" i="1"/>
  <c r="K696" i="1"/>
  <c r="A696" i="1"/>
  <c r="M696" i="1"/>
  <c r="O682" i="1"/>
  <c r="P682" i="1"/>
  <c r="Q682" i="1"/>
  <c r="R676" i="1"/>
  <c r="O676" i="1"/>
  <c r="B670" i="1"/>
  <c r="N670" i="1"/>
  <c r="R670" i="1"/>
  <c r="L664" i="1"/>
  <c r="B664" i="1"/>
  <c r="Q664" i="1"/>
  <c r="A1252" i="1"/>
  <c r="K1252" i="1"/>
  <c r="L1252" i="1"/>
  <c r="O1252" i="1"/>
  <c r="R1252" i="1"/>
  <c r="N1434" i="1"/>
  <c r="J1434" i="1"/>
  <c r="A1434" i="1"/>
  <c r="R1434" i="1"/>
  <c r="B1434" i="1"/>
  <c r="M1434" i="1"/>
  <c r="K1426" i="1"/>
  <c r="P1426" i="1"/>
  <c r="Q1426" i="1"/>
  <c r="R1426" i="1"/>
  <c r="L1426" i="1"/>
  <c r="B1500" i="1"/>
  <c r="M1500" i="1"/>
  <c r="N1500" i="1"/>
  <c r="P1500" i="1"/>
  <c r="R1500" i="1"/>
  <c r="A1492" i="1"/>
  <c r="O1492" i="1"/>
  <c r="M1492" i="1"/>
  <c r="N1492" i="1"/>
  <c r="P1492" i="1"/>
  <c r="R1492" i="1"/>
  <c r="A537" i="1"/>
  <c r="O537" i="1"/>
  <c r="P537" i="1"/>
  <c r="B537" i="1"/>
  <c r="Q537" i="1"/>
  <c r="J537" i="1"/>
  <c r="L537" i="1"/>
  <c r="L529" i="1"/>
  <c r="N529" i="1"/>
  <c r="O529" i="1"/>
  <c r="A529" i="1"/>
  <c r="P529" i="1"/>
  <c r="R529" i="1"/>
  <c r="J521" i="1"/>
  <c r="Q521" i="1"/>
  <c r="L521" i="1"/>
  <c r="M521" i="1"/>
  <c r="N521" i="1"/>
  <c r="B521" i="1"/>
  <c r="A664" i="1"/>
  <c r="A670" i="1"/>
  <c r="B676" i="1"/>
  <c r="B682" i="1"/>
  <c r="P696" i="1"/>
  <c r="P702" i="1"/>
  <c r="P708" i="1"/>
  <c r="P714" i="1"/>
  <c r="M734" i="1"/>
  <c r="R740" i="1"/>
  <c r="J746" i="1"/>
  <c r="N760" i="1"/>
  <c r="A766" i="1"/>
  <c r="M778" i="1"/>
  <c r="J792" i="1"/>
  <c r="P1434" i="1"/>
  <c r="B1492" i="1"/>
  <c r="A1426" i="1"/>
  <c r="R1433" i="1"/>
  <c r="Q1433" i="1"/>
  <c r="K1433" i="1"/>
  <c r="M1433" i="1"/>
  <c r="R1425" i="1"/>
  <c r="K1425" i="1"/>
  <c r="B1425" i="1"/>
  <c r="N1425" i="1"/>
  <c r="N1499" i="1"/>
  <c r="P1499" i="1"/>
  <c r="A1499" i="1"/>
  <c r="Q1499" i="1"/>
  <c r="B1499" i="1"/>
  <c r="L1499" i="1"/>
  <c r="L1491" i="1"/>
  <c r="P1491" i="1"/>
  <c r="Q1491" i="1"/>
  <c r="A1491" i="1"/>
  <c r="K1491" i="1"/>
  <c r="P521" i="1"/>
  <c r="J529" i="1"/>
  <c r="P536" i="1"/>
  <c r="L536" i="1"/>
  <c r="M536" i="1"/>
  <c r="N536" i="1"/>
  <c r="A536" i="1"/>
  <c r="J536" i="1"/>
  <c r="M528" i="1"/>
  <c r="A528" i="1"/>
  <c r="R528" i="1"/>
  <c r="K528" i="1"/>
  <c r="L528" i="1"/>
  <c r="P528" i="1"/>
  <c r="B520" i="1"/>
  <c r="J520" i="1"/>
  <c r="Q520" i="1"/>
  <c r="A520" i="1"/>
  <c r="R520" i="1"/>
  <c r="K520" i="1"/>
  <c r="N520" i="1"/>
  <c r="R1151" i="1"/>
  <c r="L1199" i="1"/>
  <c r="B1199" i="1"/>
  <c r="L1118" i="1"/>
  <c r="O1126" i="1"/>
  <c r="K1126" i="1"/>
  <c r="K1134" i="1"/>
  <c r="N1142" i="1"/>
  <c r="B1142" i="1"/>
  <c r="O1150" i="1"/>
  <c r="J1158" i="1"/>
  <c r="N1166" i="1"/>
  <c r="A1166" i="1"/>
  <c r="P1174" i="1"/>
  <c r="J1182" i="1"/>
  <c r="N1190" i="1"/>
  <c r="M1190" i="1"/>
  <c r="J1198" i="1"/>
  <c r="L1206" i="1"/>
  <c r="B1206" i="1"/>
  <c r="P1214" i="1"/>
  <c r="R1222" i="1"/>
  <c r="M1230" i="1"/>
  <c r="B1230" i="1"/>
  <c r="Q1238" i="1"/>
  <c r="K1246" i="1"/>
  <c r="L1119" i="1"/>
  <c r="Q1143" i="1"/>
  <c r="P1175" i="1"/>
  <c r="L1175" i="1"/>
  <c r="R1191" i="1"/>
  <c r="K1207" i="1"/>
  <c r="A1207" i="1"/>
  <c r="O1231" i="1"/>
  <c r="Q1159" i="1"/>
  <c r="M1239" i="1"/>
  <c r="N1239" i="1"/>
  <c r="N664" i="1"/>
  <c r="Q670" i="1"/>
  <c r="M676" i="1"/>
  <c r="A676" i="1"/>
  <c r="A682" i="1"/>
  <c r="B696" i="1"/>
  <c r="B702" i="1"/>
  <c r="B708" i="1"/>
  <c r="A714" i="1"/>
  <c r="M728" i="1"/>
  <c r="K734" i="1"/>
  <c r="J740" i="1"/>
  <c r="P746" i="1"/>
  <c r="A760" i="1"/>
  <c r="L772" i="1"/>
  <c r="K778" i="1"/>
  <c r="P792" i="1"/>
  <c r="Q1252" i="1"/>
  <c r="L1434" i="1"/>
  <c r="O1499" i="1"/>
  <c r="P1433" i="1"/>
  <c r="L1500" i="1"/>
  <c r="N528" i="1"/>
  <c r="O521" i="1"/>
  <c r="B529" i="1"/>
  <c r="Q533" i="1"/>
  <c r="O664" i="1"/>
  <c r="O670" i="1"/>
  <c r="Q676" i="1"/>
  <c r="N682" i="1"/>
  <c r="Q696" i="1"/>
  <c r="M702" i="1"/>
  <c r="L708" i="1"/>
  <c r="A708" i="1"/>
  <c r="K728" i="1"/>
  <c r="J734" i="1"/>
  <c r="P740" i="1"/>
  <c r="N746" i="1"/>
  <c r="L766" i="1"/>
  <c r="K772" i="1"/>
  <c r="J778" i="1"/>
  <c r="O792" i="1"/>
  <c r="M1252" i="1"/>
  <c r="K1434" i="1"/>
  <c r="M1499" i="1"/>
  <c r="N1433" i="1"/>
  <c r="K1500" i="1"/>
  <c r="P520" i="1"/>
  <c r="B528" i="1"/>
  <c r="K521" i="1"/>
  <c r="N537" i="1"/>
  <c r="Q534" i="1"/>
  <c r="O534" i="1"/>
  <c r="P534" i="1"/>
  <c r="J534" i="1"/>
  <c r="A534" i="1"/>
  <c r="L534" i="1"/>
  <c r="N526" i="1"/>
  <c r="M526" i="1"/>
  <c r="O526" i="1"/>
  <c r="P526" i="1"/>
  <c r="R526" i="1"/>
  <c r="B518" i="1"/>
  <c r="R518" i="1"/>
  <c r="A518" i="1"/>
  <c r="L518" i="1"/>
  <c r="M518" i="1"/>
  <c r="N518" i="1"/>
  <c r="Q518" i="1"/>
  <c r="N1119" i="1"/>
  <c r="J1119" i="1"/>
  <c r="J1143" i="1"/>
  <c r="K1175" i="1"/>
  <c r="A1175" i="1"/>
  <c r="O1191" i="1"/>
  <c r="J1207" i="1"/>
  <c r="L1231" i="1"/>
  <c r="B1231" i="1"/>
  <c r="J1159" i="1"/>
  <c r="K1239" i="1"/>
  <c r="A1239" i="1"/>
  <c r="M664" i="1"/>
  <c r="M670" i="1"/>
  <c r="N676" i="1"/>
  <c r="M682" i="1"/>
  <c r="N696" i="1"/>
  <c r="N702" i="1"/>
  <c r="Q708" i="1"/>
  <c r="N714" i="1"/>
  <c r="J728" i="1"/>
  <c r="P734" i="1"/>
  <c r="O740" i="1"/>
  <c r="B746" i="1"/>
  <c r="L760" i="1"/>
  <c r="K766" i="1"/>
  <c r="J772" i="1"/>
  <c r="Q778" i="1"/>
  <c r="B792" i="1"/>
  <c r="J1252" i="1"/>
  <c r="K1499" i="1"/>
  <c r="L1433" i="1"/>
  <c r="Q1500" i="1"/>
  <c r="R521" i="1"/>
  <c r="M537" i="1"/>
  <c r="A533" i="1"/>
  <c r="K533" i="1"/>
  <c r="L533" i="1"/>
  <c r="N533" i="1"/>
  <c r="O533" i="1"/>
  <c r="P533" i="1"/>
  <c r="R533" i="1"/>
  <c r="Q525" i="1"/>
  <c r="R525" i="1"/>
  <c r="B525" i="1"/>
  <c r="N525" i="1"/>
  <c r="O525" i="1"/>
  <c r="K525" i="1"/>
  <c r="N517" i="1"/>
  <c r="M517" i="1"/>
  <c r="Q517" i="1"/>
  <c r="A517" i="1"/>
  <c r="B517" i="1"/>
  <c r="O517" i="1"/>
  <c r="R517" i="1"/>
  <c r="O1425" i="1"/>
  <c r="N1151" i="1"/>
  <c r="J1199" i="1"/>
  <c r="Q1118" i="1"/>
  <c r="P1126" i="1"/>
  <c r="Q1134" i="1"/>
  <c r="M1134" i="1"/>
  <c r="K1142" i="1"/>
  <c r="L1150" i="1"/>
  <c r="B1150" i="1"/>
  <c r="O1158" i="1"/>
  <c r="R1166" i="1"/>
  <c r="Q1174" i="1"/>
  <c r="A1174" i="1"/>
  <c r="P1182" i="1"/>
  <c r="J1190" i="1"/>
  <c r="N1198" i="1"/>
  <c r="O1198" i="1"/>
  <c r="J1206" i="1"/>
  <c r="L1214" i="1"/>
  <c r="A1214" i="1"/>
  <c r="P1222" i="1"/>
  <c r="R1230" i="1"/>
  <c r="M1238" i="1"/>
  <c r="B1238" i="1"/>
  <c r="Q1246" i="1"/>
  <c r="Q1119" i="1"/>
  <c r="B1119" i="1"/>
  <c r="O1143" i="1"/>
  <c r="Q1175" i="1"/>
  <c r="P1191" i="1"/>
  <c r="L1191" i="1"/>
  <c r="Q1207" i="1"/>
  <c r="K1231" i="1"/>
  <c r="A1231" i="1"/>
  <c r="O1159" i="1"/>
  <c r="R1239" i="1"/>
  <c r="K664" i="1"/>
  <c r="L670" i="1"/>
  <c r="L676" i="1"/>
  <c r="L682" i="1"/>
  <c r="O696" i="1"/>
  <c r="O702" i="1"/>
  <c r="O708" i="1"/>
  <c r="M714" i="1"/>
  <c r="Q728" i="1"/>
  <c r="O734" i="1"/>
  <c r="B740" i="1"/>
  <c r="K760" i="1"/>
  <c r="R766" i="1"/>
  <c r="Q772" i="1"/>
  <c r="O778" i="1"/>
  <c r="P1252" i="1"/>
  <c r="R1499" i="1"/>
  <c r="B1433" i="1"/>
  <c r="A1500" i="1"/>
  <c r="B1437" i="1"/>
  <c r="O1437" i="1"/>
  <c r="K1437" i="1"/>
  <c r="M1437" i="1"/>
  <c r="P1437" i="1"/>
  <c r="N1429" i="1"/>
  <c r="K1429" i="1"/>
  <c r="M1429" i="1"/>
  <c r="P1429" i="1"/>
  <c r="K1503" i="1"/>
  <c r="Q1503" i="1"/>
  <c r="L1503" i="1"/>
  <c r="N1503" i="1"/>
  <c r="R1495" i="1"/>
  <c r="Q1495" i="1"/>
  <c r="L1495" i="1"/>
  <c r="B1495" i="1"/>
  <c r="Q1487" i="1"/>
  <c r="J1487" i="1"/>
  <c r="K1487" i="1"/>
  <c r="B1487" i="1"/>
  <c r="M520" i="1"/>
  <c r="Q536" i="1"/>
  <c r="A521" i="1"/>
  <c r="K537" i="1"/>
  <c r="K526" i="1"/>
  <c r="M534" i="1"/>
  <c r="J525" i="1"/>
  <c r="Q1151" i="1"/>
  <c r="L1151" i="1"/>
  <c r="Q1199" i="1"/>
  <c r="M1118" i="1"/>
  <c r="Q1126" i="1"/>
  <c r="N1134" i="1"/>
  <c r="A1134" i="1"/>
  <c r="P1142" i="1"/>
  <c r="J1150" i="1"/>
  <c r="R1158" i="1"/>
  <c r="M1158" i="1"/>
  <c r="K1166" i="1"/>
  <c r="N1174" i="1"/>
  <c r="B1174" i="1"/>
  <c r="O1182" i="1"/>
  <c r="R1190" i="1"/>
  <c r="M1198" i="1"/>
  <c r="A1198" i="1"/>
  <c r="Q1206" i="1"/>
  <c r="K1214" i="1"/>
  <c r="N1222" i="1"/>
  <c r="O1222" i="1"/>
  <c r="J1230" i="1"/>
  <c r="L1238" i="1"/>
  <c r="A1238" i="1"/>
  <c r="P1246" i="1"/>
  <c r="O1119" i="1"/>
  <c r="A1119" i="1"/>
  <c r="N1143" i="1"/>
  <c r="R1175" i="1"/>
  <c r="N1191" i="1"/>
  <c r="B1191" i="1"/>
  <c r="P1207" i="1"/>
  <c r="R1231" i="1"/>
  <c r="N1159" i="1"/>
  <c r="J1239" i="1"/>
  <c r="R664" i="1"/>
  <c r="K670" i="1"/>
  <c r="K676" i="1"/>
  <c r="K682" i="1"/>
  <c r="L696" i="1"/>
  <c r="L702" i="1"/>
  <c r="N708" i="1"/>
  <c r="L714" i="1"/>
  <c r="O728" i="1"/>
  <c r="B734" i="1"/>
  <c r="L746" i="1"/>
  <c r="R760" i="1"/>
  <c r="Q766" i="1"/>
  <c r="O772" i="1"/>
  <c r="B778" i="1"/>
  <c r="P786" i="1"/>
  <c r="Q786" i="1"/>
  <c r="A786" i="1"/>
  <c r="J786" i="1"/>
  <c r="M786" i="1"/>
  <c r="M780" i="1"/>
  <c r="O780" i="1"/>
  <c r="Q780" i="1"/>
  <c r="B780" i="1"/>
  <c r="R780" i="1"/>
  <c r="A774" i="1"/>
  <c r="K774" i="1"/>
  <c r="M774" i="1"/>
  <c r="O774" i="1"/>
  <c r="J774" i="1"/>
  <c r="O768" i="1"/>
  <c r="B768" i="1"/>
  <c r="R768" i="1"/>
  <c r="M768" i="1"/>
  <c r="Q768" i="1"/>
  <c r="Q754" i="1"/>
  <c r="P754" i="1"/>
  <c r="A754" i="1"/>
  <c r="J754" i="1"/>
  <c r="M754" i="1"/>
  <c r="N748" i="1"/>
  <c r="O748" i="1"/>
  <c r="Q748" i="1"/>
  <c r="B748" i="1"/>
  <c r="R748" i="1"/>
  <c r="B742" i="1"/>
  <c r="R742" i="1"/>
  <c r="M742" i="1"/>
  <c r="O742" i="1"/>
  <c r="K742" i="1"/>
  <c r="P736" i="1"/>
  <c r="B736" i="1"/>
  <c r="R736" i="1"/>
  <c r="M736" i="1"/>
  <c r="Q736" i="1"/>
  <c r="A722" i="1"/>
  <c r="K722" i="1"/>
  <c r="P722" i="1"/>
  <c r="J722" i="1"/>
  <c r="M722" i="1"/>
  <c r="L716" i="1"/>
  <c r="Q716" i="1"/>
  <c r="O716" i="1"/>
  <c r="B716" i="1"/>
  <c r="J716" i="1"/>
  <c r="N710" i="1"/>
  <c r="P710" i="1"/>
  <c r="J710" i="1"/>
  <c r="M710" i="1"/>
  <c r="A704" i="1"/>
  <c r="O704" i="1"/>
  <c r="N704" i="1"/>
  <c r="K704" i="1"/>
  <c r="J704" i="1"/>
  <c r="N690" i="1"/>
  <c r="O690" i="1"/>
  <c r="Q690" i="1"/>
  <c r="M690" i="1"/>
  <c r="M684" i="1"/>
  <c r="B684" i="1"/>
  <c r="L684" i="1"/>
  <c r="Q684" i="1"/>
  <c r="Q678" i="1"/>
  <c r="R678" i="1"/>
  <c r="B678" i="1"/>
  <c r="O678" i="1"/>
  <c r="B672" i="1"/>
  <c r="L672" i="1"/>
  <c r="P672" i="1"/>
  <c r="R672" i="1"/>
  <c r="P658" i="1"/>
  <c r="J658" i="1"/>
  <c r="A658" i="1"/>
  <c r="M658" i="1"/>
  <c r="N1252" i="1"/>
  <c r="N1491" i="1"/>
  <c r="Q1425" i="1"/>
  <c r="L1492" i="1"/>
  <c r="N1426" i="1"/>
  <c r="N1436" i="1"/>
  <c r="P1436" i="1"/>
  <c r="B1436" i="1"/>
  <c r="K1436" i="1"/>
  <c r="R1428" i="1"/>
  <c r="N1428" i="1"/>
  <c r="P1428" i="1"/>
  <c r="B1428" i="1"/>
  <c r="K1428" i="1"/>
  <c r="A1502" i="1"/>
  <c r="N1502" i="1"/>
  <c r="P1502" i="1"/>
  <c r="R1502" i="1"/>
  <c r="M1502" i="1"/>
  <c r="L1494" i="1"/>
  <c r="N1494" i="1"/>
  <c r="A1494" i="1"/>
  <c r="B1494" i="1"/>
  <c r="R1494" i="1"/>
  <c r="L520" i="1"/>
  <c r="O536" i="1"/>
  <c r="Q529" i="1"/>
  <c r="R537" i="1"/>
  <c r="J526" i="1"/>
  <c r="B534" i="1"/>
  <c r="P525" i="1"/>
  <c r="M1127" i="1"/>
  <c r="L1215" i="1"/>
  <c r="P1135" i="1"/>
  <c r="L1116" i="1"/>
  <c r="K1140" i="1"/>
  <c r="N1156" i="1"/>
  <c r="N1180" i="1"/>
  <c r="P1204" i="1"/>
  <c r="N1220" i="1"/>
  <c r="O1244" i="1"/>
  <c r="M1157" i="1"/>
  <c r="N1221" i="1"/>
  <c r="O1205" i="1"/>
  <c r="P1151" i="1"/>
  <c r="O1184" i="1"/>
  <c r="R1118" i="1"/>
  <c r="L1134" i="1"/>
  <c r="Q1158" i="1"/>
  <c r="Q1182" i="1"/>
  <c r="L1198" i="1"/>
  <c r="M1222" i="1"/>
  <c r="N1246" i="1"/>
  <c r="P1143" i="1"/>
  <c r="M1191" i="1"/>
  <c r="P1112" i="1"/>
  <c r="P1159" i="1"/>
  <c r="J1152" i="1"/>
  <c r="J664" i="1"/>
  <c r="J670" i="1"/>
  <c r="J676" i="1"/>
  <c r="R682" i="1"/>
  <c r="R696" i="1"/>
  <c r="K702" i="1"/>
  <c r="K708" i="1"/>
  <c r="K714" i="1"/>
  <c r="B728" i="1"/>
  <c r="A734" i="1"/>
  <c r="M746" i="1"/>
  <c r="Q760" i="1"/>
  <c r="O766" i="1"/>
  <c r="N772" i="1"/>
  <c r="A778" i="1"/>
  <c r="M792" i="1"/>
  <c r="K658" i="1"/>
  <c r="Q672" i="1"/>
  <c r="N678" i="1"/>
  <c r="A684" i="1"/>
  <c r="M704" i="1"/>
  <c r="K710" i="1"/>
  <c r="N716" i="1"/>
  <c r="O736" i="1"/>
  <c r="L742" i="1"/>
  <c r="R754" i="1"/>
  <c r="L768" i="1"/>
  <c r="J780" i="1"/>
  <c r="O786" i="1"/>
  <c r="B1252" i="1"/>
  <c r="M1491" i="1"/>
  <c r="P1425" i="1"/>
  <c r="K1492" i="1"/>
  <c r="M1426" i="1"/>
  <c r="J528" i="1"/>
  <c r="K536" i="1"/>
  <c r="M529" i="1"/>
  <c r="Q526" i="1"/>
  <c r="L517" i="1"/>
  <c r="A525" i="1"/>
  <c r="A776" i="1"/>
  <c r="O776" i="1"/>
  <c r="R1489" i="1"/>
  <c r="R1497" i="1"/>
  <c r="L1423" i="1"/>
  <c r="K1431" i="1"/>
  <c r="P1432" i="1"/>
  <c r="M531" i="1"/>
  <c r="N516" i="1"/>
  <c r="A516" i="1"/>
  <c r="Q532" i="1"/>
  <c r="K515" i="1"/>
  <c r="R523" i="1"/>
  <c r="N1489" i="1"/>
  <c r="N1497" i="1"/>
  <c r="Q1423" i="1"/>
  <c r="N1431" i="1"/>
  <c r="A1490" i="1"/>
  <c r="J1490" i="1"/>
  <c r="R531" i="1"/>
  <c r="O524" i="1"/>
  <c r="N524" i="1"/>
  <c r="J1427" i="1"/>
  <c r="B523" i="1"/>
  <c r="N523" i="1"/>
  <c r="L523" i="1"/>
  <c r="L515" i="1"/>
  <c r="Q515" i="1"/>
  <c r="L1489" i="1"/>
  <c r="A1497" i="1"/>
  <c r="B1423" i="1"/>
  <c r="K1432" i="1"/>
  <c r="P531" i="1"/>
  <c r="O515" i="1"/>
  <c r="A515" i="1"/>
  <c r="O523"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O1491" i="1"/>
  <c r="B1104" i="1"/>
  <c r="B1096" i="1"/>
  <c r="B1088" i="1"/>
  <c r="B1080" i="1"/>
  <c r="B1072" i="1"/>
  <c r="B1064" i="1"/>
  <c r="B1058" i="1"/>
  <c r="B1050" i="1"/>
  <c r="B1042" i="1"/>
  <c r="B1034" i="1"/>
  <c r="B1026" i="1"/>
  <c r="B1018" i="1"/>
  <c r="B1010" i="1"/>
  <c r="B1002" i="1"/>
  <c r="A1437" i="1"/>
  <c r="O1502" i="1"/>
  <c r="O1489" i="1"/>
  <c r="J1497" i="1"/>
  <c r="O1423" i="1"/>
  <c r="J1431" i="1"/>
  <c r="J1498" i="1"/>
  <c r="O1424" i="1"/>
  <c r="O1494" i="1"/>
  <c r="O1428" i="1"/>
  <c r="O1433" i="1"/>
  <c r="J1500" i="1"/>
  <c r="O1426" i="1"/>
  <c r="J1501" i="1"/>
  <c r="O1487" i="1"/>
  <c r="J1495" i="1"/>
  <c r="J1429" i="1"/>
  <c r="A1422" i="1"/>
  <c r="O1434" i="1"/>
  <c r="A1428" i="1"/>
  <c r="O1496" i="1"/>
  <c r="O1430" i="1"/>
  <c r="J1438" i="1"/>
  <c r="A1423" i="1"/>
  <c r="J1436" i="1"/>
  <c r="O1490" i="1"/>
  <c r="J1491" i="1"/>
  <c r="J1425" i="1"/>
  <c r="A1425" i="1"/>
  <c r="O1500" i="1"/>
  <c r="O1501" i="1"/>
  <c r="O1429" i="1"/>
  <c r="O1497" i="1"/>
  <c r="O1431" i="1"/>
  <c r="O1498" i="1"/>
  <c r="A1432" i="1"/>
  <c r="O1495" i="1"/>
  <c r="J1503" i="1"/>
  <c r="J1437" i="1"/>
  <c r="J1488" i="1"/>
  <c r="J1422" i="1"/>
  <c r="A1430" i="1"/>
  <c r="A1424" i="1"/>
  <c r="O1436" i="1"/>
  <c r="J1432" i="1"/>
  <c r="J1435" i="1"/>
  <c r="A1429" i="1"/>
  <c r="O1438" i="1"/>
  <c r="J1502" i="1"/>
  <c r="J1489" i="1"/>
  <c r="J1423" i="1"/>
  <c r="A1431" i="1"/>
  <c r="J1424" i="1"/>
  <c r="J1494" i="1"/>
  <c r="A1436" i="1"/>
  <c r="A1435" i="1"/>
  <c r="J1499" i="1"/>
  <c r="J1433" i="1"/>
  <c r="J1492" i="1"/>
  <c r="J1426"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<sst xmlns="http://schemas.openxmlformats.org/spreadsheetml/2006/main" count="16707" uniqueCount="3787">
  <si>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</si>
  <si>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</si>
  <si>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</si>
  <si>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</si>
  <si>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</si>
  <si>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</si>
  <si>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</si>
  <si>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</si>
  <si>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</si>
  <si>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</si>
  <si>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</si>
  <si>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</si>
  <si>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</si>
  <si>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</si>
  <si>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</si>
  <si>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</si>
  <si>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</si>
  <si>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</si>
  <si>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</si>
  <si>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</si>
  <si>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</si>
  <si>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</si>
  <si>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</si>
  <si>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</si>
  <si>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</si>
  <si>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</si>
  <si>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</si>
  <si>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</si>
  <si>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</si>
  <si>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</si>
  <si>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</si>
  <si>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</si>
  <si>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</si>
  <si>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</si>
  <si>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</si>
  <si>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</si>
  <si>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</si>
  <si>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</si>
  <si>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</si>
  <si>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</si>
  <si>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</si>
  <si>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</si>
  <si>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</si>
  <si>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</si>
  <si>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</si>
  <si>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</si>
  <si>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</si>
  <si>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</si>
  <si>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</si>
  <si>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</si>
  <si>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</si>
  <si>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</si>
  <si>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</si>
  <si>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</si>
  <si>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</si>
  <si>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</si>
  <si>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</si>
  <si>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</si>
  <si>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</si>
  <si>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</si>
  <si>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</si>
  <si>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</si>
  <si>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</si>
  <si>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</si>
  <si>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</si>
  <si>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</si>
  <si>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</si>
  <si>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</si>
  <si>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</si>
  <si>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</si>
  <si>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</si>
  <si>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</si>
  <si>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</si>
  <si>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</si>
  <si>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</si>
  <si>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</si>
  <si>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</si>
  <si>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</si>
  <si>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</si>
  <si>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</si>
  <si>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</si>
  <si>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</si>
  <si>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</si>
  <si>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</si>
  <si>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</si>
  <si>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</si>
  <si>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</si>
  <si>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</si>
  <si>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</si>
  <si>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</si>
  <si>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</si>
  <si>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</si>
  <si>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</si>
  <si>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</si>
  <si>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</si>
  <si>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</si>
  <si>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</si>
  <si>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</si>
  <si>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</si>
  <si>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</si>
  <si>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</si>
  <si>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</si>
  <si>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</si>
  <si>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</si>
  <si>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</si>
  <si>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</si>
  <si>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</si>
  <si>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</si>
  <si>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</si>
  <si>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</si>
  <si>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</si>
  <si>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</si>
  <si>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</si>
  <si>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</si>
  <si>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</si>
  <si>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</si>
  <si>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</si>
  <si>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</si>
  <si>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</si>
  <si>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</si>
  <si>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</si>
  <si>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</si>
  <si>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</si>
  <si>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</si>
  <si>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</si>
  <si>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</si>
  <si>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</si>
  <si>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</si>
  <si>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</si>
  <si>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</si>
  <si>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</si>
  <si>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</si>
  <si>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</si>
  <si>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</si>
  <si>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</si>
  <si>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</si>
  <si>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</si>
  <si>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</si>
  <si>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</si>
  <si>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</si>
  <si>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</si>
  <si>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</si>
  <si>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</si>
  <si>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</si>
  <si>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</si>
  <si>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</si>
  <si>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</si>
  <si>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</si>
  <si>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</si>
  <si>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</si>
  <si>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</si>
  <si>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</si>
  <si>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</si>
  <si>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</si>
  <si>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</si>
  <si>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</si>
  <si>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</si>
  <si>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</si>
  <si>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</si>
  <si>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</si>
  <si>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</si>
  <si>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</si>
  <si>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</si>
  <si>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</si>
  <si>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</si>
  <si>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</si>
  <si>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</si>
  <si>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</si>
  <si>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</si>
  <si>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</si>
  <si>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</si>
  <si>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</si>
  <si>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</si>
  <si>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</si>
  <si>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</si>
  <si>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</si>
  <si>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</si>
  <si>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</si>
  <si>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</si>
  <si>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</si>
  <si>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</si>
  <si>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</si>
  <si>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</si>
  <si>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</si>
  <si>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</si>
  <si>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</si>
  <si>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</si>
  <si>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</si>
  <si>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</si>
  <si>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</si>
  <si>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</si>
  <si>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</si>
  <si>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</si>
  <si>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</si>
  <si>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</si>
  <si>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</si>
  <si>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</si>
  <si>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</si>
  <si>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</si>
  <si>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</si>
  <si>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</si>
  <si>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</si>
  <si>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</si>
  <si>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</si>
  <si>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</si>
  <si>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</si>
  <si>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</si>
  <si>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</si>
  <si>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</si>
  <si>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</si>
  <si>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</si>
  <si>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</si>
  <si>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</si>
  <si>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industry-ag-main.html#eff-stds</t>
  </si>
  <si>
    <t>industry-energy-efficiency-standards.html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</si>
  <si>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</si>
  <si>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</si>
  <si>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</si>
  <si>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</si>
  <si>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</si>
  <si>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</si>
  <si>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</si>
  <si>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</si>
  <si>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</si>
  <si>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</si>
  <si>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</si>
  <si>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</si>
  <si>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</si>
  <si>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</si>
  <si>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</si>
  <si>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</si>
  <si>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</si>
  <si>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</si>
  <si>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</si>
  <si>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</si>
  <si>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</si>
  <si>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</si>
  <si>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</si>
  <si>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</si>
  <si>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</si>
  <si>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</si>
  <si>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</si>
  <si>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</si>
  <si>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</si>
  <si>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</si>
  <si>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</si>
  <si>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</si>
  <si>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</si>
  <si>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</si>
  <si>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</si>
  <si>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</si>
  <si>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</si>
  <si>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</si>
  <si>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</si>
  <si>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</si>
  <si>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</si>
  <si>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</si>
  <si>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</si>
  <si>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</si>
  <si>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</si>
  <si>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</si>
  <si>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</si>
  <si>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</si>
  <si>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</si>
  <si>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</si>
  <si>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</si>
  <si>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</si>
  <si>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</si>
  <si>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</si>
  <si>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</si>
  <si>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</si>
  <si>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</si>
  <si>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</si>
  <si>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Percentage Improvement in Eqpt Efficiency Standards above BAU</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</si>
  <si>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</si>
  <si>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</si>
  <si>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</si>
  <si>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</si>
  <si>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</si>
  <si>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</si>
  <si>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</si>
  <si>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</si>
  <si>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</si>
  <si>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</si>
  <si>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</si>
  <si>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</si>
  <si>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</si>
  <si>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</si>
  <si>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</si>
  <si>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</si>
  <si>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</si>
  <si>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</si>
  <si>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</si>
  <si>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</si>
  <si>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</si>
  <si>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</si>
  <si>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</si>
  <si>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</si>
  <si>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</si>
  <si>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</si>
  <si>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</si>
  <si>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</si>
  <si>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</si>
  <si>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</si>
  <si>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</si>
  <si>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</si>
  <si>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</si>
  <si>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</si>
  <si>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</si>
  <si>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</si>
  <si>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</si>
  <si>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</si>
  <si>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</si>
  <si>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</si>
  <si>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</si>
  <si>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</si>
  <si>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</si>
  <si>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</si>
  <si>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</si>
  <si>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</si>
  <si>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</si>
  <si>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</si>
  <si>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</si>
  <si>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</si>
  <si>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</si>
  <si>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</si>
  <si>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</si>
  <si>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</si>
  <si>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</si>
  <si>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</si>
  <si>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</si>
  <si>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</si>
  <si>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</si>
  <si>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</si>
  <si>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</si>
  <si>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</si>
  <si>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</si>
  <si>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</si>
  <si>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</si>
  <si>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</si>
  <si>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</si>
  <si>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</si>
  <si>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</si>
  <si>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</si>
  <si>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</si>
  <si>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</si>
  <si>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</si>
  <si>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</si>
  <si>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</si>
  <si>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</si>
  <si>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</si>
  <si>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</si>
  <si>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</si>
  <si>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</si>
  <si>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</si>
  <si>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</si>
  <si>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</si>
  <si>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</si>
  <si>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</si>
  <si>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</si>
  <si>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</si>
  <si>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</si>
  <si>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</si>
  <si>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</si>
  <si>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</si>
  <si>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</si>
  <si>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</si>
  <si>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</si>
  <si>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</si>
  <si>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</si>
  <si>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</si>
  <si>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</si>
  <si>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</si>
  <si>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</si>
  <si>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</si>
  <si>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</si>
  <si>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</si>
  <si>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</si>
  <si>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</si>
  <si>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</si>
  <si>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</si>
  <si>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</si>
  <si>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</si>
  <si>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</si>
  <si>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</si>
  <si>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</si>
  <si>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</si>
  <si>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</si>
  <si>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</si>
  <si>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</si>
  <si>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</si>
  <si>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</si>
  <si>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</si>
  <si>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</si>
  <si>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</si>
  <si>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</si>
  <si>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</si>
  <si>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</si>
  <si>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</si>
  <si>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</si>
  <si>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</si>
  <si>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</si>
  <si>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</si>
  <si>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</si>
  <si>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</si>
  <si>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</si>
  <si>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</si>
  <si>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</si>
  <si>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</si>
  <si>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</si>
  <si>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</si>
  <si>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</si>
  <si>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</si>
  <si>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</si>
  <si>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</si>
  <si>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</si>
  <si>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</si>
  <si>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</si>
  <si>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</si>
  <si>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</si>
  <si>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</si>
  <si>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</si>
  <si>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</si>
  <si>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</si>
  <si>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</si>
  <si>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</si>
  <si>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</si>
  <si>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</si>
  <si>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</si>
  <si>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</si>
  <si>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</si>
  <si>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</si>
  <si>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</si>
  <si>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</si>
  <si>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</si>
  <si>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</si>
  <si>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</si>
  <si>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</si>
  <si>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</si>
  <si>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</si>
  <si>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</si>
  <si>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</si>
  <si>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</si>
  <si>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</si>
  <si>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</si>
  <si>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</si>
  <si>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</si>
  <si>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</si>
  <si>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</si>
  <si>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</si>
  <si>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</si>
  <si>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</si>
  <si>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</si>
  <si>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</si>
  <si>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</si>
  <si>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</si>
  <si>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</si>
  <si>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</si>
  <si>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</si>
  <si>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</si>
  <si>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</si>
  <si>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</si>
  <si>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</si>
  <si>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</si>
  <si>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</si>
  <si>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</si>
  <si>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</si>
  <si>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</si>
  <si>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</si>
  <si>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</si>
  <si>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</si>
  <si>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</si>
  <si>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</si>
  <si>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</si>
  <si>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</si>
  <si>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</si>
  <si>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</si>
  <si>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</si>
  <si>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</si>
  <si>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</si>
  <si>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</si>
  <si>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</si>
  <si>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</si>
  <si>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</si>
  <si>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</si>
  <si>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</si>
  <si>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</si>
  <si>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</si>
  <si>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</si>
  <si>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</si>
  <si>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</si>
  <si>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</si>
  <si>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</si>
  <si>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</si>
  <si>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</si>
  <si>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</si>
  <si>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</si>
  <si>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</si>
  <si>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</si>
  <si>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</si>
  <si>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</si>
  <si>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</si>
  <si>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</si>
  <si>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</si>
  <si>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</si>
  <si>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</si>
  <si>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</si>
  <si>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</si>
  <si>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</si>
  <si>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</si>
  <si>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</si>
  <si>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</si>
  <si>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</si>
  <si>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</si>
  <si>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</si>
  <si>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</si>
  <si>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</si>
  <si>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</si>
  <si>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</si>
  <si>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</si>
  <si>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</si>
  <si>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</si>
  <si>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</si>
  <si>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</si>
  <si>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</si>
  <si>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</si>
  <si>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</si>
  <si>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</si>
  <si>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</si>
  <si>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</si>
  <si>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</si>
  <si>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</si>
  <si>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</si>
  <si>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</si>
  <si>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</si>
  <si>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</si>
  <si>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</si>
  <si>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</si>
  <si>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</si>
  <si>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</si>
  <si>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</si>
  <si>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</si>
  <si>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</si>
  <si>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</si>
  <si>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</si>
  <si>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</si>
  <si>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</si>
  <si>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</si>
  <si>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</si>
  <si>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</si>
  <si>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</si>
  <si>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</si>
  <si>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</si>
  <si>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</si>
  <si>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</si>
  <si>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</si>
  <si>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</si>
  <si>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</si>
  <si>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</si>
  <si>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</si>
  <si>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</si>
  <si>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</si>
  <si>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</si>
  <si>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</si>
  <si>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</si>
  <si>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</si>
  <si>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</si>
  <si>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</si>
  <si>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</si>
  <si>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</si>
  <si>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</si>
  <si>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</si>
  <si>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</si>
  <si>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</si>
  <si>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</si>
  <si>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</si>
  <si>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</si>
  <si>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</si>
  <si>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</si>
  <si>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</si>
  <si>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</si>
  <si>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</si>
  <si>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</si>
  <si>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</si>
  <si>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</si>
  <si>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</si>
  <si>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</si>
  <si>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</si>
  <si>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</si>
  <si>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</si>
  <si>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</si>
  <si>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</si>
  <si>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</si>
  <si>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</si>
  <si>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</si>
  <si>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</si>
  <si>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</si>
  <si>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</si>
  <si>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</si>
  <si>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</si>
  <si>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</si>
  <si>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</si>
  <si>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</si>
  <si>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</si>
  <si>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</si>
  <si>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</si>
  <si>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</si>
  <si>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</si>
  <si>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</si>
  <si>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</si>
  <si>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</si>
  <si>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</si>
  <si>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</si>
  <si>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</si>
  <si>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</si>
  <si>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</si>
  <si>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</si>
  <si>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</si>
  <si>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</si>
  <si>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</si>
  <si>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</si>
  <si>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</si>
  <si>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</si>
  <si>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</si>
  <si>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</si>
  <si>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</si>
  <si>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</si>
  <si>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</si>
  <si>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</si>
  <si>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</si>
  <si>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</si>
  <si>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</si>
  <si>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</si>
  <si>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</si>
  <si>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</si>
  <si>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</si>
  <si>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</si>
  <si>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</si>
  <si>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</si>
  <si>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</si>
  <si>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</si>
  <si>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</si>
  <si>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</si>
  <si>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</si>
  <si>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</si>
  <si>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</si>
  <si>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</si>
  <si>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</si>
  <si>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</si>
  <si>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</si>
  <si>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</si>
  <si>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</si>
  <si>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</si>
  <si>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</si>
  <si>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</si>
  <si>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</si>
  <si>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</si>
  <si>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</si>
  <si>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</si>
  <si>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</si>
  <si>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</si>
  <si>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</si>
  <si>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</si>
  <si>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</si>
  <si>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</si>
  <si>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</si>
  <si>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</si>
  <si>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</si>
  <si>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</si>
  <si>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</si>
  <si>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</si>
  <si>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</si>
  <si>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</si>
  <si>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</si>
  <si>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</si>
  <si>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</si>
  <si>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</si>
  <si>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</si>
  <si>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</si>
  <si>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</si>
  <si>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</si>
  <si>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</si>
  <si>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</si>
  <si>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</si>
  <si>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</si>
  <si>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</si>
  <si>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</si>
  <si>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</si>
  <si>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</si>
  <si>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</si>
  <si>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</si>
  <si>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</si>
  <si>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</si>
  <si>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</si>
  <si>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</si>
  <si>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</si>
  <si>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</si>
  <si>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</si>
  <si>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</si>
  <si>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</si>
  <si>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</si>
  <si>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</si>
  <si>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</si>
  <si>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</si>
  <si>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</si>
  <si>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</si>
  <si>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</si>
  <si>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</si>
  <si>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</si>
  <si>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</si>
  <si>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</si>
  <si>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</si>
  <si>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</si>
  <si>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</si>
  <si>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</si>
  <si>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</si>
  <si>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</si>
  <si>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</si>
  <si>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</si>
  <si>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</si>
  <si>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</si>
  <si>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</si>
  <si>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</si>
  <si>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</si>
  <si>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</si>
  <si>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</si>
  <si>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</si>
  <si>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</si>
  <si>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</si>
  <si>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</si>
  <si>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</si>
  <si>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</si>
  <si>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</si>
  <si>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</si>
  <si>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</si>
  <si>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</si>
  <si>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</si>
  <si>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</si>
  <si>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</si>
  <si>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</si>
  <si>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</si>
  <si>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</si>
  <si>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</si>
  <si>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</si>
  <si>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</si>
  <si>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</si>
  <si>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</si>
  <si>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</si>
  <si>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</si>
  <si>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</si>
  <si>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</si>
  <si>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</si>
  <si>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</si>
  <si>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</si>
  <si>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</si>
  <si>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</si>
  <si>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</si>
  <si>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</si>
  <si>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</si>
  <si>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</si>
  <si>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</si>
  <si>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</si>
  <si>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</si>
  <si>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</si>
  <si>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</si>
  <si>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</si>
  <si>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</si>
  <si>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</si>
  <si>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</si>
  <si>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</si>
  <si>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</si>
  <si>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</si>
  <si>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</si>
  <si>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</si>
  <si>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</si>
  <si>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</si>
  <si>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</si>
  <si>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</si>
  <si>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</si>
  <si>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</si>
  <si>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</si>
  <si>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</si>
  <si>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</si>
  <si>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</si>
  <si>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</si>
  <si>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</si>
  <si>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</si>
  <si>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</si>
  <si>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</si>
  <si>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</si>
  <si>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</si>
  <si>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</si>
  <si>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</si>
  <si>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</si>
  <si>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</si>
  <si>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</si>
  <si>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</si>
  <si>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</si>
  <si>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</si>
  <si>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</si>
  <si>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</si>
  <si>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</si>
  <si>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</si>
  <si>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</si>
  <si>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</si>
  <si>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</si>
  <si>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</si>
  <si>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</si>
  <si>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</si>
  <si>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</si>
  <si>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</si>
  <si>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</si>
  <si>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</si>
  <si>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</si>
  <si>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</si>
  <si>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</si>
  <si>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</si>
  <si>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</si>
  <si>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</si>
  <si>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</si>
  <si>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</si>
  <si>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</si>
  <si>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</si>
  <si>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</si>
  <si>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</si>
  <si>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</si>
  <si>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</si>
  <si>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</si>
  <si>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</si>
  <si>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</si>
  <si>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</si>
  <si>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</si>
  <si>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</si>
  <si>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</si>
  <si>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</si>
  <si>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</si>
  <si>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</si>
  <si>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</si>
  <si>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</si>
  <si>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</si>
  <si>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</si>
  <si>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</si>
  <si>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</si>
  <si>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</si>
  <si>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</si>
  <si>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</si>
  <si>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</si>
  <si>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</si>
  <si>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</si>
  <si>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</si>
  <si>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</si>
  <si>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</si>
  <si>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</si>
  <si>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</si>
  <si>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</si>
  <si>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</si>
  <si>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</si>
  <si>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</si>
  <si>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</si>
  <si>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</si>
  <si>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</si>
  <si>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</si>
  <si>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</si>
  <si>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</si>
  <si>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</si>
  <si>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</si>
  <si>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</si>
  <si>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</si>
  <si>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</si>
  <si>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</si>
  <si>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</si>
  <si>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</si>
  <si>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</si>
  <si>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</si>
  <si>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</si>
  <si>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</si>
  <si>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</si>
  <si>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</si>
  <si>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</si>
  <si>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</si>
  <si>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</si>
  <si>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</si>
  <si>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</si>
  <si>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</si>
  <si>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</si>
  <si>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</si>
  <si>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</si>
  <si>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</si>
  <si>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</si>
  <si>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</si>
  <si>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</si>
  <si>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</si>
  <si>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</si>
  <si>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</si>
  <si>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</si>
  <si>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</si>
  <si>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</si>
  <si>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</si>
  <si>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</si>
  <si>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</si>
  <si>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</si>
  <si>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</si>
  <si>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</si>
  <si>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</si>
  <si>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</si>
  <si>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</si>
  <si>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</si>
  <si>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</si>
  <si>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</si>
  <si>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</si>
  <si>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</si>
  <si>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</si>
  <si>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</si>
  <si>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</si>
  <si>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</si>
  <si>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</si>
  <si>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</si>
  <si>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</si>
  <si>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</si>
  <si>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</si>
  <si>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</si>
  <si>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</si>
  <si>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</si>
  <si>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</si>
  <si>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</si>
  <si>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</si>
  <si>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</si>
  <si>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</si>
  <si>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</si>
  <si>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</si>
  <si>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</si>
  <si>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</si>
  <si>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</si>
  <si>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</si>
  <si>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</si>
  <si>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</si>
  <si>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</si>
  <si>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</si>
  <si>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</si>
  <si>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</si>
  <si>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</si>
  <si>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</si>
  <si>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</si>
  <si>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</si>
  <si>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</si>
  <si>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</si>
  <si>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</si>
  <si>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</si>
  <si>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</si>
  <si>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</si>
  <si>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</si>
  <si>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</si>
  <si>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</si>
  <si>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</si>
  <si>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</si>
  <si>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</si>
  <si>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</si>
  <si>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</si>
  <si>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</si>
  <si>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</si>
  <si>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</si>
  <si>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</si>
  <si>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</si>
  <si>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</si>
  <si>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</si>
  <si>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</si>
  <si>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</si>
  <si>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</si>
  <si>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</si>
  <si>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</si>
  <si>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</si>
  <si>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</si>
  <si>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</si>
  <si>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</si>
  <si>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</si>
  <si>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</si>
  <si>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</si>
  <si>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</si>
  <si>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</si>
  <si>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</si>
  <si>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</si>
  <si>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</si>
  <si>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</si>
  <si>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</si>
  <si>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</si>
  <si>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</si>
  <si>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</si>
  <si>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</si>
  <si>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</si>
  <si>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</si>
  <si>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</si>
  <si>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</si>
  <si>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</si>
  <si>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</si>
  <si>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</si>
  <si>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</si>
  <si>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</si>
  <si>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</si>
  <si>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</si>
  <si>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</si>
  <si>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</si>
  <si>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</si>
  <si>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</si>
  <si>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</si>
  <si>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</si>
  <si>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</si>
  <si>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</si>
  <si>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</si>
  <si>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</si>
  <si>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</si>
  <si>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</si>
  <si>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</si>
  <si>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</si>
  <si>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</si>
  <si>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</si>
  <si>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</si>
  <si>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</si>
  <si>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</si>
  <si>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</si>
  <si>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</si>
  <si>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</si>
  <si>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</si>
  <si>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</si>
  <si>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</si>
  <si>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</si>
  <si>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</si>
  <si>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</si>
  <si>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</si>
  <si>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</si>
  <si>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</si>
  <si>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</si>
  <si>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</si>
  <si>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</si>
  <si>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</si>
  <si>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</si>
  <si>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</si>
  <si>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</si>
  <si>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</si>
  <si>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</si>
  <si>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</si>
  <si>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</si>
  <si>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</si>
  <si>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</si>
  <si>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</si>
  <si>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</si>
  <si>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</si>
  <si>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</si>
  <si>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</si>
  <si>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</si>
  <si>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</si>
  <si>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</si>
  <si>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</si>
  <si>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</si>
  <si>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</si>
  <si>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</si>
  <si>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</si>
  <si>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</si>
  <si>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</si>
  <si>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</si>
  <si>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</si>
  <si>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</si>
  <si>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</si>
  <si>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</si>
  <si>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</si>
  <si>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</si>
  <si>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</si>
  <si>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</si>
  <si>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</si>
  <si>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</si>
  <si>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</si>
  <si>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</si>
  <si>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</si>
  <si>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</si>
  <si>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</si>
  <si>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</si>
  <si>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</si>
  <si>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</si>
  <si>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</si>
  <si>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</si>
  <si>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</si>
  <si>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</si>
  <si>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</si>
  <si>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</si>
  <si>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</si>
  <si>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</si>
  <si>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</si>
  <si>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</si>
  <si>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</si>
  <si>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</si>
  <si>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</si>
  <si>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</si>
  <si>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</si>
  <si>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</si>
  <si>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</si>
  <si>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</si>
  <si>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</si>
  <si>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</si>
  <si>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</si>
  <si>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</si>
  <si>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</si>
  <si>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</si>
  <si>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</si>
  <si>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</si>
  <si>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</si>
  <si>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</si>
  <si>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</si>
  <si>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</si>
  <si>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</si>
  <si>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</si>
  <si>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</si>
  <si>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</si>
  <si>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</si>
  <si>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</si>
  <si>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</si>
  <si>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</si>
  <si>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</si>
  <si>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</si>
  <si>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</si>
  <si>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</si>
  <si>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</si>
  <si>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</si>
  <si>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</si>
  <si>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</si>
  <si>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</si>
  <si>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</si>
  <si>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</si>
  <si>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</si>
  <si>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</si>
  <si>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</si>
  <si>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</si>
  <si>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</si>
  <si>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</si>
  <si>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</si>
  <si>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</si>
  <si>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</si>
  <si>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</si>
  <si>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</si>
  <si>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</si>
  <si>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</si>
  <si>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</si>
  <si>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</si>
  <si>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</si>
  <si>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</si>
  <si>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</si>
  <si>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</si>
  <si>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</si>
  <si>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</si>
  <si>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</si>
  <si>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</si>
  <si>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</si>
  <si>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</si>
  <si>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</si>
  <si>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</si>
  <si>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</si>
  <si>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</si>
  <si>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</si>
  <si>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</si>
  <si>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</si>
  <si>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</si>
  <si>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</si>
  <si>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</si>
  <si>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</si>
  <si>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</si>
  <si>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</si>
  <si>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</si>
  <si>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</si>
  <si>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</si>
  <si>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</si>
  <si>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</si>
  <si>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</si>
  <si>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</si>
  <si>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</si>
  <si>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</si>
  <si>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</si>
  <si>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</si>
  <si>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</si>
  <si>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</si>
  <si>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</si>
  <si>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</si>
  <si>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</si>
  <si>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</si>
  <si>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</si>
  <si>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</si>
  <si>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</si>
  <si>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</si>
  <si>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</si>
  <si>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</si>
  <si>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</si>
  <si>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</si>
  <si>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</si>
  <si>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</si>
  <si>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</si>
  <si>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</si>
  <si>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</si>
  <si>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</si>
  <si>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</si>
  <si>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</si>
  <si>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</si>
  <si>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</si>
  <si>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</si>
  <si>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</si>
  <si>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</si>
  <si>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</si>
  <si>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</si>
  <si>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</si>
  <si>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</si>
  <si>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</si>
  <si>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</si>
  <si>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</si>
  <si>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</si>
  <si>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</si>
  <si>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</si>
  <si>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</si>
  <si>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</si>
  <si>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</si>
  <si>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</si>
  <si>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</si>
  <si>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</si>
  <si>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</si>
  <si>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</si>
  <si>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</si>
  <si>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</si>
  <si>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</si>
  <si>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</si>
  <si>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</si>
  <si>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</si>
  <si>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</si>
  <si>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</si>
  <si>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</si>
  <si>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</si>
  <si>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</si>
  <si>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</si>
  <si>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</si>
  <si>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</si>
  <si>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</si>
  <si>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</si>
  <si>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</si>
  <si>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</si>
  <si>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</si>
  <si>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</si>
  <si>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</si>
  <si>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</si>
  <si>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</si>
  <si>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</si>
  <si>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</si>
  <si>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</si>
  <si>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</si>
  <si>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</si>
  <si>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</si>
  <si>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</si>
  <si>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</si>
  <si>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</si>
  <si>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</si>
  <si>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</si>
  <si>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</si>
  <si>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</si>
  <si>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</si>
  <si>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</si>
  <si>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</si>
  <si>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</si>
  <si>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</si>
  <si>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</si>
  <si>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</si>
  <si>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</si>
  <si>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</si>
  <si>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</si>
  <si>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</si>
  <si>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</si>
  <si>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</si>
  <si>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</si>
  <si>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</si>
  <si>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</si>
  <si>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</si>
  <si>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</si>
  <si>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</si>
  <si>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</si>
  <si>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</si>
  <si>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</si>
  <si>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</si>
  <si>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</si>
  <si>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</si>
  <si>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</si>
  <si>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</si>
  <si>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</si>
  <si>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</si>
  <si>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</si>
  <si>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</si>
  <si>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</si>
  <si>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</si>
  <si>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</si>
  <si>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</si>
  <si>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</si>
  <si>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</si>
  <si>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</si>
  <si>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</si>
  <si>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</si>
  <si>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</si>
  <si>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</si>
  <si>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</si>
  <si>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</si>
  <si>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</si>
  <si>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</si>
  <si>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</si>
  <si>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</si>
  <si>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</si>
  <si>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</si>
  <si>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</si>
  <si>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</si>
  <si>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</si>
  <si>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</si>
  <si>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</si>
  <si>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</si>
  <si>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</si>
  <si>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</si>
  <si>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</si>
  <si>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</si>
  <si>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</si>
  <si>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</si>
  <si>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</si>
  <si>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</si>
  <si>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</si>
  <si>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</si>
  <si>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</si>
  <si>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</si>
  <si>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</si>
  <si>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</si>
  <si>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</si>
  <si>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</si>
  <si>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</si>
  <si>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</si>
  <si>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</si>
  <si>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</si>
  <si>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</si>
  <si>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</si>
  <si>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</si>
  <si>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</si>
  <si>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</si>
  <si>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</si>
  <si>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</si>
  <si>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</si>
  <si>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</si>
  <si>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</si>
  <si>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</si>
  <si>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</si>
  <si>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</si>
  <si>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</si>
  <si>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</si>
  <si>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</si>
  <si>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</si>
  <si>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</si>
  <si>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</si>
  <si>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</si>
  <si>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</si>
  <si>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</si>
  <si>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</si>
  <si>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</si>
  <si>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</si>
  <si>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</si>
  <si>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</si>
  <si>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</si>
  <si>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</si>
  <si>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</si>
  <si>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</si>
  <si>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</si>
  <si>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</si>
  <si>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</si>
  <si>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</si>
  <si>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</si>
  <si>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</si>
  <si>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</si>
  <si>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</si>
  <si>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</si>
  <si>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</si>
  <si>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</si>
  <si>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</si>
  <si>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</si>
  <si>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</si>
  <si>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</si>
  <si>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</si>
  <si>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</si>
  <si>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</si>
  <si>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</si>
  <si>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</si>
  <si>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</si>
  <si>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</si>
  <si>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</si>
  <si>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</si>
  <si>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</si>
  <si>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</si>
  <si>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</si>
  <si>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</si>
  <si>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</si>
  <si>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</si>
  <si>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</si>
  <si>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</si>
  <si>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</si>
  <si>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</si>
  <si>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</si>
  <si>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</si>
  <si>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</si>
  <si>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</si>
  <si>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</si>
  <si>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</si>
  <si>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</si>
  <si>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</si>
  <si>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</si>
  <si>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</si>
  <si>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</si>
  <si>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</si>
  <si>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</si>
  <si>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</si>
  <si>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</si>
  <si>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</si>
  <si>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</si>
  <si>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</si>
  <si>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</si>
  <si>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</si>
  <si>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</si>
  <si>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</si>
  <si>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</si>
  <si>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</si>
  <si>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</si>
  <si>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</si>
  <si>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</si>
  <si>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</si>
  <si>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</si>
  <si>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</si>
  <si>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</si>
  <si>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</si>
  <si>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</si>
  <si>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</si>
  <si>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</si>
  <si>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</si>
  <si>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</si>
  <si>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</si>
  <si>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</si>
  <si>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</si>
  <si>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</si>
  <si>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</si>
  <si>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</si>
  <si>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</si>
  <si>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</si>
  <si>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</si>
  <si>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</si>
  <si>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</si>
  <si>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</si>
  <si>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</si>
  <si>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</si>
  <si>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</si>
  <si>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</si>
  <si>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</si>
  <si>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</si>
  <si>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</si>
  <si>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</si>
  <si>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</si>
  <si>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</si>
  <si>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</si>
  <si>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</si>
  <si>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</si>
  <si>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</si>
  <si>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</si>
  <si>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</si>
  <si>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</si>
  <si>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</si>
  <si>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</si>
  <si>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</si>
  <si>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</si>
  <si>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</si>
  <si>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</si>
  <si>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</si>
  <si>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</si>
  <si>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</si>
  <si>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</si>
  <si>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</si>
  <si>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</si>
  <si>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</si>
  <si>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</si>
  <si>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</si>
  <si>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</si>
  <si>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</si>
  <si>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</si>
  <si>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</si>
  <si>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</si>
  <si>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</si>
  <si>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</si>
  <si>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</si>
  <si>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</si>
  <si>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</si>
  <si>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</si>
  <si>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</si>
  <si>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</si>
  <si>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</si>
  <si>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</si>
  <si>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</si>
  <si>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</si>
  <si>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</si>
  <si>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</si>
  <si>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</si>
  <si>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</si>
  <si>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</si>
  <si>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</si>
  <si>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</si>
  <si>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</si>
  <si>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</si>
  <si>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</si>
  <si>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</si>
  <si>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</si>
  <si>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</si>
  <si>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</si>
  <si>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</si>
  <si>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</si>
  <si>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</si>
  <si>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</si>
  <si>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</si>
  <si>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</si>
  <si>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</si>
  <si>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</si>
  <si>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</si>
  <si>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</si>
  <si>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</si>
  <si>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</si>
  <si>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</si>
  <si>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</si>
  <si>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</si>
  <si>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</si>
  <si>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</si>
  <si>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</si>
  <si>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</si>
  <si>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</si>
  <si>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</si>
  <si>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</si>
  <si>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</si>
  <si>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</si>
  <si>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</si>
  <si>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</si>
  <si>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</si>
  <si>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</si>
  <si>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</si>
  <si>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</si>
  <si>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</si>
  <si>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</si>
  <si>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</si>
  <si>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</si>
  <si>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</si>
  <si>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</si>
  <si>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</si>
  <si>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</si>
  <si>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</si>
  <si>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</si>
  <si>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</si>
  <si>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</si>
  <si>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</si>
  <si>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</si>
  <si>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</si>
  <si>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</si>
  <si>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</si>
  <si>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</si>
  <si>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</si>
  <si>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</si>
  <si>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</si>
  <si>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</si>
  <si>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</si>
  <si>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</si>
  <si>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</si>
  <si>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</si>
  <si>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</si>
  <si>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</si>
  <si>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</si>
  <si>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</si>
  <si>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</si>
  <si>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</si>
  <si>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</si>
  <si>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</si>
  <si>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</si>
  <si>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</si>
  <si>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</si>
  <si>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</si>
  <si>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</si>
  <si>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</si>
  <si>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</si>
  <si>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</si>
  <si>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</si>
  <si>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</si>
  <si>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</si>
  <si>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</si>
  <si>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</si>
  <si>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</si>
  <si>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</si>
  <si>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</si>
  <si>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</si>
  <si>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</si>
  <si>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</si>
  <si>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</si>
  <si>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</si>
  <si>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</si>
  <si>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</si>
  <si>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</si>
  <si>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</si>
  <si>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</si>
  <si>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</si>
  <si>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</si>
  <si>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</si>
  <si>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</si>
  <si>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</si>
  <si>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</si>
  <si>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</si>
  <si>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</si>
  <si>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</si>
  <si>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</si>
  <si>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</si>
  <si>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</si>
  <si>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</si>
  <si>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</si>
  <si>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</si>
  <si>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</si>
  <si>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</si>
  <si>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</si>
  <si>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</si>
  <si>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</si>
  <si>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</si>
  <si>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</si>
  <si>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</si>
  <si>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</si>
  <si>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</si>
  <si>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</si>
  <si>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</si>
  <si>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</si>
  <si>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</si>
  <si>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</si>
  <si>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</si>
  <si>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</si>
  <si>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</si>
  <si>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</si>
  <si>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</si>
  <si>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</si>
  <si>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</si>
  <si>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</si>
  <si>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</si>
  <si>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</si>
  <si>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</si>
  <si>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</si>
  <si>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</si>
  <si>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</si>
  <si>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</si>
  <si>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</si>
  <si>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</si>
  <si>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</si>
  <si>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</si>
  <si>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</si>
  <si>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</si>
  <si>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</si>
  <si>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</si>
  <si>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</si>
  <si>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</si>
  <si>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</si>
  <si>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</si>
  <si>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</si>
  <si>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</si>
  <si>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</si>
  <si>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</si>
  <si>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</si>
  <si>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</si>
  <si>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</si>
  <si>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</si>
  <si>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</si>
  <si>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</si>
  <si>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</si>
  <si>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</si>
  <si>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</si>
  <si>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</si>
  <si>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</si>
  <si>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</si>
  <si>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</si>
  <si>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</si>
  <si>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</si>
  <si>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</si>
  <si>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</si>
  <si>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</si>
  <si>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</si>
  <si>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</si>
  <si>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</si>
  <si>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</si>
  <si>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</si>
  <si>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</si>
  <si>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</si>
  <si>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</si>
  <si>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</si>
  <si>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</si>
  <si>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</si>
  <si>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</si>
  <si>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</si>
  <si>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</si>
  <si>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</si>
  <si>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</si>
  <si>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</si>
  <si>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</si>
  <si>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</si>
  <si>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</si>
  <si>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</si>
  <si>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</si>
  <si>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</si>
  <si>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</si>
  <si>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</si>
  <si>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</si>
  <si>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</si>
  <si>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</si>
  <si>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</si>
  <si>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</si>
  <si>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</si>
  <si>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</si>
  <si>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</si>
  <si>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</si>
  <si>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</si>
  <si>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</si>
  <si>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</si>
  <si>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</si>
  <si>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</si>
  <si>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</si>
  <si>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</si>
  <si>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</si>
  <si>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</si>
  <si>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</si>
  <si>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</si>
  <si>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</si>
  <si>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</si>
  <si>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</si>
  <si>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</si>
  <si>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</si>
  <si>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</si>
  <si>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</si>
  <si>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</si>
  <si>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</si>
  <si>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</si>
  <si>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</si>
  <si>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</si>
  <si>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</si>
  <si>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</si>
  <si>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</si>
  <si>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</si>
  <si>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</si>
  <si>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</si>
  <si>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</si>
  <si>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</si>
  <si>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</si>
  <si>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</si>
  <si>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</si>
  <si>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</si>
  <si>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</si>
  <si>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</si>
  <si>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</si>
  <si>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</si>
  <si>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</si>
  <si>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</si>
  <si>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</si>
  <si>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</si>
  <si>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</si>
  <si>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</si>
  <si>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</si>
  <si>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</si>
  <si>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</si>
  <si>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</si>
  <si>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</si>
  <si>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</si>
  <si>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</si>
  <si>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</si>
  <si>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</si>
  <si>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</si>
  <si>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</si>
  <si>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</si>
  <si>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</si>
  <si>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</si>
  <si>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</si>
  <si>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</si>
  <si>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</si>
  <si>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</si>
  <si>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</si>
  <si>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</si>
  <si>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</si>
  <si>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</si>
  <si>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</si>
  <si>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</si>
  <si>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</si>
  <si>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</si>
  <si>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</si>
  <si>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</si>
  <si>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</si>
  <si>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</si>
  <si>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</si>
  <si>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</si>
  <si>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</si>
  <si>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</si>
  <si>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</si>
  <si>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</si>
  <si>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</si>
  <si>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</si>
  <si>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</si>
  <si>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</si>
  <si>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</si>
  <si>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</si>
  <si>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</si>
  <si>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</si>
  <si>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</si>
  <si>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</si>
  <si>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</si>
  <si>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</si>
  <si>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</si>
  <si>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</si>
  <si>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</si>
  <si>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</si>
  <si>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</si>
  <si>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</si>
  <si>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</si>
  <si>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</si>
  <si>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</si>
  <si>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</si>
  <si>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</si>
  <si>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</si>
  <si>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</si>
  <si>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</si>
  <si>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</si>
  <si>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</si>
  <si>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</si>
  <si>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</si>
  <si>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</si>
  <si>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</si>
  <si>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</si>
  <si>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</si>
  <si>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</si>
  <si>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</si>
  <si>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</si>
  <si>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</si>
  <si>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</si>
  <si>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</si>
  <si>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</si>
  <si>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</si>
  <si>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</si>
  <si>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</si>
  <si>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</si>
  <si>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</si>
  <si>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</si>
  <si>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</si>
  <si>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</si>
  <si>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</si>
  <si>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</si>
  <si>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</si>
  <si>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</si>
  <si>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</si>
  <si>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</si>
  <si>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</si>
  <si>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</si>
  <si>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</si>
  <si>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</si>
  <si>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</si>
  <si>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</si>
  <si>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</si>
  <si>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</si>
  <si>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</si>
  <si>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</si>
  <si>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</si>
  <si>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</si>
  <si>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</si>
  <si>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</si>
  <si>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</si>
  <si>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</si>
  <si>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</si>
  <si>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</si>
  <si>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</si>
  <si>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</si>
  <si>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</si>
  <si>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</si>
  <si>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</si>
  <si>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</si>
  <si>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</si>
  <si>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</si>
  <si>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</si>
  <si>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</si>
  <si>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</si>
  <si>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</si>
  <si>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</si>
  <si>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</si>
  <si>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</si>
  <si>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</si>
  <si>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</si>
  <si>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</si>
  <si>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</si>
  <si>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</si>
  <si>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</si>
  <si>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</si>
  <si>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</si>
  <si>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</si>
  <si>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</si>
  <si>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</si>
  <si>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</si>
  <si>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</si>
  <si>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</si>
  <si>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</si>
  <si>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</si>
  <si>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</si>
  <si>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</si>
  <si>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</si>
  <si>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</si>
  <si>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</si>
  <si>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</si>
  <si>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</si>
  <si>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</si>
  <si>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</si>
  <si>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</si>
  <si>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</si>
  <si>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</si>
  <si>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</si>
  <si>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</si>
  <si>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</si>
  <si>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</si>
  <si>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</si>
  <si>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</si>
  <si>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</si>
  <si>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</si>
  <si>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</si>
  <si>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</si>
  <si>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</si>
  <si>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</si>
  <si>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</si>
  <si>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</si>
  <si>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</si>
  <si>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</si>
  <si>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</si>
  <si>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</si>
  <si>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</si>
  <si>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</si>
  <si>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</si>
  <si>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</si>
  <si>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</si>
  <si>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</si>
  <si>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</si>
  <si>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</si>
  <si>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</si>
  <si>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</si>
  <si>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</si>
  <si>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</si>
  <si>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</si>
  <si>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</si>
  <si>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</si>
  <si>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</si>
  <si>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</si>
  <si>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</si>
  <si>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</si>
  <si>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</si>
  <si>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</si>
  <si>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</si>
  <si>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</si>
  <si>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</si>
  <si>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</si>
  <si>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</si>
  <si>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</si>
  <si>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</si>
  <si>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</si>
  <si>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</si>
  <si>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</si>
  <si>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</si>
  <si>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</si>
  <si>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</si>
  <si>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</si>
  <si>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</si>
  <si>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</si>
  <si>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</si>
  <si>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</si>
  <si>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</si>
  <si>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</si>
  <si>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</si>
  <si>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</si>
  <si>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</si>
  <si>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</si>
  <si>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</si>
  <si>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</si>
  <si>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</si>
  <si>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</si>
  <si>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</si>
  <si>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</si>
  <si>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</si>
  <si>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</si>
  <si>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</si>
  <si>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</si>
  <si>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</si>
  <si>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</si>
  <si>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</si>
  <si>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</si>
  <si>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</si>
  <si>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</si>
  <si>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</si>
  <si>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</si>
  <si>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</si>
  <si>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</si>
  <si>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</si>
  <si>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</si>
  <si>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</si>
  <si>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</si>
  <si>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</si>
  <si>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</si>
  <si>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</si>
  <si>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</si>
  <si>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</si>
  <si>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</si>
  <si>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</si>
  <si>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</si>
  <si>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</si>
  <si>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</si>
  <si>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</si>
  <si>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</si>
  <si>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</si>
  <si>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</si>
  <si>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</si>
  <si>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</si>
  <si>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</si>
  <si>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</si>
  <si>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</si>
  <si>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</si>
  <si>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</si>
  <si>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</si>
  <si>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</si>
  <si>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</si>
  <si>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</si>
  <si>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</si>
  <si>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</si>
  <si>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</si>
  <si>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</si>
  <si>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</si>
  <si>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</si>
  <si>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</si>
  <si>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</si>
  <si>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</si>
  <si>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</si>
  <si>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</si>
  <si>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</si>
  <si>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</si>
  <si>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</si>
  <si>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</si>
  <si>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</si>
  <si>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</si>
  <si>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</si>
  <si>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</si>
  <si>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</si>
  <si>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</si>
  <si>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</si>
  <si>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</si>
  <si>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</si>
  <si>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</si>
  <si>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</si>
  <si>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</si>
  <si>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</si>
  <si>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</si>
  <si>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</si>
  <si>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</si>
  <si>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</si>
  <si>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</si>
  <si>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</si>
  <si>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</si>
  <si>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</si>
  <si>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</si>
  <si>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</si>
  <si>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</si>
  <si>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</si>
  <si>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</si>
  <si>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</si>
  <si>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</si>
  <si>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</si>
  <si>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</si>
  <si>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</si>
  <si>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</si>
  <si>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</si>
  <si>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</si>
  <si>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</si>
  <si>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</si>
  <si>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</si>
  <si>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</si>
  <si>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</si>
  <si>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</si>
  <si>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</si>
  <si>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</si>
  <si>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</si>
  <si>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</si>
  <si>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</si>
  <si>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</si>
  <si>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</si>
  <si>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</si>
  <si>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</si>
  <si>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</si>
  <si>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</si>
  <si>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</si>
  <si>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</si>
  <si>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</si>
  <si>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</si>
  <si>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</si>
  <si>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</si>
  <si>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</si>
  <si>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</si>
  <si>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</si>
  <si>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</si>
  <si>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</si>
  <si>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</si>
  <si>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</si>
  <si>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</si>
  <si>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</si>
  <si>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</si>
  <si>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</si>
  <si>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</si>
  <si>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</si>
  <si>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</si>
  <si>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</si>
  <si>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</si>
  <si>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</si>
  <si>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</si>
  <si>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</si>
  <si>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</si>
  <si>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</si>
  <si>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</si>
  <si>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</si>
  <si>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</si>
  <si>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</si>
  <si>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</si>
  <si>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</si>
  <si>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</si>
  <si>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</si>
  <si>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</si>
  <si>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</si>
  <si>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</si>
  <si>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</si>
  <si>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</si>
  <si>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</si>
  <si>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</si>
  <si>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</si>
  <si>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</si>
  <si>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</si>
  <si>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</si>
  <si>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</si>
  <si>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</si>
  <si>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</si>
  <si>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</si>
  <si>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</si>
  <si>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</si>
  <si>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</si>
  <si>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</si>
  <si>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</si>
  <si>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</si>
  <si>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</si>
  <si>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</si>
  <si>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</si>
  <si>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</si>
  <si>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</si>
  <si>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</si>
  <si>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</si>
  <si>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</si>
  <si>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</si>
  <si>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</si>
  <si>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</si>
  <si>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</si>
  <si>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</si>
  <si>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</si>
  <si>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</si>
  <si>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</si>
  <si>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</si>
  <si>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</si>
  <si>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</si>
  <si>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</si>
  <si>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</si>
  <si>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</si>
  <si>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</si>
  <si>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</si>
  <si>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</si>
  <si>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</si>
  <si>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</si>
  <si>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</si>
  <si>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</si>
  <si>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</si>
  <si>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</si>
  <si>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</si>
  <si>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</si>
  <si>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</si>
  <si>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</si>
  <si>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</si>
  <si>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</si>
  <si>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</si>
  <si>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</si>
  <si>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</si>
  <si>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</si>
  <si>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</si>
  <si>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</si>
  <si>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</si>
  <si>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</si>
  <si>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</si>
  <si>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</si>
  <si>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</si>
  <si>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</si>
  <si>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</si>
  <si>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</si>
  <si>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</si>
  <si>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</si>
  <si>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</si>
  <si>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</si>
  <si>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</si>
  <si>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</si>
  <si>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</si>
  <si>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</si>
  <si>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</si>
  <si>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</si>
  <si>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</si>
  <si>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</si>
  <si>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</si>
  <si>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</si>
  <si>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</si>
  <si>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</si>
  <si>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</si>
  <si>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</si>
  <si>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</si>
  <si>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</si>
  <si>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</si>
  <si>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</si>
  <si>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</si>
  <si>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</si>
  <si>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</si>
  <si>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</si>
  <si>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</si>
  <si>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</si>
  <si>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</si>
  <si>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</si>
  <si>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</si>
  <si>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</si>
  <si>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</si>
  <si>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</si>
  <si>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</si>
  <si>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</si>
  <si>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</si>
  <si>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</si>
  <si>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</si>
  <si>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</si>
  <si>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</si>
  <si>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</si>
  <si>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</si>
  <si>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</si>
  <si>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</si>
  <si>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</si>
  <si>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</si>
  <si>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</si>
  <si>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</si>
  <si>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</si>
  <si>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</si>
  <si>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</si>
  <si>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</si>
  <si>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</si>
  <si>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</si>
  <si>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</si>
  <si>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</si>
  <si>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</si>
  <si>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</si>
  <si>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</si>
  <si>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</si>
  <si>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</si>
  <si>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</si>
  <si>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</si>
  <si>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</si>
  <si>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</si>
  <si>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</si>
  <si>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</si>
  <si>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</si>
  <si>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</si>
  <si>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</si>
  <si>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efficiency standards</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</si>
  <si>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</si>
  <si>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</si>
  <si>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</si>
  <si>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</si>
  <si>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</si>
  <si>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</si>
  <si>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</si>
  <si>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</si>
  <si>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</si>
  <si>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</si>
  <si>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</si>
  <si>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</si>
  <si>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</si>
  <si>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</si>
  <si>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</si>
  <si>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</si>
  <si>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</si>
  <si>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</si>
  <si>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</si>
  <si>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</si>
  <si>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</si>
  <si>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</si>
  <si>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</si>
  <si>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</si>
  <si>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</si>
  <si>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</si>
  <si>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</si>
  <si>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</si>
  <si>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</si>
  <si>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</si>
  <si>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</si>
  <si>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</si>
  <si>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</si>
  <si>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</si>
  <si>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</si>
  <si>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</si>
  <si>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</si>
  <si>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</si>
  <si>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</si>
  <si>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</si>
  <si>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</si>
  <si>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</si>
  <si>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</si>
  <si>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</si>
  <si>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</si>
  <si>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</si>
  <si>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</si>
  <si>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</si>
  <si>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</si>
  <si>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</si>
  <si>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</si>
  <si>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</si>
  <si>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</si>
  <si>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</si>
  <si>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</si>
  <si>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</si>
  <si>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</si>
  <si>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</si>
  <si>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</si>
  <si>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</si>
  <si>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</si>
  <si>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</si>
  <si>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</si>
  <si>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</si>
  <si>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</si>
  <si>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</si>
  <si>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</si>
  <si>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</si>
  <si>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</si>
  <si>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</si>
  <si>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</si>
  <si>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</si>
  <si>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</si>
  <si>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</si>
  <si>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</si>
  <si>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</si>
  <si>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</si>
  <si>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</si>
  <si>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</si>
  <si>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</si>
  <si>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</si>
  <si>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</si>
  <si>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</si>
  <si>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</si>
  <si>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</si>
  <si>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</si>
  <si>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</si>
  <si>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</si>
  <si>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</si>
  <si>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</si>
  <si>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</si>
  <si>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</si>
  <si>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</si>
  <si>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</si>
  <si>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</si>
  <si>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</si>
  <si>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</si>
  <si>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</si>
  <si>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</si>
  <si>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</si>
  <si>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</si>
  <si>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</si>
  <si>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</si>
  <si>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</si>
  <si>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</si>
  <si>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</si>
  <si>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</si>
  <si>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</si>
  <si>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</si>
  <si>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</si>
  <si>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</si>
  <si>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</si>
  <si>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</si>
  <si>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</si>
  <si>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</si>
  <si>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</si>
  <si>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</si>
  <si>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</si>
  <si>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</si>
  <si>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</si>
  <si>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</si>
  <si>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</si>
  <si>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</si>
  <si>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</si>
  <si>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</si>
  <si>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</si>
  <si>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</si>
  <si>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</si>
  <si>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</si>
  <si>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</si>
  <si>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</si>
  <si>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</si>
  <si>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</si>
  <si>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</si>
  <si>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</si>
  <si>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</si>
  <si>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</si>
  <si>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</si>
  <si>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</si>
  <si>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</si>
  <si>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</si>
  <si>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</si>
  <si>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</si>
  <si>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</si>
  <si>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</si>
  <si>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</si>
  <si>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</si>
  <si>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</si>
  <si>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</si>
  <si>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</si>
  <si>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</si>
  <si>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</si>
  <si>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</si>
  <si>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</si>
  <si>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</si>
  <si>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</si>
  <si>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</si>
  <si>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</si>
  <si>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</si>
  <si>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</si>
  <si>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</si>
  <si>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</si>
  <si>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</si>
  <si>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</si>
  <si>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</si>
  <si>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</si>
  <si>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</si>
  <si>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</si>
  <si>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</si>
  <si>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</si>
  <si>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</si>
  <si>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</si>
  <si>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</si>
  <si>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</si>
  <si>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</si>
  <si>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</si>
  <si>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</si>
  <si>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</si>
  <si>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</si>
  <si>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</si>
  <si>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</si>
  <si>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</si>
  <si>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</si>
  <si>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</si>
  <si>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</si>
  <si>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</si>
  <si>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</si>
  <si>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</si>
  <si>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</si>
  <si>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</si>
  <si>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</si>
  <si>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</si>
  <si>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</si>
  <si>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</si>
  <si>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</si>
  <si>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</si>
  <si>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</si>
  <si>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</si>
  <si>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</si>
  <si>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</si>
  <si>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</si>
  <si>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</si>
  <si>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</si>
  <si>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</si>
  <si>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</si>
  <si>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</si>
  <si>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</si>
  <si>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</si>
  <si>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</si>
  <si>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</si>
  <si>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</si>
  <si>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</si>
  <si>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</si>
  <si>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</si>
  <si>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</si>
  <si>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</si>
  <si>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</si>
  <si>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</si>
  <si>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</si>
  <si>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</si>
  <si>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</si>
  <si>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</si>
  <si>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</si>
  <si>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</si>
  <si>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</si>
  <si>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</si>
  <si>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</si>
  <si>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</si>
  <si>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</si>
  <si>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</si>
  <si>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</si>
  <si>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</si>
  <si>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</si>
  <si>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</si>
  <si>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</si>
  <si>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</si>
  <si>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</si>
  <si>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</si>
  <si>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</si>
  <si>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</si>
  <si>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</si>
  <si>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</si>
  <si>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</si>
  <si>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</si>
  <si>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</si>
  <si>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</si>
  <si>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</si>
  <si>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</si>
  <si>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</si>
  <si>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</si>
  <si>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</si>
  <si>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</si>
  <si>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</si>
  <si>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</si>
  <si>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</si>
  <si>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</si>
  <si>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</si>
  <si>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</si>
  <si>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</si>
  <si>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</si>
  <si>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</si>
  <si>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</si>
  <si>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</si>
  <si>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</si>
  <si>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</si>
  <si>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</si>
  <si>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</si>
  <si>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</si>
  <si>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</si>
  <si>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</si>
  <si>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</si>
  <si>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</si>
  <si>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</si>
  <si>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</si>
  <si>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</si>
  <si>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</si>
  <si>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</si>
  <si>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</si>
  <si>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</si>
  <si>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</si>
  <si>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</si>
  <si>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</si>
  <si>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</si>
  <si>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</si>
  <si>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</si>
  <si>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</si>
  <si>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</si>
  <si>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</si>
  <si>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</si>
  <si>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</si>
  <si>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</si>
  <si>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</si>
  <si>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</si>
  <si>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</si>
  <si>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</si>
  <si>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</si>
  <si>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</si>
  <si>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</si>
  <si>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</si>
  <si>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</si>
  <si>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</si>
  <si>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</si>
  <si>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</si>
  <si>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</si>
  <si>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</si>
  <si>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</si>
  <si>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</si>
  <si>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</si>
  <si>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</si>
  <si>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</si>
  <si>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</si>
  <si>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</si>
  <si>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</si>
  <si>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</si>
  <si>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</si>
  <si>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</si>
  <si>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</si>
  <si>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</si>
  <si>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</si>
  <si>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</si>
  <si>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</si>
  <si>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</si>
  <si>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</si>
  <si>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</si>
  <si>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</si>
  <si>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</si>
  <si>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</si>
  <si>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</si>
  <si>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</si>
  <si>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</si>
  <si>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</si>
  <si>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</si>
  <si>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</si>
  <si>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</si>
  <si>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</si>
  <si>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</si>
  <si>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</si>
  <si>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</si>
  <si>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</si>
  <si>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</si>
  <si>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</si>
  <si>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</si>
  <si>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</si>
  <si>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</si>
  <si>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</si>
  <si>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</si>
  <si>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</si>
  <si>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</si>
  <si>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</si>
  <si>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</si>
  <si>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</si>
  <si>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</si>
  <si>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</si>
  <si>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</si>
  <si>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</si>
  <si>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</si>
  <si>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</si>
  <si>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</si>
  <si>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</si>
  <si>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</si>
  <si>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</si>
  <si>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</si>
  <si>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</si>
  <si>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</si>
  <si>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</si>
  <si>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</si>
  <si>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</si>
  <si>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</si>
  <si>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</si>
  <si>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</si>
  <si>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</si>
  <si>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</si>
  <si>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</si>
  <si>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</si>
  <si>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</si>
  <si>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</si>
  <si>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</si>
  <si>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</si>
  <si>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</si>
  <si>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</si>
  <si>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</si>
  <si>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</si>
  <si>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</si>
  <si>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</si>
  <si>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</si>
  <si>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</si>
  <si>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</si>
  <si>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</si>
  <si>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</si>
  <si>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</si>
  <si>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</si>
  <si>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</si>
  <si>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</si>
  <si>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</si>
  <si>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</si>
  <si>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</si>
  <si>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</si>
  <si>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</si>
  <si>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</si>
  <si>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</si>
  <si>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</si>
  <si>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</si>
  <si>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</si>
  <si>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</si>
  <si>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</si>
  <si>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</si>
  <si>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</si>
  <si>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</si>
  <si>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</si>
  <si>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</si>
  <si>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</si>
  <si>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</si>
  <si>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</si>
  <si>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</si>
  <si>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</si>
  <si>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</si>
  <si>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</si>
  <si>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</si>
  <si>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</si>
  <si>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</si>
  <si>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</si>
  <si>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</si>
  <si>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</si>
  <si>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</si>
  <si>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</si>
  <si>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</si>
  <si>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</si>
  <si>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</si>
  <si>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</si>
  <si>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</si>
  <si>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</si>
  <si>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</si>
  <si>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</si>
  <si>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</si>
  <si>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</si>
  <si>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</si>
  <si>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</si>
  <si>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</si>
  <si>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</si>
  <si>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</si>
  <si>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</si>
  <si>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</si>
  <si>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</si>
  <si>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</si>
  <si>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</si>
  <si>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</si>
  <si>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</si>
  <si>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</si>
  <si>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</si>
  <si>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</si>
  <si>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</si>
  <si>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</si>
  <si>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</si>
  <si>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</si>
  <si>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</si>
  <si>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</si>
  <si>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</si>
  <si>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</si>
  <si>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</si>
  <si>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</si>
  <si>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</si>
  <si>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</si>
  <si>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</si>
  <si>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</si>
  <si>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</si>
  <si>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</si>
  <si>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</si>
  <si>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</si>
  <si>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</si>
  <si>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</si>
  <si>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</si>
  <si>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</si>
  <si>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</si>
  <si>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</si>
  <si>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</si>
  <si>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</si>
  <si>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</si>
  <si>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</si>
  <si>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</si>
  <si>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</si>
  <si>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</si>
  <si>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</si>
  <si>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</si>
  <si>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</si>
  <si>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</si>
  <si>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</si>
  <si>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</si>
  <si>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</si>
  <si>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</si>
  <si>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</si>
  <si>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</si>
  <si>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</si>
  <si>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</si>
  <si>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</si>
  <si>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</si>
  <si>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</si>
  <si>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</si>
  <si>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</si>
  <si>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</si>
  <si>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</si>
  <si>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</si>
  <si>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</si>
  <si>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</si>
  <si>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</si>
  <si>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</si>
  <si>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</si>
  <si>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</si>
  <si>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</si>
  <si>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</si>
  <si>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</si>
  <si>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</si>
  <si>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</si>
  <si>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</si>
  <si>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</si>
  <si>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</si>
  <si>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</si>
  <si>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</si>
  <si>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</si>
  <si>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</si>
  <si>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</si>
  <si>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</si>
  <si>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</si>
  <si>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</si>
  <si>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</si>
  <si>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</si>
  <si>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</si>
  <si>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</si>
  <si>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</si>
  <si>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</si>
  <si>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</si>
  <si>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</si>
  <si>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</si>
  <si>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</si>
  <si>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</si>
  <si>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</si>
  <si>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</si>
  <si>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</si>
  <si>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</si>
  <si>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</si>
  <si>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</si>
  <si>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</si>
  <si>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</si>
  <si>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</si>
  <si>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</si>
  <si>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</si>
  <si>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</si>
  <si>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</si>
  <si>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</si>
  <si>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</si>
  <si>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</si>
  <si>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</si>
  <si>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</si>
  <si>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</si>
  <si>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</si>
  <si>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</si>
  <si>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</si>
  <si>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</si>
  <si>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</si>
  <si>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</si>
  <si>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</si>
  <si>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</si>
  <si>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</si>
  <si>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</si>
  <si>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</si>
  <si>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</si>
  <si>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</si>
  <si>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</si>
  <si>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</si>
  <si>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</si>
  <si>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</si>
  <si>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</si>
  <si>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</si>
  <si>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</si>
  <si>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</si>
  <si>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</si>
  <si>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</si>
  <si>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</si>
  <si>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</si>
  <si>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</si>
  <si>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</si>
  <si>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</si>
  <si>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</si>
  <si>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</si>
  <si>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</si>
  <si>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</si>
  <si>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</si>
  <si>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</si>
  <si>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</si>
  <si>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</si>
  <si>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</si>
  <si>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</si>
  <si>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</si>
  <si>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</si>
  <si>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</si>
  <si>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</si>
  <si>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</si>
  <si>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</si>
  <si>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</si>
  <si>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</si>
  <si>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</si>
  <si>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</si>
  <si>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</si>
  <si>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</si>
  <si>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</si>
  <si>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</si>
  <si>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</si>
  <si>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</si>
  <si>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</si>
  <si>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</si>
  <si>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</si>
  <si>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</si>
  <si>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</si>
  <si>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</si>
  <si>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</si>
  <si>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</si>
  <si>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</si>
  <si>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</si>
  <si>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</si>
  <si>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</si>
  <si>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</si>
  <si>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</si>
  <si>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</si>
  <si>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</si>
  <si>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</si>
  <si>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</si>
  <si>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</si>
  <si>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</si>
  <si>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</si>
  <si>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</si>
  <si>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</si>
  <si>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</si>
  <si>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</si>
  <si>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</si>
  <si>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</si>
  <si>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</si>
  <si>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</si>
  <si>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</si>
  <si>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</si>
  <si>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</si>
  <si>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</si>
  <si>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</si>
  <si>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</si>
  <si>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</si>
  <si>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</si>
  <si>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</si>
  <si>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</si>
  <si>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</si>
  <si>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</si>
  <si>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</si>
  <si>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</si>
  <si>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</si>
  <si>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</si>
  <si>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</si>
  <si>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</si>
  <si>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</si>
  <si>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</si>
  <si>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</si>
  <si>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</si>
  <si>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</si>
  <si>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</si>
  <si>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</si>
  <si>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</si>
  <si>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</si>
  <si>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</si>
  <si>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</si>
  <si>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</si>
  <si>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</si>
  <si>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</si>
  <si>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</si>
  <si>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</si>
  <si>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</si>
  <si>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</si>
  <si>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</si>
  <si>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</si>
  <si>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</si>
  <si>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</si>
  <si>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</si>
  <si>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</si>
  <si>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</si>
  <si>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</si>
  <si>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</si>
  <si>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</si>
  <si>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</si>
  <si>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</si>
  <si>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</si>
  <si>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</si>
  <si>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</si>
  <si>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</si>
  <si>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</si>
  <si>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</si>
  <si>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</si>
  <si>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</si>
  <si>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</si>
  <si>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</si>
  <si>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</si>
  <si>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</si>
  <si>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</si>
  <si>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</si>
  <si>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</si>
  <si>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</si>
  <si>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</si>
  <si>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</si>
  <si>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</si>
  <si>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</si>
  <si>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</si>
  <si>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</si>
  <si>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</si>
  <si>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</si>
  <si>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</si>
  <si>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</si>
  <si>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</si>
  <si>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</si>
  <si>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</si>
  <si>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</si>
  <si>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</si>
  <si>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</si>
  <si>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</si>
  <si>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</si>
  <si>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</si>
  <si>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</si>
  <si>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</si>
  <si>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</si>
  <si>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</si>
  <si>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</si>
  <si>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</si>
  <si>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</si>
  <si>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</si>
  <si>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</si>
  <si>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</si>
  <si>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</si>
  <si>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</si>
  <si>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</si>
  <si>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</si>
  <si>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</si>
  <si>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</si>
  <si>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</si>
  <si>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</si>
  <si>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</si>
  <si>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</si>
  <si>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</si>
  <si>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</si>
  <si>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</si>
  <si>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</si>
  <si>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</si>
  <si>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</si>
  <si>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</si>
  <si>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</si>
  <si>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</si>
  <si>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</si>
  <si>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</si>
  <si>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</si>
  <si>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</si>
  <si>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</si>
  <si>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</si>
  <si>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</si>
  <si>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</si>
  <si>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</si>
  <si>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</si>
  <si>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</si>
  <si>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</si>
  <si>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</si>
  <si>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</si>
  <si>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</si>
  <si>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</si>
  <si>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</si>
  <si>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</si>
  <si>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</si>
  <si>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</si>
  <si>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</si>
  <si>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</si>
  <si>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</si>
  <si>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</si>
  <si>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</si>
  <si>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</si>
  <si>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</si>
  <si>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</si>
  <si>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</si>
  <si>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</si>
  <si>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</si>
  <si>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</si>
  <si>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</si>
  <si>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</si>
  <si>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</si>
  <si>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</si>
  <si>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</si>
  <si>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</si>
  <si>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</si>
  <si>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</si>
  <si>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</si>
  <si>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</si>
  <si>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</si>
  <si>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</si>
  <si>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</si>
  <si>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</si>
  <si>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</si>
  <si>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</si>
  <si>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</si>
  <si>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</si>
  <si>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</si>
  <si>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</si>
  <si>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</si>
  <si>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</si>
  <si>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</si>
  <si>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</si>
  <si>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</si>
  <si>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</si>
  <si>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</si>
  <si>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</si>
  <si>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</si>
  <si>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</si>
  <si>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</si>
  <si>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</si>
  <si>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</si>
  <si>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</si>
  <si>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</si>
  <si>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</si>
  <si>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</si>
  <si>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</si>
  <si>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</si>
  <si>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</si>
  <si>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</si>
  <si>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</si>
  <si>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</si>
  <si>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</si>
  <si>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</si>
  <si>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</si>
  <si>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</si>
  <si>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</si>
  <si>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</si>
  <si>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</si>
  <si>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</si>
  <si>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</si>
  <si>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</si>
  <si>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</si>
  <si>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</si>
  <si>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</si>
  <si>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</si>
  <si>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</si>
  <si>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</si>
  <si>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</si>
  <si>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</si>
  <si>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</si>
  <si>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</si>
  <si>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</si>
  <si>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</si>
  <si>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</si>
  <si>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</si>
  <si>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</si>
  <si>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</si>
  <si>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</si>
  <si>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</si>
  <si>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</si>
  <si>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</si>
  <si>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</si>
  <si>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</si>
  <si>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</si>
  <si>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</si>
  <si>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</si>
  <si>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</si>
  <si>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</si>
  <si>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</si>
  <si>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</si>
  <si>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</si>
  <si>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</si>
  <si>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</si>
  <si>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</si>
  <si>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</si>
  <si>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</si>
  <si>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</si>
  <si>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</si>
  <si>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</si>
  <si>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</si>
  <si>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</si>
  <si>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</si>
  <si>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</si>
  <si>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</si>
  <si>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</si>
  <si>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</si>
  <si>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</si>
  <si>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</si>
  <si>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</si>
  <si>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</si>
  <si>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</si>
  <si>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</si>
  <si>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</si>
  <si>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</si>
  <si>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</si>
  <si>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</si>
  <si>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</si>
  <si>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</si>
  <si>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</si>
  <si>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</si>
  <si>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</si>
  <si>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</si>
  <si>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</si>
  <si>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</si>
  <si>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</si>
  <si>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</si>
  <si>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</si>
  <si>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</si>
  <si>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</si>
  <si>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</si>
  <si>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</si>
  <si>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</si>
  <si>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</si>
  <si>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</si>
  <si>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</si>
  <si>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</si>
  <si>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</si>
  <si>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</si>
  <si>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</si>
  <si>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</si>
  <si>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</si>
  <si>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</si>
  <si>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</si>
  <si>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</si>
  <si>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</si>
  <si>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</si>
  <si>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</si>
  <si>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</si>
  <si>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</si>
  <si>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</si>
  <si>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</si>
  <si>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</si>
  <si>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</si>
  <si>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</si>
  <si>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</si>
  <si>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</si>
  <si>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</si>
  <si>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</si>
  <si>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</si>
  <si>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</si>
  <si>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</si>
  <si>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</si>
  <si>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</si>
  <si>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</si>
  <si>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</si>
  <si>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</si>
  <si>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</si>
  <si>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</si>
  <si>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</si>
  <si>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</si>
  <si>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</si>
  <si>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</si>
  <si>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</si>
  <si>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</si>
  <si>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</si>
  <si>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</si>
  <si>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</si>
  <si>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</si>
  <si>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</si>
  <si>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</si>
  <si>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</si>
  <si>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</si>
  <si>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</si>
  <si>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</si>
  <si>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</si>
  <si>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</si>
  <si>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</si>
  <si>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</si>
  <si>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</si>
  <si>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</si>
  <si>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</si>
  <si>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</si>
  <si>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</si>
  <si>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</si>
  <si>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</si>
  <si>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</si>
  <si>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</si>
  <si>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</si>
  <si>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</si>
  <si>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</si>
  <si>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</si>
  <si>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</si>
  <si>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</si>
  <si>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</si>
  <si>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</si>
  <si>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</si>
  <si>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</si>
  <si>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</si>
  <si>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</si>
  <si>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</si>
  <si>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</si>
  <si>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</si>
  <si>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</si>
  <si>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</si>
  <si>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</si>
  <si>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</si>
  <si>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</si>
  <si>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</si>
  <si>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</si>
  <si>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</si>
  <si>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</si>
  <si>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</si>
  <si>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</si>
  <si>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</si>
  <si>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</si>
  <si>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</si>
  <si>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</si>
  <si>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</si>
  <si>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</si>
  <si>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</si>
  <si>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</si>
  <si>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</si>
  <si>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</si>
  <si>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</si>
  <si>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</si>
  <si>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</si>
  <si>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</si>
  <si>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</si>
  <si>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</si>
  <si>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</si>
  <si>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</si>
  <si>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</si>
  <si>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</si>
  <si>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</si>
  <si>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</si>
  <si>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</si>
  <si>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</si>
  <si>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</si>
  <si>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</si>
  <si>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</si>
  <si>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</si>
  <si>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</si>
  <si>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</si>
  <si>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</si>
  <si>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</si>
  <si>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</si>
  <si>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</si>
  <si>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</si>
  <si>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</si>
  <si>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</si>
  <si>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</si>
  <si>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</si>
  <si>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</si>
  <si>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</si>
  <si>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</si>
  <si>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</si>
  <si>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</si>
  <si>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</si>
  <si>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</si>
  <si>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</si>
  <si>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</si>
  <si>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</si>
  <si>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</si>
  <si>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</si>
  <si>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</si>
  <si>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</si>
  <si>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</si>
  <si>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</si>
  <si>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</si>
  <si>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</si>
  <si>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</si>
  <si>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</si>
  <si>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</si>
  <si>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</si>
  <si>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</si>
  <si>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</si>
  <si>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</si>
  <si>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</si>
  <si>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</si>
  <si>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</si>
  <si>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</si>
  <si>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</si>
  <si>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</si>
  <si>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</si>
  <si>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</si>
  <si>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</si>
  <si>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</si>
  <si>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</si>
  <si>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</si>
  <si>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</si>
  <si>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</si>
  <si>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</si>
  <si>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</si>
  <si>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</si>
  <si>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</si>
  <si>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</si>
  <si>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</si>
  <si>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</si>
  <si>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</si>
  <si>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</si>
  <si>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</si>
  <si>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</si>
  <si>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</si>
  <si>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</si>
  <si>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</si>
  <si>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</si>
  <si>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</si>
  <si>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</si>
  <si>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</si>
  <si>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</si>
  <si>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</si>
  <si>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</si>
  <si>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</si>
  <si>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</si>
  <si>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</si>
  <si>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</si>
  <si>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</si>
  <si>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</si>
  <si>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</si>
  <si>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</si>
  <si>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</si>
  <si>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</si>
  <si>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</si>
  <si>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</si>
  <si>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</si>
  <si>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</si>
  <si>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</si>
  <si>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</si>
  <si>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</si>
  <si>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</si>
  <si>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</si>
  <si>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</si>
  <si>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</si>
  <si>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</si>
  <si>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</si>
  <si>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</si>
  <si>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</si>
  <si>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</si>
  <si>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</si>
  <si>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</si>
  <si>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</si>
  <si>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</si>
  <si>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</si>
  <si>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</si>
  <si>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</si>
  <si>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</si>
  <si>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</si>
  <si>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</si>
  <si>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</si>
  <si>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</si>
  <si>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</si>
  <si>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</si>
  <si>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</si>
  <si>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</si>
  <si>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</si>
  <si>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</si>
  <si>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</si>
  <si>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</si>
  <si>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</si>
  <si>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</si>
  <si>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</si>
  <si>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</si>
  <si>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</si>
  <si>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</si>
  <si>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</si>
  <si>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</si>
  <si>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</si>
  <si>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</si>
  <si>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</si>
  <si>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</si>
  <si>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</si>
  <si>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</si>
  <si>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</si>
  <si>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</si>
  <si>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</si>
  <si>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</si>
  <si>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</si>
  <si>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</si>
  <si>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</si>
  <si>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</si>
  <si>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</si>
  <si>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</si>
  <si>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</si>
  <si>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</si>
  <si>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</si>
  <si>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</si>
  <si>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</si>
  <si>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</si>
  <si>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</si>
  <si>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</si>
  <si>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</si>
  <si>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</si>
  <si>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</si>
  <si>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</si>
  <si>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</si>
  <si>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</si>
  <si>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</si>
  <si>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</si>
  <si>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</si>
  <si>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</si>
  <si>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</si>
  <si>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</si>
  <si>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</si>
  <si>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</si>
  <si>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</si>
  <si>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</si>
  <si>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</si>
  <si>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</si>
  <si>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</si>
  <si>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</si>
  <si>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</si>
  <si>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</si>
  <si>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</si>
  <si>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</si>
  <si>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</si>
  <si>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</si>
  <si>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</si>
  <si>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</si>
  <si>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</si>
  <si>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</si>
  <si>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</si>
  <si>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</si>
  <si>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</si>
  <si>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</si>
  <si>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</si>
  <si>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</si>
  <si>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</si>
  <si>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</si>
  <si>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</si>
  <si>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</si>
  <si>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</si>
  <si>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</si>
  <si>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</si>
  <si>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</si>
  <si>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</si>
  <si>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</si>
  <si>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</si>
  <si>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</si>
  <si>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</si>
  <si>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</si>
  <si>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</si>
  <si>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</si>
  <si>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</si>
  <si>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</si>
  <si>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</si>
  <si>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</si>
  <si>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</si>
  <si>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</si>
  <si>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</si>
  <si>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</si>
  <si>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</si>
  <si>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</si>
  <si>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</si>
  <si>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</si>
  <si>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</si>
  <si>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</si>
  <si>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</si>
  <si>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</si>
  <si>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</si>
  <si>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</si>
  <si>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</si>
  <si>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</si>
  <si>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</si>
  <si>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</si>
  <si>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</si>
  <si>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</si>
  <si>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</si>
  <si>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</si>
  <si>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</si>
  <si>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</si>
  <si>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</si>
  <si>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</si>
  <si>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</si>
  <si>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</si>
  <si>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</si>
  <si>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</si>
  <si>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</si>
  <si>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</si>
  <si>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</si>
  <si>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</si>
  <si>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</si>
  <si>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</si>
  <si>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</si>
  <si>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</si>
  <si>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</si>
  <si>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</si>
  <si>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</si>
  <si>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</si>
  <si>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</si>
  <si>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</si>
  <si>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</si>
  <si>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</si>
  <si>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</si>
  <si>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</si>
  <si>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</si>
  <si>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</si>
  <si>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</si>
  <si>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</si>
  <si>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</si>
  <si>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</si>
  <si>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</si>
  <si>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</si>
  <si>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</si>
  <si>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</si>
  <si>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</si>
  <si>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</si>
  <si>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</si>
  <si>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</si>
  <si>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</si>
  <si>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</si>
  <si>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</si>
  <si>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</si>
  <si>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</si>
  <si>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</si>
  <si>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</si>
  <si>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</si>
  <si>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</si>
  <si>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</si>
  <si>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</si>
  <si>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</si>
  <si>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</si>
  <si>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</si>
  <si>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</si>
  <si>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</si>
  <si>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</si>
  <si>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</si>
  <si>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</si>
  <si>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</si>
  <si>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</si>
  <si>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</si>
  <si>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</si>
  <si>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</si>
  <si>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</si>
  <si>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</si>
  <si>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</si>
  <si>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</si>
  <si>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</si>
  <si>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</si>
  <si>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</si>
  <si>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</si>
  <si>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</si>
  <si>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</si>
  <si>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</si>
  <si>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</si>
  <si>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</si>
  <si>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</si>
  <si>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</si>
  <si>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</si>
  <si>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</si>
  <si>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</si>
  <si>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</si>
  <si>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</si>
  <si>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</si>
  <si>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</si>
  <si>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</si>
  <si>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</si>
  <si>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</si>
  <si>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</si>
  <si>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</si>
  <si>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</si>
  <si>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</si>
  <si>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</si>
  <si>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</si>
  <si>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</si>
  <si>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</si>
  <si>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</si>
  <si>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</si>
  <si>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</si>
  <si>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</si>
  <si>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</si>
  <si>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</si>
  <si>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</si>
  <si>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</si>
  <si>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</si>
  <si>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</si>
  <si>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</si>
  <si>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</si>
  <si>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</si>
  <si>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</si>
  <si>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</si>
  <si>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</si>
  <si>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</si>
  <si>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</si>
  <si>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</si>
  <si>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</si>
  <si>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</si>
  <si>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</si>
  <si>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</si>
  <si>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</si>
  <si>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</si>
  <si>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</si>
  <si>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</si>
  <si>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</si>
  <si>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</si>
  <si>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</si>
  <si>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</si>
  <si>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</si>
  <si>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</si>
  <si>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</si>
  <si>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</si>
  <si>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</si>
  <si>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</si>
  <si>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</si>
  <si>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</si>
  <si>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</si>
  <si>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</si>
  <si>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</si>
  <si>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</si>
  <si>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</si>
  <si>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</si>
  <si>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</si>
  <si>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</si>
  <si>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</si>
  <si>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</si>
  <si>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</si>
  <si>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</si>
  <si>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</si>
  <si>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</si>
  <si>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</si>
  <si>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</si>
  <si>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</si>
  <si>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</si>
  <si>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</si>
  <si>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</si>
  <si>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</si>
  <si>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</si>
  <si>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</si>
  <si>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</si>
  <si>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</si>
  <si>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</si>
  <si>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</si>
  <si>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</si>
  <si>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</si>
  <si>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</si>
  <si>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</si>
  <si>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</si>
  <si>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</si>
  <si>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</si>
  <si>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</si>
  <si>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</si>
  <si>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</si>
  <si>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</si>
  <si>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</si>
  <si>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</si>
  <si>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</si>
  <si>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</si>
  <si>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</si>
  <si>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</si>
  <si>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</si>
  <si>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</si>
  <si>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</si>
  <si>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</si>
  <si>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</si>
  <si>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</si>
  <si>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</si>
  <si>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</si>
  <si>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</si>
  <si>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</si>
  <si>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</si>
  <si>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</si>
  <si>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</si>
  <si>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</si>
  <si>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</si>
  <si>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</si>
  <si>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</si>
  <si>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</si>
  <si>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</si>
  <si>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</si>
  <si>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</si>
  <si>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</si>
  <si>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</si>
  <si>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</si>
  <si>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</si>
  <si>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</si>
  <si>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</si>
  <si>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</si>
  <si>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</si>
  <si>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</si>
  <si>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</si>
  <si>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</si>
  <si>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</si>
  <si>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</si>
  <si>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</si>
  <si>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</si>
  <si>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</si>
  <si>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</si>
  <si>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</si>
  <si>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</si>
  <si>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</si>
  <si>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</si>
  <si>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</si>
  <si>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</si>
  <si>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</si>
  <si>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</si>
  <si>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</si>
  <si>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</si>
  <si>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</si>
  <si>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</si>
  <si>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</si>
  <si>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</si>
  <si>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</si>
  <si>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</si>
  <si>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</si>
  <si>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</si>
  <si>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</si>
  <si>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</si>
  <si>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</si>
  <si>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</si>
  <si>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</si>
  <si>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</si>
  <si>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</si>
  <si>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</si>
  <si>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</si>
  <si>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</si>
  <si>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</si>
  <si>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</si>
  <si>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</si>
  <si>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</si>
  <si>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</si>
  <si>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</si>
  <si>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</si>
  <si>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</si>
  <si>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</si>
  <si>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</si>
  <si>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t>
  </si>
  <si>
    <t>**Description:**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</si>
  <si>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</si>
  <si>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Industrial Clean Heat PTC Rate</t>
  </si>
  <si>
    <t>Clean Heat PTC</t>
  </si>
  <si>
    <t>indst clean heat PTC</t>
  </si>
  <si>
    <t>$ / million BTU</t>
  </si>
  <si>
    <t>**Description:** This policy reduces nitrous oxide (N2O) process emissions from the chemicals industry (primarily from the production of nitric acid and adipic acid) by destroying the N2O rather than venting it to the atmosphere.</t>
  </si>
  <si>
    <t>**Description:**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</si>
  <si>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</si>
  <si>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medium-to-high temperature processes.</t>
  </si>
  <si>
    <t>Boilers</t>
  </si>
  <si>
    <t>Non-Boiler Low Temperature</t>
  </si>
  <si>
    <t>Non-Boiler High Temperature</t>
  </si>
  <si>
    <t>Non-Boiler Medium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</si>
</sst>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 ref="D110" dT="2020-08-19T00:06:43.00" personId="{811026A2-74EF-4287-974D-D90683F22217}" id="{F601AB12-684E-4E95-8C1E-B144486F847D}">
    <text>Leave this cell blank.</text>
  </threadedComment>
  <threadedComment ref="E110" dT="2020-08-19T00:06:43.00" personId="{811026A2-74EF-4287-974D-D90683F22217}" id="{A645F5AA-7A90-4A35-968A-CE10D0FAB4B0}">
    <text>Leave this cell blank.</text>
  </threadedComment>
  <threadedComment ref="D111" dT="2020-08-19T00:06:43.00" personId="{811026A2-74EF-4287-974D-D90683F22217}" id="{746FF03D-5804-4E4E-B458-37BB59B9E142}">
    <text>Leave this cell blank.</text>
  </threadedComment>
  <threadedComment ref="E111" dT="2020-08-19T00:06:43.00" personId="{811026A2-74EF-4287-974D-D90683F22217}" id="{9EC6115E-EDF0-4A53-BA39-6E38927B0C70}">
    <text>Leave this cell blank.</text>
  </threadedComment>
  <threadedComment ref="D112" dT="2020-08-19T00:06:43.00" personId="{811026A2-74EF-4287-974D-D90683F22217}" id="{AB2AEDA0-791A-4901-BF44-CCC69230B04C}">
    <text>Leave this cell blank.</text>
  </threadedComment>
  <threadedComment ref="E112"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8671875" defaultRowHeight="14.4" x14ac:dyDescent="0.3"/>
  <cols>
    <col min="1" max="1" width="28.44140625" customWidth="1"/>
    <col min="2" max="2" width="24.44140625" customWidth="1"/>
  </cols>
  <sheetData>
    <row r="1" spans="1:2" x14ac:dyDescent="0.3">
      <c r="A1" s="9" t="s">
        <v>98</v>
      </c>
    </row>
    <row r="3" spans="1:2" x14ac:dyDescent="0.3">
      <c r="A3" t="s">
        <v>99</v>
      </c>
    </row>
    <row r="4" spans="1:2" x14ac:dyDescent="0.3">
      <c r="A4" t="s">
        <v>134</v>
      </c>
    </row>
    <row r="5" spans="1:2" x14ac:dyDescent="0.3">
      <c r="A5" t="s">
        <v>103</v>
      </c>
    </row>
    <row r="6" spans="1:2" x14ac:dyDescent="0.3">
      <c r="A6" t="s">
        <v>100</v>
      </c>
    </row>
    <row r="8" spans="1:2" x14ac:dyDescent="0.3">
      <c r="A8" t="s">
        <v>101</v>
      </c>
    </row>
    <row r="9" spans="1:2" x14ac:dyDescent="0.3">
      <c r="A9" t="s">
        <v>102</v>
      </c>
    </row>
    <row r="10" spans="1:2" x14ac:dyDescent="0.3">
      <c r="A10" s="41" t="s">
        <v>2748</v>
      </c>
    </row>
    <row r="11" spans="1:2" x14ac:dyDescent="0.3">
      <c r="A11" s="41"/>
    </row>
    <row r="12" spans="1:2" x14ac:dyDescent="0.3">
      <c r="A12" t="s">
        <v>104</v>
      </c>
    </row>
    <row r="13" spans="1:2" x14ac:dyDescent="0.3">
      <c r="A13" t="s">
        <v>105</v>
      </c>
    </row>
    <row r="14" spans="1:2" x14ac:dyDescent="0.3">
      <c r="A14" t="s">
        <v>106</v>
      </c>
    </row>
    <row r="16" spans="1:2" x14ac:dyDescent="0.3">
      <c r="A16" s="42" t="s">
        <v>2836</v>
      </c>
      <c r="B16" s="159"/>
    </row>
    <row r="17" spans="1:3" x14ac:dyDescent="0.3">
      <c r="A17" t="s">
        <v>2819</v>
      </c>
      <c r="B17" s="20">
        <f>MAX(PolicyLevers!H:H)</f>
        <v>2317</v>
      </c>
    </row>
    <row r="18" spans="1:3" x14ac:dyDescent="0.3">
      <c r="A18" t="s">
        <v>2835</v>
      </c>
      <c r="B18" s="20" t="str" cm="1">
        <f t="array" ref="B18">IF(MIN(IF(COUNTIF(PolicyLevers!$H$2:$H$1567,PolicyLevers!$H$2:$H$1567)&gt;1,PolicyLevers!$H$2:$H$1567, ""))=0,"No duplicate ID numbers",MIN(IF(COUNTIF(PolicyLevers!$H$2:$H$1567,PolicyLevers!$H$2:$H$1567)&gt;1,PolicyLevers!$H$2:$H$1567, "")))</f>
        <v>No duplicate ID numbers</v>
      </c>
    </row>
    <row r="19" spans="1:3" ht="28.8" x14ac:dyDescent="0.3">
      <c r="A19" s="1" t="s">
        <v>2961</v>
      </c>
      <c r="B19" s="20" t="str" cm="1">
        <f t="array" ref="B19">IF(MIN(IF((NOT(ISNUMBER(PolicyLevers!$H$2:$H$1567)))*(ISTEXT(PolicyLevers!$I$2:$I$1567)),ROW(PolicyLevers!$H$2:$H$1567)))=0,"No missing ID numbers",MIN(IF((NOT(ISNUMBER(PolicyLevers!$H$2:$H$1567)))*(ISTEXT(PolicyLevers!$I$2:$I$1567)),ROW(PolicyLevers!$H$2:$H$1567))))</f>
        <v>No missing ID numbers</v>
      </c>
    </row>
    <row r="21" spans="1:3" x14ac:dyDescent="0.3">
      <c r="A21" s="42" t="s">
        <v>3200</v>
      </c>
      <c r="B21" s="159"/>
    </row>
    <row r="22" spans="1:3" x14ac:dyDescent="0.3">
      <c r="A22" t="s">
        <v>3194</v>
      </c>
    </row>
    <row r="23" spans="1:3" x14ac:dyDescent="0.3">
      <c r="A23" t="s">
        <v>3195</v>
      </c>
    </row>
    <row r="24" spans="1:3" x14ac:dyDescent="0.3">
      <c r="A24" t="s">
        <v>3196</v>
      </c>
    </row>
    <row r="25" spans="1:3" x14ac:dyDescent="0.3">
      <c r="A25" t="s">
        <v>3197</v>
      </c>
    </row>
    <row r="27" spans="1:3" x14ac:dyDescent="0.3">
      <c r="A27" s="42" t="s">
        <v>3198</v>
      </c>
      <c r="B27" s="159"/>
      <c r="C27" s="159"/>
    </row>
    <row r="28" spans="1:3" x14ac:dyDescent="0.3">
      <c r="A28" t="s">
        <v>2829</v>
      </c>
    </row>
    <row r="29" spans="1:3" x14ac:dyDescent="0.3">
      <c r="A29" t="s">
        <v>2815</v>
      </c>
    </row>
    <row r="30" spans="1:3" x14ac:dyDescent="0.3">
      <c r="A30" t="s">
        <v>2816</v>
      </c>
    </row>
    <row r="31" spans="1:3" x14ac:dyDescent="0.3">
      <c r="A31" t="s">
        <v>2817</v>
      </c>
    </row>
    <row r="32" spans="1:3" x14ac:dyDescent="0.3">
      <c r="A32" t="s">
        <v>2818</v>
      </c>
    </row>
    <row r="34" spans="1:2" x14ac:dyDescent="0.3">
      <c r="A34" t="s">
        <v>2830</v>
      </c>
    </row>
    <row r="35" spans="1:2" x14ac:dyDescent="0.3">
      <c r="A35" t="s">
        <v>2813</v>
      </c>
    </row>
    <row r="36" spans="1:2" x14ac:dyDescent="0.3">
      <c r="A36" t="s">
        <v>2814</v>
      </c>
    </row>
    <row r="38" spans="1:2" x14ac:dyDescent="0.3">
      <c r="A38" t="s">
        <v>2831</v>
      </c>
    </row>
    <row r="39" spans="1:2" x14ac:dyDescent="0.3">
      <c r="A39" t="s">
        <v>2820</v>
      </c>
    </row>
    <row r="40" spans="1:2" x14ac:dyDescent="0.3">
      <c r="A40" t="s">
        <v>2821</v>
      </c>
    </row>
    <row r="42" spans="1:2" x14ac:dyDescent="0.3">
      <c r="A42" t="s">
        <v>2832</v>
      </c>
    </row>
    <row r="43" spans="1:2" x14ac:dyDescent="0.3">
      <c r="A43" t="s">
        <v>2822</v>
      </c>
    </row>
    <row r="44" spans="1:2" x14ac:dyDescent="0.3">
      <c r="A44" t="s">
        <v>2823</v>
      </c>
    </row>
    <row r="46" spans="1:2" x14ac:dyDescent="0.3">
      <c r="A46" s="42" t="s">
        <v>3199</v>
      </c>
      <c r="B46" s="159"/>
    </row>
    <row r="47" spans="1:2" x14ac:dyDescent="0.3">
      <c r="A47" t="s">
        <v>2824</v>
      </c>
    </row>
    <row r="48" spans="1:2" x14ac:dyDescent="0.3">
      <c r="A48" t="s">
        <v>2825</v>
      </c>
    </row>
    <row r="50" spans="1:1" x14ac:dyDescent="0.3">
      <c r="A50" t="s">
        <v>2826</v>
      </c>
    </row>
    <row r="51" spans="1:1" x14ac:dyDescent="0.3">
      <c r="A51" t="s">
        <v>2833</v>
      </c>
    </row>
    <row r="52" spans="1:1" x14ac:dyDescent="0.3">
      <c r="A52" t="s">
        <v>2827</v>
      </c>
    </row>
    <row r="53" spans="1:1" x14ac:dyDescent="0.3">
      <c r="A53" t="s">
        <v>2828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2"/>
  <sheetViews>
    <sheetView tabSelected="1" topLeftCell="C1" zoomScale="90" zoomScaleNormal="90" workbookViewId="0">
      <pane ySplit="3" topLeftCell="A35" activePane="bottomLeft" state="frozen"/>
      <selection pane="bottomLeft" activeCell="J51" sqref="J51"/>
    </sheetView>
  </sheetViews>
  <sheetFormatPr defaultColWidth="8.88671875" defaultRowHeight="14.4" x14ac:dyDescent="0.3"/>
  <cols>
    <col min="1" max="1" width="20.109375" customWidth="1"/>
    <col min="2" max="2" width="41.33203125" customWidth="1"/>
    <col min="3" max="5" width="20.109375" customWidth="1"/>
    <col min="6" max="8" width="10.109375" customWidth="1"/>
    <col min="9" max="9" width="20.109375" customWidth="1"/>
    <col min="10" max="10" width="153.44140625" customWidth="1"/>
    <col min="11" max="12" width="20.109375" customWidth="1"/>
    <col min="13" max="13" width="129.44140625" style="388" customWidth="1"/>
    <col min="14" max="14" width="67.44140625" customWidth="1"/>
  </cols>
  <sheetData>
    <row r="1" spans="1:14" x14ac:dyDescent="0.3">
      <c r="A1" s="9" t="s">
        <v>3172</v>
      </c>
      <c r="M1"/>
    </row>
    <row r="2" spans="1:14" x14ac:dyDescent="0.3">
      <c r="A2" s="16" t="s">
        <v>3173</v>
      </c>
      <c r="M2"/>
    </row>
    <row r="3" spans="1:14" x14ac:dyDescent="0.3">
      <c r="A3" s="381" t="s">
        <v>3</v>
      </c>
      <c r="B3" s="381" t="s">
        <v>0</v>
      </c>
      <c r="C3" s="381" t="s">
        <v>1</v>
      </c>
      <c r="D3" s="382" t="s">
        <v>332</v>
      </c>
      <c r="E3" s="381" t="s">
        <v>2249</v>
      </c>
      <c r="F3" s="383" t="s">
        <v>65</v>
      </c>
      <c r="G3" s="383" t="s">
        <v>66</v>
      </c>
      <c r="H3" s="383" t="s">
        <v>77</v>
      </c>
      <c r="I3" s="381" t="s">
        <v>25</v>
      </c>
      <c r="J3" s="381" t="s">
        <v>2</v>
      </c>
      <c r="K3" s="381" t="s">
        <v>429</v>
      </c>
      <c r="L3" s="381" t="s">
        <v>186</v>
      </c>
      <c r="M3" s="384" t="s">
        <v>141</v>
      </c>
      <c r="N3" s="385" t="s">
        <v>142</v>
      </c>
    </row>
    <row r="4" spans="1:14" x14ac:dyDescent="0.3">
      <c r="A4" s="317" t="s">
        <v>4</v>
      </c>
      <c r="B4" s="317" t="s">
        <v>2370</v>
      </c>
      <c r="C4" t="s">
        <v>2365</v>
      </c>
      <c r="D4" s="317" t="s">
        <v>2364</v>
      </c>
      <c r="E4" s="317" t="s">
        <v>2366</v>
      </c>
      <c r="F4" s="386">
        <v>0</v>
      </c>
      <c r="G4" s="386">
        <v>1</v>
      </c>
      <c r="H4" s="386">
        <v>0.02</v>
      </c>
      <c r="I4" s="317" t="s">
        <v>2367</v>
      </c>
      <c r="J4" s="370" t="s">
        <v>3443</v>
      </c>
      <c r="K4" s="387" t="s">
        <v>2369</v>
      </c>
      <c r="L4" s="317" t="s">
        <v>2368</v>
      </c>
    </row>
    <row r="5" spans="1:14" x14ac:dyDescent="0.3">
      <c r="A5" s="317" t="s">
        <v>4</v>
      </c>
      <c r="B5" s="317" t="s">
        <v>2435</v>
      </c>
      <c r="C5" t="s">
        <v>3452</v>
      </c>
      <c r="D5" s="317" t="s">
        <v>2436</v>
      </c>
      <c r="E5" s="317" t="s">
        <v>2437</v>
      </c>
      <c r="F5" s="389">
        <v>0</v>
      </c>
      <c r="G5" s="390">
        <v>3</v>
      </c>
      <c r="H5" s="390">
        <v>0.1</v>
      </c>
      <c r="I5" s="317" t="s">
        <v>3454</v>
      </c>
      <c r="J5" s="314" t="s">
        <v>3680</v>
      </c>
      <c r="K5" s="317"/>
      <c r="L5" s="317" t="s">
        <v>2679</v>
      </c>
      <c r="M5" s="388" t="s">
        <v>3191</v>
      </c>
    </row>
    <row r="6" spans="1:14" x14ac:dyDescent="0.3">
      <c r="A6" s="317" t="s">
        <v>4</v>
      </c>
      <c r="B6" s="317" t="s">
        <v>3449</v>
      </c>
      <c r="C6" t="s">
        <v>3450</v>
      </c>
      <c r="D6" s="317" t="s">
        <v>2439</v>
      </c>
      <c r="E6" t="s">
        <v>3453</v>
      </c>
      <c r="F6" s="391">
        <v>0</v>
      </c>
      <c r="G6" s="391">
        <v>1</v>
      </c>
      <c r="H6" s="391">
        <v>0.02</v>
      </c>
      <c r="I6" s="370" t="s">
        <v>2434</v>
      </c>
      <c r="J6" s="370" t="s">
        <v>3451</v>
      </c>
      <c r="K6" s="387"/>
      <c r="L6" s="387" t="s">
        <v>2680</v>
      </c>
      <c r="M6" s="392" t="s">
        <v>2438</v>
      </c>
    </row>
    <row r="7" spans="1:14" x14ac:dyDescent="0.3">
      <c r="A7" s="317" t="s">
        <v>4</v>
      </c>
      <c r="B7" s="317" t="s">
        <v>3426</v>
      </c>
      <c r="C7" t="s">
        <v>3428</v>
      </c>
      <c r="D7" s="317" t="s">
        <v>3430</v>
      </c>
      <c r="E7" t="s">
        <v>3431</v>
      </c>
      <c r="F7" s="393">
        <v>0</v>
      </c>
      <c r="G7" s="393">
        <v>50000</v>
      </c>
      <c r="H7" s="393">
        <v>100</v>
      </c>
      <c r="I7" s="393" t="s">
        <v>3433</v>
      </c>
      <c r="J7" s="394" t="s">
        <v>3681</v>
      </c>
      <c r="K7" s="387" t="s">
        <v>448</v>
      </c>
      <c r="L7" s="387" t="s">
        <v>449</v>
      </c>
      <c r="M7" s="392" t="s">
        <v>450</v>
      </c>
    </row>
    <row r="8" spans="1:14" x14ac:dyDescent="0.3">
      <c r="A8" s="317" t="s">
        <v>4</v>
      </c>
      <c r="B8" s="317" t="s">
        <v>3427</v>
      </c>
      <c r="C8" t="s">
        <v>3429</v>
      </c>
      <c r="D8" s="317" t="s">
        <v>3430</v>
      </c>
      <c r="E8" t="s">
        <v>3432</v>
      </c>
      <c r="F8" s="393">
        <v>0</v>
      </c>
      <c r="G8" s="393">
        <v>50000</v>
      </c>
      <c r="H8" s="393">
        <v>100</v>
      </c>
      <c r="I8" s="393" t="s">
        <v>3433</v>
      </c>
      <c r="J8" s="394" t="s">
        <v>3682</v>
      </c>
      <c r="K8" s="387" t="s">
        <v>448</v>
      </c>
      <c r="L8" s="387" t="s">
        <v>449</v>
      </c>
      <c r="M8" s="392"/>
    </row>
    <row r="9" spans="1:14" x14ac:dyDescent="0.3">
      <c r="A9" t="s">
        <v>4</v>
      </c>
      <c r="B9" t="s">
        <v>11</v>
      </c>
      <c r="C9" t="s">
        <v>107</v>
      </c>
      <c r="D9" s="20" t="s">
        <v>11</v>
      </c>
      <c r="E9" t="s">
        <v>2285</v>
      </c>
      <c r="F9" s="395">
        <v>0</v>
      </c>
      <c r="G9" s="395">
        <v>1</v>
      </c>
      <c r="H9" s="13">
        <v>0.02</v>
      </c>
      <c r="I9" s="370" t="s">
        <v>430</v>
      </c>
      <c r="J9" s="370" t="s">
        <v>3273</v>
      </c>
      <c r="K9" s="370" t="s">
        <v>187</v>
      </c>
      <c r="L9" s="314" t="s">
        <v>188</v>
      </c>
      <c r="M9" s="396" t="s">
        <v>143</v>
      </c>
      <c r="N9" s="370" t="s">
        <v>169</v>
      </c>
    </row>
    <row r="10" spans="1:14" x14ac:dyDescent="0.3">
      <c r="A10" t="s">
        <v>4</v>
      </c>
      <c r="B10" t="s">
        <v>5</v>
      </c>
      <c r="C10" t="s">
        <v>287</v>
      </c>
      <c r="D10" s="20" t="s">
        <v>333</v>
      </c>
      <c r="E10" t="s">
        <v>2284</v>
      </c>
      <c r="F10" s="395">
        <v>0</v>
      </c>
      <c r="G10" s="395">
        <f>ROUND(MaxBoundCalculations!B88,1)</f>
        <v>1</v>
      </c>
      <c r="H10" s="395">
        <v>0.01</v>
      </c>
      <c r="I10" s="370" t="s">
        <v>108</v>
      </c>
      <c r="J10" s="370" t="s">
        <v>3444</v>
      </c>
      <c r="K10" s="370" t="s">
        <v>189</v>
      </c>
      <c r="L10" s="314" t="s">
        <v>190</v>
      </c>
      <c r="M10" s="396" t="s">
        <v>3175</v>
      </c>
      <c r="N10" s="370" t="s">
        <v>3176</v>
      </c>
    </row>
    <row r="11" spans="1:14" x14ac:dyDescent="0.3">
      <c r="A11" s="317" t="s">
        <v>4</v>
      </c>
      <c r="B11" s="317" t="s">
        <v>453</v>
      </c>
      <c r="C11" t="s">
        <v>454</v>
      </c>
      <c r="D11" s="317" t="s">
        <v>453</v>
      </c>
      <c r="E11" t="s">
        <v>2283</v>
      </c>
      <c r="F11" s="386">
        <v>0</v>
      </c>
      <c r="G11" s="386">
        <v>1</v>
      </c>
      <c r="H11" s="386">
        <v>0.01</v>
      </c>
      <c r="I11" s="314" t="s">
        <v>455</v>
      </c>
      <c r="J11" s="370" t="s">
        <v>3683</v>
      </c>
      <c r="K11" s="370" t="s">
        <v>456</v>
      </c>
      <c r="L11" s="314" t="s">
        <v>457</v>
      </c>
      <c r="M11" s="397" t="s">
        <v>458</v>
      </c>
    </row>
    <row r="12" spans="1:14" x14ac:dyDescent="0.3">
      <c r="A12" s="317" t="s">
        <v>4</v>
      </c>
      <c r="B12" s="317" t="s">
        <v>3667</v>
      </c>
      <c r="C12" t="s">
        <v>3668</v>
      </c>
      <c r="D12" s="317" t="s">
        <v>453</v>
      </c>
      <c r="E12" t="s">
        <v>3669</v>
      </c>
      <c r="F12" s="398">
        <v>0</v>
      </c>
      <c r="G12" s="398">
        <v>1</v>
      </c>
      <c r="H12" s="398">
        <v>1</v>
      </c>
      <c r="I12" s="370" t="s">
        <v>26</v>
      </c>
      <c r="J12" s="370" t="s">
        <v>3670</v>
      </c>
      <c r="K12" s="370" t="s">
        <v>456</v>
      </c>
      <c r="L12" s="314" t="s">
        <v>457</v>
      </c>
      <c r="M12" s="397" t="s">
        <v>458</v>
      </c>
    </row>
    <row r="13" spans="1:14" x14ac:dyDescent="0.3">
      <c r="A13" t="s">
        <v>4</v>
      </c>
      <c r="B13" t="s">
        <v>2972</v>
      </c>
      <c r="C13" t="s">
        <v>2973</v>
      </c>
      <c r="D13" t="s">
        <v>2972</v>
      </c>
      <c r="E13" t="s">
        <v>2974</v>
      </c>
      <c r="F13" s="13">
        <v>0</v>
      </c>
      <c r="G13" s="13">
        <f>-ROUND(MaxBoundCalculations!$B$206,2)</f>
        <v>0.26</v>
      </c>
      <c r="H13" s="13">
        <v>0.01</v>
      </c>
      <c r="I13" s="370" t="s">
        <v>2975</v>
      </c>
      <c r="J13" s="370" t="s">
        <v>3440</v>
      </c>
      <c r="K13" s="370" t="s">
        <v>191</v>
      </c>
      <c r="L13" s="314" t="s">
        <v>192</v>
      </c>
      <c r="M13" s="399" t="s">
        <v>3190</v>
      </c>
    </row>
    <row r="14" spans="1:14" ht="172.8" x14ac:dyDescent="0.3">
      <c r="A14" s="317" t="s">
        <v>4</v>
      </c>
      <c r="B14" s="317" t="s">
        <v>3417</v>
      </c>
      <c r="C14" t="s">
        <v>3418</v>
      </c>
      <c r="D14" s="317" t="s">
        <v>3419</v>
      </c>
      <c r="E14" t="s">
        <v>3420</v>
      </c>
      <c r="F14" s="395">
        <v>0</v>
      </c>
      <c r="G14" s="395">
        <v>1</v>
      </c>
      <c r="H14" s="395">
        <v>0.01</v>
      </c>
      <c r="I14" s="370" t="s">
        <v>3679</v>
      </c>
      <c r="J14" s="45" t="s">
        <v>3684</v>
      </c>
      <c r="K14" s="387" t="s">
        <v>451</v>
      </c>
      <c r="L14" s="387" t="s">
        <v>452</v>
      </c>
      <c r="M14" s="388" t="s">
        <v>3174</v>
      </c>
    </row>
    <row r="15" spans="1:14" x14ac:dyDescent="0.3">
      <c r="A15" s="317" t="s">
        <v>4</v>
      </c>
      <c r="B15" s="317" t="s">
        <v>3423</v>
      </c>
      <c r="C15" t="s">
        <v>3424</v>
      </c>
      <c r="D15" s="317" t="s">
        <v>3419</v>
      </c>
      <c r="E15" t="s">
        <v>3421</v>
      </c>
      <c r="F15" s="398">
        <v>0</v>
      </c>
      <c r="G15" s="398">
        <v>1</v>
      </c>
      <c r="H15" s="398">
        <v>1</v>
      </c>
      <c r="I15" s="370" t="s">
        <v>26</v>
      </c>
      <c r="J15" s="370" t="s">
        <v>3422</v>
      </c>
      <c r="K15" s="387"/>
      <c r="L15" s="387"/>
    </row>
    <row r="16" spans="1:14" x14ac:dyDescent="0.3">
      <c r="A16" s="317" t="s">
        <v>4</v>
      </c>
      <c r="B16" s="317" t="s">
        <v>3616</v>
      </c>
      <c r="C16" t="s">
        <v>3617</v>
      </c>
      <c r="D16" s="317" t="s">
        <v>3618</v>
      </c>
      <c r="E16" t="s">
        <v>3619</v>
      </c>
      <c r="F16" s="398">
        <v>0</v>
      </c>
      <c r="G16" s="398">
        <v>50</v>
      </c>
      <c r="H16" s="398">
        <v>1</v>
      </c>
      <c r="I16" s="370" t="s">
        <v>3675</v>
      </c>
      <c r="J16" s="370" t="s">
        <v>3620</v>
      </c>
      <c r="K16" s="387"/>
      <c r="L16" s="387"/>
    </row>
    <row r="17" spans="1:14" x14ac:dyDescent="0.3">
      <c r="A17" t="s">
        <v>67</v>
      </c>
      <c r="B17" t="s">
        <v>15</v>
      </c>
      <c r="C17" t="s">
        <v>2470</v>
      </c>
      <c r="D17" t="s">
        <v>15</v>
      </c>
      <c r="E17" t="s">
        <v>2469</v>
      </c>
      <c r="F17" s="395">
        <v>0</v>
      </c>
      <c r="G17" s="395">
        <v>1</v>
      </c>
      <c r="H17" s="395">
        <v>0.01</v>
      </c>
      <c r="I17" s="370" t="s">
        <v>110</v>
      </c>
      <c r="J17" s="370" t="s">
        <v>3715</v>
      </c>
      <c r="K17" s="370" t="s">
        <v>193</v>
      </c>
      <c r="L17" s="314" t="s">
        <v>194</v>
      </c>
      <c r="M17" s="396" t="s">
        <v>3177</v>
      </c>
    </row>
    <row r="18" spans="1:14" x14ac:dyDescent="0.3">
      <c r="A18" t="s">
        <v>67</v>
      </c>
      <c r="B18" t="s">
        <v>96</v>
      </c>
      <c r="C18" t="s">
        <v>288</v>
      </c>
      <c r="D18" t="s">
        <v>96</v>
      </c>
      <c r="E18" t="s">
        <v>2282</v>
      </c>
      <c r="F18" s="395">
        <v>0</v>
      </c>
      <c r="G18" s="395">
        <v>0.75</v>
      </c>
      <c r="H18" s="395">
        <v>0.01</v>
      </c>
      <c r="I18" s="370" t="s">
        <v>27</v>
      </c>
      <c r="J18" s="370" t="s">
        <v>3178</v>
      </c>
      <c r="K18" s="370" t="s">
        <v>195</v>
      </c>
      <c r="L18" s="314" t="s">
        <v>196</v>
      </c>
      <c r="M18" s="396" t="s">
        <v>144</v>
      </c>
      <c r="N18" s="370" t="s">
        <v>418</v>
      </c>
    </row>
    <row r="19" spans="1:14" x14ac:dyDescent="0.3">
      <c r="A19" t="s">
        <v>67</v>
      </c>
      <c r="B19" t="s">
        <v>14</v>
      </c>
      <c r="C19" t="s">
        <v>7</v>
      </c>
      <c r="D19" t="s">
        <v>14</v>
      </c>
      <c r="E19" t="s">
        <v>2281</v>
      </c>
      <c r="F19">
        <v>0</v>
      </c>
      <c r="G19">
        <v>1</v>
      </c>
      <c r="H19">
        <v>1</v>
      </c>
      <c r="I19" s="370" t="s">
        <v>26</v>
      </c>
      <c r="J19" s="370" t="s">
        <v>2290</v>
      </c>
      <c r="K19" s="370" t="s">
        <v>197</v>
      </c>
      <c r="L19" s="314" t="s">
        <v>198</v>
      </c>
    </row>
    <row r="20" spans="1:14" x14ac:dyDescent="0.3">
      <c r="A20" t="s">
        <v>67</v>
      </c>
      <c r="B20" t="s">
        <v>250</v>
      </c>
      <c r="C20" t="s">
        <v>289</v>
      </c>
      <c r="D20" s="20" t="s">
        <v>334</v>
      </c>
      <c r="E20" t="s">
        <v>2280</v>
      </c>
      <c r="F20">
        <v>0</v>
      </c>
      <c r="G20" s="13">
        <f>ROUND(MaxBoundCalculations!B172,2)</f>
        <v>0.24</v>
      </c>
      <c r="H20" s="400">
        <v>5.0000000000000001E-3</v>
      </c>
      <c r="I20" s="370" t="s">
        <v>251</v>
      </c>
      <c r="J20" s="370" t="s">
        <v>2286</v>
      </c>
      <c r="K20" s="370" t="s">
        <v>252</v>
      </c>
      <c r="L20" s="314" t="s">
        <v>253</v>
      </c>
      <c r="M20" s="397" t="s">
        <v>293</v>
      </c>
      <c r="N20" s="314" t="s">
        <v>384</v>
      </c>
    </row>
    <row r="21" spans="1:14" x14ac:dyDescent="0.3">
      <c r="A21" t="s">
        <v>67</v>
      </c>
      <c r="B21" t="s">
        <v>254</v>
      </c>
      <c r="C21" t="s">
        <v>3447</v>
      </c>
      <c r="D21" s="20" t="s">
        <v>334</v>
      </c>
      <c r="E21" t="s">
        <v>2279</v>
      </c>
      <c r="F21">
        <v>0</v>
      </c>
      <c r="G21" s="395">
        <v>0.5</v>
      </c>
      <c r="H21" s="13">
        <v>0.01</v>
      </c>
      <c r="I21" s="370" t="s">
        <v>257</v>
      </c>
      <c r="J21" s="370" t="s">
        <v>3448</v>
      </c>
      <c r="K21" s="370" t="s">
        <v>255</v>
      </c>
      <c r="L21" s="314" t="s">
        <v>256</v>
      </c>
      <c r="M21" s="397" t="s">
        <v>294</v>
      </c>
      <c r="N21" s="401"/>
    </row>
    <row r="22" spans="1:14" x14ac:dyDescent="0.3">
      <c r="A22" t="s">
        <v>67</v>
      </c>
      <c r="B22" t="s">
        <v>13</v>
      </c>
      <c r="C22" t="s">
        <v>123</v>
      </c>
      <c r="D22" t="s">
        <v>13</v>
      </c>
      <c r="E22" t="s">
        <v>2278</v>
      </c>
      <c r="F22">
        <v>0</v>
      </c>
      <c r="G22">
        <v>1</v>
      </c>
      <c r="H22">
        <v>1</v>
      </c>
      <c r="I22" s="370" t="s">
        <v>26</v>
      </c>
      <c r="J22" s="370" t="s">
        <v>2928</v>
      </c>
      <c r="K22" s="370" t="s">
        <v>199</v>
      </c>
      <c r="L22" s="314" t="s">
        <v>200</v>
      </c>
      <c r="M22" s="397" t="s">
        <v>70</v>
      </c>
      <c r="N22" s="401"/>
    </row>
    <row r="23" spans="1:14" x14ac:dyDescent="0.3">
      <c r="A23" t="s">
        <v>67</v>
      </c>
      <c r="B23" t="s">
        <v>2444</v>
      </c>
      <c r="C23" t="s">
        <v>2443</v>
      </c>
      <c r="D23" t="s">
        <v>16</v>
      </c>
      <c r="E23" t="s">
        <v>2277</v>
      </c>
      <c r="F23" s="395">
        <v>0</v>
      </c>
      <c r="G23" s="395">
        <v>0.5</v>
      </c>
      <c r="H23" s="395">
        <v>0.01</v>
      </c>
      <c r="I23" s="370" t="s">
        <v>2445</v>
      </c>
      <c r="J23" s="370" t="s">
        <v>3685</v>
      </c>
      <c r="K23" s="370" t="s">
        <v>201</v>
      </c>
      <c r="L23" s="314" t="s">
        <v>202</v>
      </c>
      <c r="M23" s="396" t="s">
        <v>148</v>
      </c>
    </row>
    <row r="24" spans="1:14" x14ac:dyDescent="0.3">
      <c r="A24" t="s">
        <v>67</v>
      </c>
      <c r="B24" t="s">
        <v>12</v>
      </c>
      <c r="C24" t="s">
        <v>6</v>
      </c>
      <c r="D24" t="s">
        <v>12</v>
      </c>
      <c r="E24" t="s">
        <v>2276</v>
      </c>
      <c r="F24">
        <v>0</v>
      </c>
      <c r="G24">
        <v>1</v>
      </c>
      <c r="H24">
        <v>1</v>
      </c>
      <c r="I24" s="370" t="s">
        <v>26</v>
      </c>
      <c r="J24" s="370" t="s">
        <v>3179</v>
      </c>
      <c r="K24" s="370" t="s">
        <v>203</v>
      </c>
      <c r="L24" s="314" t="s">
        <v>204</v>
      </c>
    </row>
    <row r="25" spans="1:14" x14ac:dyDescent="0.3">
      <c r="A25" s="317" t="s">
        <v>8</v>
      </c>
      <c r="B25" s="317" t="s">
        <v>317</v>
      </c>
      <c r="C25" t="s">
        <v>318</v>
      </c>
      <c r="D25" s="317" t="s">
        <v>317</v>
      </c>
      <c r="E25" t="s">
        <v>2275</v>
      </c>
      <c r="F25" s="317">
        <v>0</v>
      </c>
      <c r="G25" s="317">
        <v>1</v>
      </c>
      <c r="H25" s="317">
        <v>1</v>
      </c>
      <c r="I25" s="314" t="s">
        <v>26</v>
      </c>
      <c r="J25" s="370" t="s">
        <v>3180</v>
      </c>
      <c r="K25" s="370" t="s">
        <v>319</v>
      </c>
      <c r="L25" s="314" t="s">
        <v>320</v>
      </c>
    </row>
    <row r="26" spans="1:14" x14ac:dyDescent="0.3">
      <c r="A26" t="s">
        <v>8</v>
      </c>
      <c r="B26" s="370" t="s">
        <v>3110</v>
      </c>
      <c r="C26" t="s">
        <v>2725</v>
      </c>
      <c r="D26" s="370" t="s">
        <v>3110</v>
      </c>
      <c r="E26" t="s">
        <v>2266</v>
      </c>
      <c r="F26" s="395">
        <v>0</v>
      </c>
      <c r="G26" s="13">
        <v>1</v>
      </c>
      <c r="H26" s="13">
        <v>0.01</v>
      </c>
      <c r="I26" s="370" t="s">
        <v>31</v>
      </c>
      <c r="J26" s="370" t="s">
        <v>3718</v>
      </c>
      <c r="K26" s="370" t="s">
        <v>2431</v>
      </c>
      <c r="L26" s="314" t="s">
        <v>2432</v>
      </c>
      <c r="M26" s="397" t="s">
        <v>146</v>
      </c>
    </row>
    <row r="27" spans="1:14" x14ac:dyDescent="0.3">
      <c r="A27" t="s">
        <v>8</v>
      </c>
      <c r="B27" s="370" t="s">
        <v>3531</v>
      </c>
      <c r="C27" t="s">
        <v>3532</v>
      </c>
      <c r="D27" s="184"/>
      <c r="E27" s="184"/>
      <c r="F27" s="317">
        <v>0</v>
      </c>
      <c r="G27" s="317">
        <v>1</v>
      </c>
      <c r="H27" s="317">
        <v>1</v>
      </c>
      <c r="I27" s="314" t="s">
        <v>26</v>
      </c>
      <c r="J27" s="370" t="s">
        <v>3533</v>
      </c>
      <c r="K27" s="370"/>
      <c r="L27" s="314"/>
      <c r="M27" s="397"/>
    </row>
    <row r="28" spans="1:14" x14ac:dyDescent="0.3">
      <c r="A28" t="s">
        <v>8</v>
      </c>
      <c r="B28" s="370" t="s">
        <v>3676</v>
      </c>
      <c r="C28" t="s">
        <v>3677</v>
      </c>
      <c r="D28" s="184"/>
      <c r="E28" s="184"/>
      <c r="F28" s="317">
        <v>0</v>
      </c>
      <c r="G28" s="317">
        <v>1000</v>
      </c>
      <c r="H28" s="317">
        <v>20</v>
      </c>
      <c r="I28" s="317" t="str">
        <f>UnitControlCenter!B43</f>
        <v>2023 dollars / megawatt-hour (MWh)</v>
      </c>
      <c r="J28" s="370" t="s">
        <v>3678</v>
      </c>
      <c r="K28" s="370"/>
      <c r="L28" s="314"/>
      <c r="M28" s="397"/>
    </row>
    <row r="29" spans="1:14" x14ac:dyDescent="0.3">
      <c r="A29" s="317" t="s">
        <v>8</v>
      </c>
      <c r="B29" s="317" t="s">
        <v>258</v>
      </c>
      <c r="C29" t="s">
        <v>261</v>
      </c>
      <c r="D29" s="317" t="s">
        <v>335</v>
      </c>
      <c r="E29" t="s">
        <v>2274</v>
      </c>
      <c r="F29" s="386">
        <v>-0.5</v>
      </c>
      <c r="G29" s="386">
        <v>1</v>
      </c>
      <c r="H29" s="386">
        <v>0.02</v>
      </c>
      <c r="I29" s="314" t="s">
        <v>262</v>
      </c>
      <c r="J29" s="370" t="s">
        <v>2291</v>
      </c>
      <c r="K29" s="370" t="s">
        <v>264</v>
      </c>
      <c r="L29" s="314" t="s">
        <v>266</v>
      </c>
      <c r="M29" s="397" t="s">
        <v>295</v>
      </c>
    </row>
    <row r="30" spans="1:14" x14ac:dyDescent="0.3">
      <c r="A30" s="317" t="s">
        <v>8</v>
      </c>
      <c r="B30" s="317" t="s">
        <v>259</v>
      </c>
      <c r="C30" t="s">
        <v>260</v>
      </c>
      <c r="D30" s="317" t="s">
        <v>335</v>
      </c>
      <c r="E30" t="s">
        <v>2273</v>
      </c>
      <c r="F30" s="386">
        <v>-0.5</v>
      </c>
      <c r="G30" s="386">
        <v>1</v>
      </c>
      <c r="H30" s="386">
        <v>0.02</v>
      </c>
      <c r="I30" s="314" t="s">
        <v>263</v>
      </c>
      <c r="J30" s="370" t="s">
        <v>2292</v>
      </c>
      <c r="K30" s="370" t="s">
        <v>265</v>
      </c>
      <c r="L30" s="314" t="s">
        <v>266</v>
      </c>
      <c r="M30" s="397" t="s">
        <v>295</v>
      </c>
    </row>
    <row r="31" spans="1:14" x14ac:dyDescent="0.3">
      <c r="A31" t="s">
        <v>8</v>
      </c>
      <c r="B31" t="s">
        <v>291</v>
      </c>
      <c r="C31" t="s">
        <v>290</v>
      </c>
      <c r="D31" t="s">
        <v>291</v>
      </c>
      <c r="E31" t="s">
        <v>2272</v>
      </c>
      <c r="F31">
        <v>0</v>
      </c>
      <c r="G31">
        <v>1</v>
      </c>
      <c r="H31">
        <v>1</v>
      </c>
      <c r="I31" s="370" t="s">
        <v>26</v>
      </c>
    </row>
    <row r="32" spans="1:14" x14ac:dyDescent="0.3">
      <c r="A32" t="s">
        <v>8</v>
      </c>
      <c r="B32" t="s">
        <v>3470</v>
      </c>
      <c r="C32" t="s">
        <v>3471</v>
      </c>
      <c r="D32" t="s">
        <v>3472</v>
      </c>
      <c r="E32" t="s">
        <v>3636</v>
      </c>
      <c r="F32" s="317">
        <v>0</v>
      </c>
      <c r="G32" s="317">
        <v>100</v>
      </c>
      <c r="H32" s="317">
        <v>1</v>
      </c>
      <c r="I32" s="317" t="s">
        <v>3473</v>
      </c>
      <c r="J32" s="370" t="s">
        <v>3474</v>
      </c>
      <c r="K32" s="370"/>
      <c r="L32" s="314"/>
      <c r="M32" s="41" t="s">
        <v>3475</v>
      </c>
    </row>
    <row r="33" spans="1:14" x14ac:dyDescent="0.3">
      <c r="A33" t="s">
        <v>8</v>
      </c>
      <c r="B33" t="s">
        <v>17</v>
      </c>
      <c r="C33" t="s">
        <v>24</v>
      </c>
      <c r="D33" t="s">
        <v>17</v>
      </c>
      <c r="E33" t="s">
        <v>2271</v>
      </c>
      <c r="F33" s="395">
        <v>0</v>
      </c>
      <c r="G33" s="13">
        <v>1</v>
      </c>
      <c r="H33" s="13">
        <v>0.01</v>
      </c>
      <c r="I33" s="370" t="s">
        <v>30</v>
      </c>
      <c r="J33" s="370" t="s">
        <v>3686</v>
      </c>
      <c r="K33" s="370" t="s">
        <v>205</v>
      </c>
      <c r="L33" s="314" t="s">
        <v>206</v>
      </c>
      <c r="M33" s="396" t="s">
        <v>148</v>
      </c>
    </row>
    <row r="34" spans="1:14" x14ac:dyDescent="0.3">
      <c r="A34" t="s">
        <v>8</v>
      </c>
      <c r="B34" t="s">
        <v>125</v>
      </c>
      <c r="C34" t="s">
        <v>124</v>
      </c>
      <c r="D34" t="s">
        <v>125</v>
      </c>
      <c r="E34" t="s">
        <v>2270</v>
      </c>
      <c r="F34" s="39">
        <v>0</v>
      </c>
      <c r="G34" s="39">
        <v>25000</v>
      </c>
      <c r="H34" s="39">
        <v>500</v>
      </c>
      <c r="I34" s="370" t="s">
        <v>183</v>
      </c>
      <c r="J34" s="370" t="s">
        <v>3716</v>
      </c>
      <c r="K34" s="370" t="s">
        <v>207</v>
      </c>
      <c r="L34" s="314" t="s">
        <v>208</v>
      </c>
      <c r="M34" s="396" t="s">
        <v>145</v>
      </c>
      <c r="N34" s="370" t="s">
        <v>184</v>
      </c>
    </row>
    <row r="35" spans="1:14" x14ac:dyDescent="0.3">
      <c r="A35" t="s">
        <v>8</v>
      </c>
      <c r="B35" t="s">
        <v>3004</v>
      </c>
      <c r="C35" t="s">
        <v>3005</v>
      </c>
      <c r="D35" t="s">
        <v>3004</v>
      </c>
      <c r="E35" s="184"/>
      <c r="F35">
        <v>0</v>
      </c>
      <c r="G35">
        <v>1</v>
      </c>
      <c r="H35">
        <v>1</v>
      </c>
      <c r="I35" s="370" t="s">
        <v>26</v>
      </c>
      <c r="J35" s="394" t="s">
        <v>3181</v>
      </c>
    </row>
    <row r="36" spans="1:14" x14ac:dyDescent="0.3">
      <c r="A36" t="s">
        <v>8</v>
      </c>
      <c r="B36" t="s">
        <v>55</v>
      </c>
      <c r="C36" t="s">
        <v>126</v>
      </c>
      <c r="D36" t="s">
        <v>55</v>
      </c>
      <c r="E36" s="184"/>
      <c r="F36">
        <v>0</v>
      </c>
      <c r="G36">
        <v>1</v>
      </c>
      <c r="H36">
        <v>1</v>
      </c>
      <c r="I36" s="370" t="s">
        <v>26</v>
      </c>
      <c r="J36" s="394" t="s">
        <v>3734</v>
      </c>
    </row>
    <row r="37" spans="1:14" x14ac:dyDescent="0.3">
      <c r="A37" t="s">
        <v>8</v>
      </c>
      <c r="B37" t="s">
        <v>3731</v>
      </c>
      <c r="C37" t="s">
        <v>3732</v>
      </c>
      <c r="D37" t="s">
        <v>3731</v>
      </c>
      <c r="E37" s="184"/>
      <c r="F37">
        <v>0</v>
      </c>
      <c r="G37">
        <v>1</v>
      </c>
      <c r="H37">
        <v>1</v>
      </c>
      <c r="I37" s="370" t="s">
        <v>26</v>
      </c>
      <c r="J37" s="394" t="s">
        <v>3733</v>
      </c>
    </row>
    <row r="38" spans="1:14" x14ac:dyDescent="0.3">
      <c r="A38" t="s">
        <v>8</v>
      </c>
      <c r="B38" t="s">
        <v>346</v>
      </c>
      <c r="C38" t="s">
        <v>347</v>
      </c>
      <c r="D38" t="s">
        <v>346</v>
      </c>
      <c r="E38" t="s">
        <v>2269</v>
      </c>
      <c r="F38">
        <v>0</v>
      </c>
      <c r="G38">
        <v>1</v>
      </c>
      <c r="H38">
        <v>1</v>
      </c>
      <c r="I38" s="370" t="s">
        <v>26</v>
      </c>
      <c r="J38" s="370"/>
    </row>
    <row r="39" spans="1:14" x14ac:dyDescent="0.3">
      <c r="A39" s="317" t="s">
        <v>8</v>
      </c>
      <c r="B39" s="317" t="s">
        <v>245</v>
      </c>
      <c r="C39" t="s">
        <v>246</v>
      </c>
      <c r="D39" s="317" t="s">
        <v>245</v>
      </c>
      <c r="E39" t="s">
        <v>2268</v>
      </c>
      <c r="F39" s="386">
        <v>0</v>
      </c>
      <c r="G39" s="386">
        <v>0.6</v>
      </c>
      <c r="H39" s="386">
        <v>0.01</v>
      </c>
      <c r="I39" s="314" t="s">
        <v>247</v>
      </c>
      <c r="J39" s="370" t="s">
        <v>3489</v>
      </c>
      <c r="K39" s="314" t="s">
        <v>2232</v>
      </c>
      <c r="L39" s="314" t="s">
        <v>248</v>
      </c>
      <c r="M39" s="396" t="s">
        <v>3189</v>
      </c>
    </row>
    <row r="40" spans="1:14" x14ac:dyDescent="0.3">
      <c r="A40" s="317" t="s">
        <v>8</v>
      </c>
      <c r="B40" s="319" t="s">
        <v>2305</v>
      </c>
      <c r="C40" t="s">
        <v>2306</v>
      </c>
      <c r="D40" s="319" t="s">
        <v>2305</v>
      </c>
      <c r="E40" s="317" t="s">
        <v>2307</v>
      </c>
      <c r="F40" s="386">
        <v>0</v>
      </c>
      <c r="G40" s="386">
        <v>0.9</v>
      </c>
      <c r="H40" s="386">
        <v>0.01</v>
      </c>
      <c r="I40" s="314" t="s">
        <v>2308</v>
      </c>
      <c r="J40" s="370" t="s">
        <v>3182</v>
      </c>
      <c r="K40" s="314" t="s">
        <v>2361</v>
      </c>
      <c r="L40" s="314" t="s">
        <v>2360</v>
      </c>
    </row>
    <row r="41" spans="1:14" x14ac:dyDescent="0.3">
      <c r="A41" s="317" t="s">
        <v>8</v>
      </c>
      <c r="B41" s="317" t="s">
        <v>242</v>
      </c>
      <c r="C41" t="s">
        <v>272</v>
      </c>
      <c r="D41" s="317" t="s">
        <v>336</v>
      </c>
      <c r="E41" t="s">
        <v>2267</v>
      </c>
      <c r="F41" s="386">
        <v>0</v>
      </c>
      <c r="G41" s="386">
        <v>0.4</v>
      </c>
      <c r="H41" s="386">
        <v>0.01</v>
      </c>
      <c r="I41" s="314" t="s">
        <v>243</v>
      </c>
      <c r="J41" s="370" t="s">
        <v>2287</v>
      </c>
      <c r="K41" s="314" t="s">
        <v>2233</v>
      </c>
      <c r="L41" s="314" t="s">
        <v>244</v>
      </c>
      <c r="M41" s="397" t="s">
        <v>296</v>
      </c>
    </row>
    <row r="42" spans="1:14" x14ac:dyDescent="0.3">
      <c r="A42" s="317" t="s">
        <v>8</v>
      </c>
      <c r="B42" t="s">
        <v>2771</v>
      </c>
      <c r="C42" t="s">
        <v>2773</v>
      </c>
      <c r="D42" t="s">
        <v>2771</v>
      </c>
      <c r="E42" t="s">
        <v>2774</v>
      </c>
      <c r="F42" s="386">
        <v>0</v>
      </c>
      <c r="G42" s="386">
        <v>0.95</v>
      </c>
      <c r="H42" s="386">
        <v>0.01</v>
      </c>
      <c r="I42" s="314" t="s">
        <v>2775</v>
      </c>
      <c r="J42" s="370" t="s">
        <v>3719</v>
      </c>
      <c r="K42" s="370" t="s">
        <v>209</v>
      </c>
      <c r="L42" s="314"/>
      <c r="M42" s="396" t="s">
        <v>3188</v>
      </c>
    </row>
    <row r="43" spans="1:14" x14ac:dyDescent="0.3">
      <c r="A43" t="s">
        <v>8</v>
      </c>
      <c r="B43" t="s">
        <v>18</v>
      </c>
      <c r="C43" t="s">
        <v>127</v>
      </c>
      <c r="D43" t="s">
        <v>18</v>
      </c>
      <c r="E43" t="s">
        <v>2772</v>
      </c>
      <c r="F43" s="317">
        <v>0</v>
      </c>
      <c r="G43" s="317">
        <v>60</v>
      </c>
      <c r="H43" s="317">
        <v>1</v>
      </c>
      <c r="I43" s="317" t="str">
        <f>UnitControlCenter!$B$51</f>
        <v>$/MWh</v>
      </c>
      <c r="J43" s="370" t="s">
        <v>3720</v>
      </c>
      <c r="K43" s="370" t="s">
        <v>209</v>
      </c>
      <c r="L43" s="314" t="s">
        <v>210</v>
      </c>
      <c r="M43" s="396" t="s">
        <v>147</v>
      </c>
    </row>
    <row r="44" spans="1:14" x14ac:dyDescent="0.3">
      <c r="A44" t="s">
        <v>8</v>
      </c>
      <c r="B44" t="s">
        <v>3561</v>
      </c>
      <c r="C44" t="s">
        <v>3562</v>
      </c>
      <c r="D44" t="s">
        <v>3563</v>
      </c>
      <c r="E44" t="s">
        <v>3564</v>
      </c>
      <c r="F44" s="395">
        <v>0</v>
      </c>
      <c r="G44" s="13">
        <v>1</v>
      </c>
      <c r="H44" s="13">
        <v>0.01</v>
      </c>
      <c r="I44" s="317" t="s">
        <v>3565</v>
      </c>
      <c r="J44" s="370" t="s">
        <v>3566</v>
      </c>
      <c r="K44" s="370"/>
      <c r="L44" s="314"/>
      <c r="M44" s="396"/>
    </row>
    <row r="45" spans="1:14" x14ac:dyDescent="0.3">
      <c r="A45" t="s">
        <v>8</v>
      </c>
      <c r="B45" t="s">
        <v>3623</v>
      </c>
      <c r="C45" t="s">
        <v>3621</v>
      </c>
      <c r="D45" t="s">
        <v>3622</v>
      </c>
      <c r="E45" t="s">
        <v>3626</v>
      </c>
      <c r="F45" s="402">
        <v>0</v>
      </c>
      <c r="G45">
        <v>100</v>
      </c>
      <c r="H45">
        <v>5</v>
      </c>
      <c r="I45" s="317" t="s">
        <v>3630</v>
      </c>
      <c r="J45" s="370" t="s">
        <v>3628</v>
      </c>
      <c r="K45" s="370"/>
      <c r="L45" s="314"/>
      <c r="M45" s="396"/>
    </row>
    <row r="46" spans="1:14" x14ac:dyDescent="0.3">
      <c r="A46" t="s">
        <v>8</v>
      </c>
      <c r="B46" t="s">
        <v>3624</v>
      </c>
      <c r="C46" t="s">
        <v>3625</v>
      </c>
      <c r="D46" t="s">
        <v>3622</v>
      </c>
      <c r="E46" t="s">
        <v>3627</v>
      </c>
      <c r="F46" s="395">
        <v>0</v>
      </c>
      <c r="G46" s="13">
        <v>1</v>
      </c>
      <c r="H46" s="13">
        <v>0.01</v>
      </c>
      <c r="I46" s="317" t="s">
        <v>3629</v>
      </c>
      <c r="J46" s="370" t="s">
        <v>3709</v>
      </c>
      <c r="K46" s="370"/>
      <c r="L46" s="314"/>
      <c r="M46" s="396"/>
    </row>
    <row r="47" spans="1:14" x14ac:dyDescent="0.3">
      <c r="A47" t="s">
        <v>8</v>
      </c>
      <c r="B47" t="s">
        <v>3631</v>
      </c>
      <c r="C47" t="s">
        <v>3632</v>
      </c>
      <c r="D47" t="s">
        <v>3631</v>
      </c>
      <c r="E47" t="s">
        <v>3633</v>
      </c>
      <c r="F47" s="402">
        <v>0</v>
      </c>
      <c r="G47">
        <v>100</v>
      </c>
      <c r="H47">
        <v>5</v>
      </c>
      <c r="I47" s="317" t="s">
        <v>3634</v>
      </c>
      <c r="J47" s="370" t="s">
        <v>3635</v>
      </c>
      <c r="K47" s="370"/>
      <c r="L47" s="314"/>
      <c r="M47" s="396"/>
    </row>
    <row r="48" spans="1:14" x14ac:dyDescent="0.3">
      <c r="A48" t="s">
        <v>9</v>
      </c>
      <c r="B48" t="s">
        <v>3209</v>
      </c>
      <c r="C48" t="s">
        <v>3170</v>
      </c>
      <c r="D48" t="s">
        <v>3209</v>
      </c>
      <c r="E48" t="s">
        <v>3171</v>
      </c>
      <c r="F48" s="386">
        <v>0</v>
      </c>
      <c r="G48" s="386">
        <v>0.5</v>
      </c>
      <c r="H48" s="386">
        <v>0.01</v>
      </c>
      <c r="I48" s="314" t="s">
        <v>3169</v>
      </c>
      <c r="J48" s="370" t="s">
        <v>3210</v>
      </c>
    </row>
    <row r="49" spans="1:14" x14ac:dyDescent="0.3">
      <c r="A49" t="s">
        <v>9</v>
      </c>
      <c r="B49" t="s">
        <v>23</v>
      </c>
      <c r="C49" t="s">
        <v>3007</v>
      </c>
      <c r="D49" t="s">
        <v>3008</v>
      </c>
      <c r="E49" t="s">
        <v>3006</v>
      </c>
      <c r="F49" s="395">
        <v>0</v>
      </c>
      <c r="G49" s="13">
        <v>1</v>
      </c>
      <c r="H49" s="13">
        <v>0.01</v>
      </c>
      <c r="I49" s="370" t="s">
        <v>2798</v>
      </c>
      <c r="J49" s="370" t="s">
        <v>3009</v>
      </c>
      <c r="K49" s="370" t="s">
        <v>230</v>
      </c>
      <c r="L49" s="314" t="s">
        <v>231</v>
      </c>
    </row>
    <row r="50" spans="1:14" x14ac:dyDescent="0.3">
      <c r="A50" t="s">
        <v>9</v>
      </c>
      <c r="B50" t="s">
        <v>20</v>
      </c>
      <c r="C50" t="s">
        <v>2753</v>
      </c>
      <c r="D50" t="s">
        <v>20</v>
      </c>
      <c r="E50" t="s">
        <v>2754</v>
      </c>
      <c r="F50" s="395">
        <v>0</v>
      </c>
      <c r="G50" s="13">
        <v>1</v>
      </c>
      <c r="H50" s="13">
        <v>0.01</v>
      </c>
      <c r="I50" s="370" t="s">
        <v>30</v>
      </c>
      <c r="J50" s="370" t="s">
        <v>2373</v>
      </c>
      <c r="K50" s="370" t="s">
        <v>211</v>
      </c>
      <c r="L50" s="314" t="s">
        <v>212</v>
      </c>
      <c r="M50" s="396" t="s">
        <v>2374</v>
      </c>
    </row>
    <row r="51" spans="1:14" x14ac:dyDescent="0.3">
      <c r="A51" t="s">
        <v>9</v>
      </c>
      <c r="B51" t="s">
        <v>3776</v>
      </c>
      <c r="C51" t="s">
        <v>3775</v>
      </c>
      <c r="D51" t="s">
        <v>3776</v>
      </c>
      <c r="E51" t="s">
        <v>3777</v>
      </c>
      <c r="F51" s="402">
        <v>0</v>
      </c>
      <c r="G51">
        <v>20</v>
      </c>
      <c r="H51">
        <v>1</v>
      </c>
      <c r="I51" s="370" t="s">
        <v>3778</v>
      </c>
      <c r="J51" s="370" t="s">
        <v>3782</v>
      </c>
      <c r="K51" s="370"/>
      <c r="L51" s="314"/>
      <c r="M51" s="396"/>
    </row>
    <row r="52" spans="1:14" x14ac:dyDescent="0.3">
      <c r="A52" t="s">
        <v>9</v>
      </c>
      <c r="B52" t="s">
        <v>97</v>
      </c>
      <c r="C52" t="s">
        <v>273</v>
      </c>
      <c r="D52" t="s">
        <v>97</v>
      </c>
      <c r="E52" t="s">
        <v>2265</v>
      </c>
      <c r="F52" s="13">
        <v>0</v>
      </c>
      <c r="G52" s="13">
        <v>0.5</v>
      </c>
      <c r="H52" s="13">
        <v>0.01</v>
      </c>
      <c r="I52" s="370" t="s">
        <v>27</v>
      </c>
      <c r="J52" s="370" t="s">
        <v>3772</v>
      </c>
      <c r="K52" s="370" t="s">
        <v>213</v>
      </c>
      <c r="L52" s="314" t="s">
        <v>214</v>
      </c>
      <c r="M52" s="397" t="s">
        <v>2245</v>
      </c>
      <c r="N52" s="314" t="s">
        <v>2245</v>
      </c>
    </row>
    <row r="53" spans="1:14" x14ac:dyDescent="0.3">
      <c r="A53" t="s">
        <v>9</v>
      </c>
      <c r="B53" t="s">
        <v>3525</v>
      </c>
      <c r="C53" t="s">
        <v>3527</v>
      </c>
      <c r="D53" t="s">
        <v>3525</v>
      </c>
      <c r="E53" t="s">
        <v>3529</v>
      </c>
      <c r="F53" s="395">
        <v>0</v>
      </c>
      <c r="G53" s="395">
        <v>1</v>
      </c>
      <c r="H53" s="13">
        <v>0.01</v>
      </c>
      <c r="I53" s="370" t="s">
        <v>2394</v>
      </c>
      <c r="J53" s="370" t="s">
        <v>3773</v>
      </c>
      <c r="K53" s="370" t="s">
        <v>215</v>
      </c>
      <c r="L53" s="314" t="s">
        <v>2686</v>
      </c>
      <c r="M53" s="396"/>
    </row>
    <row r="54" spans="1:14" x14ac:dyDescent="0.3">
      <c r="A54" s="317" t="s">
        <v>9</v>
      </c>
      <c r="B54" s="317" t="s">
        <v>2758</v>
      </c>
      <c r="C54" t="s">
        <v>2761</v>
      </c>
      <c r="D54" s="317" t="s">
        <v>2765</v>
      </c>
      <c r="E54" s="317" t="s">
        <v>2766</v>
      </c>
      <c r="F54" s="391">
        <v>0</v>
      </c>
      <c r="G54" s="386">
        <v>1</v>
      </c>
      <c r="H54" s="386">
        <v>0.01</v>
      </c>
      <c r="I54" s="314" t="s">
        <v>30</v>
      </c>
      <c r="J54" s="314" t="s">
        <v>3711</v>
      </c>
      <c r="K54" s="314" t="s">
        <v>2247</v>
      </c>
      <c r="L54" s="314" t="s">
        <v>2248</v>
      </c>
      <c r="M54" s="397" t="s">
        <v>148</v>
      </c>
    </row>
    <row r="55" spans="1:14" x14ac:dyDescent="0.3">
      <c r="A55" s="317" t="s">
        <v>9</v>
      </c>
      <c r="B55" s="317" t="s">
        <v>2759</v>
      </c>
      <c r="C55" t="s">
        <v>2762</v>
      </c>
      <c r="D55" s="317" t="s">
        <v>2765</v>
      </c>
      <c r="E55" s="317" t="s">
        <v>2767</v>
      </c>
      <c r="F55" s="391">
        <v>0</v>
      </c>
      <c r="G55" s="386">
        <v>1</v>
      </c>
      <c r="H55" s="386">
        <v>0.01</v>
      </c>
      <c r="I55" s="314" t="s">
        <v>30</v>
      </c>
      <c r="J55" s="314" t="s">
        <v>3712</v>
      </c>
      <c r="K55" s="314" t="s">
        <v>2247</v>
      </c>
      <c r="L55" s="314" t="s">
        <v>2248</v>
      </c>
      <c r="M55" s="397"/>
    </row>
    <row r="56" spans="1:14" x14ac:dyDescent="0.3">
      <c r="A56" s="317" t="s">
        <v>9</v>
      </c>
      <c r="B56" s="317" t="s">
        <v>2760</v>
      </c>
      <c r="C56" t="s">
        <v>2763</v>
      </c>
      <c r="D56" s="317" t="s">
        <v>2765</v>
      </c>
      <c r="E56" s="317" t="s">
        <v>2768</v>
      </c>
      <c r="F56" s="391">
        <v>0</v>
      </c>
      <c r="G56" s="386">
        <v>1</v>
      </c>
      <c r="H56" s="386">
        <v>0.01</v>
      </c>
      <c r="I56" s="314" t="s">
        <v>30</v>
      </c>
      <c r="J56" s="314" t="s">
        <v>3713</v>
      </c>
      <c r="K56" s="314" t="s">
        <v>2247</v>
      </c>
      <c r="L56" s="314" t="s">
        <v>2248</v>
      </c>
      <c r="M56" s="397"/>
    </row>
    <row r="57" spans="1:14" x14ac:dyDescent="0.3">
      <c r="A57" s="317" t="s">
        <v>9</v>
      </c>
      <c r="B57" s="317" t="s">
        <v>2770</v>
      </c>
      <c r="C57" t="s">
        <v>2764</v>
      </c>
      <c r="D57" s="317" t="s">
        <v>2765</v>
      </c>
      <c r="E57" s="317" t="s">
        <v>2769</v>
      </c>
      <c r="F57" s="391">
        <v>0</v>
      </c>
      <c r="G57" s="386">
        <v>1</v>
      </c>
      <c r="H57" s="386">
        <v>0.01</v>
      </c>
      <c r="I57" s="314" t="s">
        <v>30</v>
      </c>
      <c r="J57" s="314" t="s">
        <v>3714</v>
      </c>
      <c r="K57" s="314" t="s">
        <v>2247</v>
      </c>
      <c r="L57" s="314" t="s">
        <v>2248</v>
      </c>
      <c r="M57" s="397"/>
    </row>
    <row r="58" spans="1:14" x14ac:dyDescent="0.3">
      <c r="A58" t="s">
        <v>9</v>
      </c>
      <c r="B58" t="s">
        <v>3526</v>
      </c>
      <c r="C58" t="s">
        <v>3528</v>
      </c>
      <c r="D58" t="s">
        <v>3526</v>
      </c>
      <c r="E58" t="s">
        <v>3530</v>
      </c>
      <c r="F58" s="395">
        <v>0</v>
      </c>
      <c r="G58" s="395">
        <v>1</v>
      </c>
      <c r="H58" s="13">
        <v>0.01</v>
      </c>
      <c r="I58" s="370" t="s">
        <v>2394</v>
      </c>
      <c r="J58" s="370" t="s">
        <v>3774</v>
      </c>
      <c r="K58" s="370" t="s">
        <v>215</v>
      </c>
      <c r="L58" s="314" t="s">
        <v>2686</v>
      </c>
      <c r="M58" s="396"/>
    </row>
    <row r="59" spans="1:14" x14ac:dyDescent="0.3">
      <c r="A59" t="s">
        <v>9</v>
      </c>
      <c r="B59" t="s">
        <v>2419</v>
      </c>
      <c r="C59" t="s">
        <v>2418</v>
      </c>
      <c r="D59" t="s">
        <v>2419</v>
      </c>
      <c r="E59" t="s">
        <v>2421</v>
      </c>
      <c r="F59" s="395">
        <v>0</v>
      </c>
      <c r="G59" s="13">
        <v>1</v>
      </c>
      <c r="H59" s="13">
        <v>0.01</v>
      </c>
      <c r="I59" s="370" t="s">
        <v>2422</v>
      </c>
      <c r="J59" s="370" t="s">
        <v>3183</v>
      </c>
      <c r="K59" s="370"/>
      <c r="L59" s="314" t="s">
        <v>2681</v>
      </c>
      <c r="M59" s="396" t="s">
        <v>3187</v>
      </c>
    </row>
    <row r="60" spans="1:14" x14ac:dyDescent="0.3">
      <c r="A60" t="s">
        <v>9</v>
      </c>
      <c r="B60" t="s">
        <v>21</v>
      </c>
      <c r="C60" t="s">
        <v>274</v>
      </c>
      <c r="D60" s="20" t="s">
        <v>337</v>
      </c>
      <c r="E60" t="s">
        <v>2264</v>
      </c>
      <c r="F60" s="395">
        <v>0</v>
      </c>
      <c r="G60" s="13">
        <v>1</v>
      </c>
      <c r="H60" s="13">
        <v>0.01</v>
      </c>
      <c r="I60" s="370" t="s">
        <v>30</v>
      </c>
      <c r="J60" s="370" t="s">
        <v>3780</v>
      </c>
      <c r="K60" s="370" t="s">
        <v>216</v>
      </c>
      <c r="L60" s="314" t="s">
        <v>217</v>
      </c>
      <c r="M60" s="396"/>
    </row>
    <row r="61" spans="1:14" x14ac:dyDescent="0.3">
      <c r="A61" t="s">
        <v>9</v>
      </c>
      <c r="B61" t="s">
        <v>19</v>
      </c>
      <c r="C61" t="s">
        <v>275</v>
      </c>
      <c r="D61" s="20" t="s">
        <v>337</v>
      </c>
      <c r="E61" t="s">
        <v>2263</v>
      </c>
      <c r="F61" s="395">
        <v>0</v>
      </c>
      <c r="G61" s="13">
        <v>1</v>
      </c>
      <c r="H61" s="13">
        <v>0.01</v>
      </c>
      <c r="I61" s="370" t="s">
        <v>30</v>
      </c>
      <c r="J61" s="370" t="s">
        <v>3781</v>
      </c>
      <c r="K61" s="370" t="s">
        <v>218</v>
      </c>
      <c r="L61" s="314" t="s">
        <v>219</v>
      </c>
      <c r="M61" s="396"/>
    </row>
    <row r="62" spans="1:14" x14ac:dyDescent="0.3">
      <c r="A62" t="s">
        <v>9</v>
      </c>
      <c r="B62" t="s">
        <v>3217</v>
      </c>
      <c r="C62" t="s">
        <v>3218</v>
      </c>
      <c r="D62" t="s">
        <v>3217</v>
      </c>
      <c r="E62" t="s">
        <v>3219</v>
      </c>
      <c r="F62" s="395">
        <v>0</v>
      </c>
      <c r="G62" s="13">
        <v>1</v>
      </c>
      <c r="H62" s="13">
        <v>0.01</v>
      </c>
      <c r="I62" s="370" t="s">
        <v>30</v>
      </c>
      <c r="J62" s="370" t="s">
        <v>3779</v>
      </c>
      <c r="K62" s="370"/>
      <c r="L62" s="314"/>
      <c r="M62" s="396"/>
    </row>
    <row r="63" spans="1:14" x14ac:dyDescent="0.3">
      <c r="A63" t="s">
        <v>9</v>
      </c>
      <c r="B63" t="s">
        <v>2474</v>
      </c>
      <c r="C63" t="s">
        <v>2475</v>
      </c>
      <c r="D63" t="s">
        <v>2475</v>
      </c>
      <c r="E63" t="s">
        <v>2476</v>
      </c>
      <c r="F63" s="395">
        <v>0</v>
      </c>
      <c r="G63" s="13">
        <v>1</v>
      </c>
      <c r="H63" s="13">
        <v>0.01</v>
      </c>
      <c r="I63" s="370" t="s">
        <v>2477</v>
      </c>
      <c r="J63" s="370" t="s">
        <v>3717</v>
      </c>
      <c r="K63" s="370"/>
      <c r="L63" s="314" t="s">
        <v>2682</v>
      </c>
      <c r="M63" s="396" t="s">
        <v>148</v>
      </c>
    </row>
    <row r="64" spans="1:14" x14ac:dyDescent="0.3">
      <c r="A64" t="s">
        <v>129</v>
      </c>
      <c r="B64" t="s">
        <v>131</v>
      </c>
      <c r="C64" t="s">
        <v>419</v>
      </c>
      <c r="D64" t="s">
        <v>131</v>
      </c>
      <c r="E64" t="s">
        <v>2262</v>
      </c>
      <c r="F64" s="395">
        <v>0</v>
      </c>
      <c r="G64" s="13">
        <v>1</v>
      </c>
      <c r="H64" s="13">
        <v>0.01</v>
      </c>
      <c r="I64" s="370" t="s">
        <v>30</v>
      </c>
      <c r="J64" s="370" t="s">
        <v>3746</v>
      </c>
      <c r="K64" s="370" t="s">
        <v>220</v>
      </c>
      <c r="L64" s="314" t="s">
        <v>221</v>
      </c>
      <c r="M64" s="396" t="s">
        <v>148</v>
      </c>
      <c r="N64" s="370" t="s">
        <v>181</v>
      </c>
    </row>
    <row r="65" spans="1:14" x14ac:dyDescent="0.3">
      <c r="A65" t="s">
        <v>129</v>
      </c>
      <c r="B65" t="s">
        <v>249</v>
      </c>
      <c r="C65" t="s">
        <v>426</v>
      </c>
      <c r="D65" t="s">
        <v>249</v>
      </c>
      <c r="E65" t="s">
        <v>2261</v>
      </c>
      <c r="F65" s="395">
        <v>0</v>
      </c>
      <c r="G65" s="13">
        <v>1</v>
      </c>
      <c r="H65" s="13">
        <v>0.01</v>
      </c>
      <c r="I65" s="370" t="s">
        <v>30</v>
      </c>
      <c r="J65" s="370" t="s">
        <v>3282</v>
      </c>
      <c r="K65" s="370" t="s">
        <v>301</v>
      </c>
      <c r="L65" s="314" t="s">
        <v>302</v>
      </c>
      <c r="M65" s="396"/>
      <c r="N65" s="370"/>
    </row>
    <row r="66" spans="1:14" x14ac:dyDescent="0.3">
      <c r="A66" t="s">
        <v>129</v>
      </c>
      <c r="B66" t="s">
        <v>3403</v>
      </c>
      <c r="C66" t="s">
        <v>423</v>
      </c>
      <c r="D66" t="s">
        <v>3403</v>
      </c>
      <c r="E66" t="s">
        <v>2260</v>
      </c>
      <c r="F66" s="395">
        <v>0</v>
      </c>
      <c r="G66" s="13">
        <v>1</v>
      </c>
      <c r="H66" s="13">
        <v>0.01</v>
      </c>
      <c r="I66" s="370" t="s">
        <v>30</v>
      </c>
      <c r="J66" s="370" t="s">
        <v>3404</v>
      </c>
      <c r="K66" s="370"/>
      <c r="L66" s="314" t="s">
        <v>2687</v>
      </c>
      <c r="M66" s="396" t="s">
        <v>3405</v>
      </c>
      <c r="N66" s="370"/>
    </row>
    <row r="67" spans="1:14" x14ac:dyDescent="0.3">
      <c r="A67" t="s">
        <v>129</v>
      </c>
      <c r="B67" t="s">
        <v>182</v>
      </c>
      <c r="C67" t="s">
        <v>420</v>
      </c>
      <c r="D67" t="s">
        <v>182</v>
      </c>
      <c r="E67" t="s">
        <v>2259</v>
      </c>
      <c r="F67" s="395">
        <v>0</v>
      </c>
      <c r="G67" s="13">
        <v>1</v>
      </c>
      <c r="H67" s="13">
        <v>0.01</v>
      </c>
      <c r="I67" s="370" t="s">
        <v>30</v>
      </c>
      <c r="J67" s="370" t="s">
        <v>2288</v>
      </c>
      <c r="K67" s="370" t="s">
        <v>222</v>
      </c>
      <c r="L67" s="314" t="s">
        <v>223</v>
      </c>
      <c r="M67" s="396" t="s">
        <v>148</v>
      </c>
      <c r="N67" s="370"/>
    </row>
    <row r="68" spans="1:14" x14ac:dyDescent="0.3">
      <c r="A68" t="s">
        <v>129</v>
      </c>
      <c r="B68" t="s">
        <v>2755</v>
      </c>
      <c r="C68" t="s">
        <v>2756</v>
      </c>
      <c r="D68" t="s">
        <v>2755</v>
      </c>
      <c r="E68" t="s">
        <v>2757</v>
      </c>
      <c r="F68" s="395">
        <v>0</v>
      </c>
      <c r="G68" s="13">
        <v>1</v>
      </c>
      <c r="H68" s="13">
        <v>0.01</v>
      </c>
      <c r="I68" s="370" t="s">
        <v>30</v>
      </c>
      <c r="J68" s="370" t="s">
        <v>3748</v>
      </c>
      <c r="K68" s="370" t="s">
        <v>224</v>
      </c>
      <c r="L68" s="314" t="s">
        <v>225</v>
      </c>
      <c r="M68" s="396" t="s">
        <v>148</v>
      </c>
      <c r="N68" s="370"/>
    </row>
    <row r="69" spans="1:14" x14ac:dyDescent="0.3">
      <c r="A69" t="s">
        <v>129</v>
      </c>
      <c r="B69" t="s">
        <v>3406</v>
      </c>
      <c r="C69" t="s">
        <v>3328</v>
      </c>
      <c r="D69" t="s">
        <v>3406</v>
      </c>
      <c r="E69" t="s">
        <v>3329</v>
      </c>
      <c r="F69" s="395">
        <v>0</v>
      </c>
      <c r="G69" s="13">
        <v>1</v>
      </c>
      <c r="H69" s="13">
        <v>0.01</v>
      </c>
      <c r="I69" s="370" t="s">
        <v>30</v>
      </c>
      <c r="J69" s="370" t="s">
        <v>3407</v>
      </c>
      <c r="K69" s="370"/>
      <c r="L69" s="314"/>
      <c r="M69" s="396"/>
      <c r="N69" s="370"/>
    </row>
    <row r="70" spans="1:14" x14ac:dyDescent="0.3">
      <c r="A70" t="s">
        <v>129</v>
      </c>
      <c r="B70" t="s">
        <v>132</v>
      </c>
      <c r="C70" t="s">
        <v>421</v>
      </c>
      <c r="D70" t="s">
        <v>132</v>
      </c>
      <c r="E70" t="s">
        <v>2258</v>
      </c>
      <c r="F70" s="395">
        <v>0</v>
      </c>
      <c r="G70" s="13">
        <v>1</v>
      </c>
      <c r="H70" s="13">
        <v>0.01</v>
      </c>
      <c r="I70" s="370" t="s">
        <v>30</v>
      </c>
      <c r="J70" s="370" t="s">
        <v>3747</v>
      </c>
      <c r="K70" s="370" t="s">
        <v>226</v>
      </c>
      <c r="L70" s="314" t="s">
        <v>227</v>
      </c>
      <c r="M70" s="396" t="s">
        <v>148</v>
      </c>
      <c r="N70" s="370"/>
    </row>
    <row r="71" spans="1:14" x14ac:dyDescent="0.3">
      <c r="A71" t="s">
        <v>129</v>
      </c>
      <c r="B71" t="s">
        <v>130</v>
      </c>
      <c r="C71" t="s">
        <v>2788</v>
      </c>
      <c r="D71" t="s">
        <v>130</v>
      </c>
      <c r="E71" t="s">
        <v>2257</v>
      </c>
      <c r="F71" s="395">
        <v>0</v>
      </c>
      <c r="G71" s="13">
        <v>1</v>
      </c>
      <c r="H71" s="13">
        <v>0.01</v>
      </c>
      <c r="I71" s="370" t="s">
        <v>30</v>
      </c>
      <c r="J71" s="370" t="s">
        <v>3749</v>
      </c>
      <c r="K71" s="370" t="s">
        <v>228</v>
      </c>
      <c r="L71" s="314" t="s">
        <v>229</v>
      </c>
      <c r="M71" s="396" t="s">
        <v>148</v>
      </c>
      <c r="N71" s="370"/>
    </row>
    <row r="72" spans="1:14" x14ac:dyDescent="0.3">
      <c r="A72" t="s">
        <v>129</v>
      </c>
      <c r="B72" t="s">
        <v>3400</v>
      </c>
      <c r="C72" t="s">
        <v>422</v>
      </c>
      <c r="D72" t="s">
        <v>3400</v>
      </c>
      <c r="E72" t="s">
        <v>2256</v>
      </c>
      <c r="F72" s="395">
        <v>0</v>
      </c>
      <c r="G72" s="13">
        <v>1</v>
      </c>
      <c r="H72" s="13">
        <v>0.01</v>
      </c>
      <c r="I72" s="370" t="s">
        <v>30</v>
      </c>
      <c r="J72" s="370" t="s">
        <v>3401</v>
      </c>
      <c r="K72" s="370"/>
      <c r="L72" s="314" t="s">
        <v>2688</v>
      </c>
      <c r="M72" s="396" t="s">
        <v>3402</v>
      </c>
      <c r="N72" s="370"/>
    </row>
    <row r="73" spans="1:14" x14ac:dyDescent="0.3">
      <c r="A73" t="s">
        <v>129</v>
      </c>
      <c r="B73" t="s">
        <v>2423</v>
      </c>
      <c r="C73" t="s">
        <v>2424</v>
      </c>
      <c r="D73" t="s">
        <v>2423</v>
      </c>
      <c r="E73" t="s">
        <v>2425</v>
      </c>
      <c r="F73" s="395">
        <v>0</v>
      </c>
      <c r="G73" s="13">
        <v>1</v>
      </c>
      <c r="H73" s="13">
        <v>0.01</v>
      </c>
      <c r="I73" s="370" t="s">
        <v>2426</v>
      </c>
      <c r="J73" s="370" t="s">
        <v>3220</v>
      </c>
      <c r="K73" s="370"/>
      <c r="L73" s="314" t="s">
        <v>2683</v>
      </c>
      <c r="M73" s="388" t="s">
        <v>2427</v>
      </c>
      <c r="N73" s="370"/>
    </row>
    <row r="74" spans="1:14" x14ac:dyDescent="0.3">
      <c r="A74" s="317" t="s">
        <v>2460</v>
      </c>
      <c r="B74" s="317" t="s">
        <v>2464</v>
      </c>
      <c r="C74" t="s">
        <v>276</v>
      </c>
      <c r="D74" s="317" t="s">
        <v>2463</v>
      </c>
      <c r="E74" t="s">
        <v>2255</v>
      </c>
      <c r="F74" s="386">
        <v>0</v>
      </c>
      <c r="G74" s="386">
        <v>1</v>
      </c>
      <c r="H74" s="386">
        <v>0.01</v>
      </c>
      <c r="I74" s="314" t="s">
        <v>54</v>
      </c>
      <c r="J74" s="314" t="s">
        <v>2289</v>
      </c>
      <c r="K74" s="314" t="s">
        <v>234</v>
      </c>
      <c r="L74" s="314" t="s">
        <v>235</v>
      </c>
      <c r="M74" s="396" t="s">
        <v>148</v>
      </c>
      <c r="N74" s="314"/>
    </row>
    <row r="75" spans="1:14" x14ac:dyDescent="0.3">
      <c r="A75" s="317" t="s">
        <v>2460</v>
      </c>
      <c r="B75" s="317" t="s">
        <v>2724</v>
      </c>
      <c r="C75" t="s">
        <v>2723</v>
      </c>
      <c r="D75" s="317" t="s">
        <v>338</v>
      </c>
      <c r="E75" t="s">
        <v>2721</v>
      </c>
      <c r="F75" s="386">
        <v>0</v>
      </c>
      <c r="G75" s="386">
        <v>1</v>
      </c>
      <c r="H75" s="386">
        <v>0.01</v>
      </c>
      <c r="I75" s="370" t="s">
        <v>2722</v>
      </c>
      <c r="J75" s="314" t="s">
        <v>3721</v>
      </c>
      <c r="K75" s="314" t="s">
        <v>331</v>
      </c>
      <c r="L75" s="314" t="s">
        <v>2684</v>
      </c>
      <c r="M75" s="396" t="s">
        <v>148</v>
      </c>
      <c r="N75" s="314"/>
    </row>
    <row r="76" spans="1:14" x14ac:dyDescent="0.3">
      <c r="A76" s="317" t="s">
        <v>2460</v>
      </c>
      <c r="B76" s="317" t="s">
        <v>2461</v>
      </c>
      <c r="C76" t="s">
        <v>2462</v>
      </c>
      <c r="D76" s="317" t="s">
        <v>2465</v>
      </c>
      <c r="E76" t="s">
        <v>2466</v>
      </c>
      <c r="F76" s="386">
        <v>0</v>
      </c>
      <c r="G76" s="386">
        <v>1</v>
      </c>
      <c r="H76" s="386">
        <v>0.01</v>
      </c>
      <c r="I76" s="370" t="s">
        <v>2467</v>
      </c>
      <c r="J76" s="314" t="s">
        <v>2468</v>
      </c>
      <c r="K76" s="314"/>
      <c r="L76" s="314" t="s">
        <v>2685</v>
      </c>
      <c r="M76" s="396"/>
      <c r="N76" s="314"/>
    </row>
    <row r="77" spans="1:14" x14ac:dyDescent="0.3">
      <c r="A77" t="s">
        <v>10</v>
      </c>
      <c r="B77" t="s">
        <v>3109</v>
      </c>
      <c r="C77" t="s">
        <v>2395</v>
      </c>
      <c r="D77" t="s">
        <v>3109</v>
      </c>
      <c r="E77" t="s">
        <v>2254</v>
      </c>
      <c r="F77">
        <v>0</v>
      </c>
      <c r="G77">
        <v>300</v>
      </c>
      <c r="H77">
        <v>5</v>
      </c>
      <c r="I77" s="184" t="str">
        <f>UnitControlCenter!$B$50</f>
        <v>$/metric ton CO2e</v>
      </c>
      <c r="J77" s="370" t="s">
        <v>3710</v>
      </c>
      <c r="K77" s="370" t="s">
        <v>232</v>
      </c>
      <c r="L77" s="314" t="s">
        <v>233</v>
      </c>
      <c r="M77" s="397" t="s">
        <v>2371</v>
      </c>
      <c r="N77" s="314" t="s">
        <v>386</v>
      </c>
    </row>
    <row r="78" spans="1:14" x14ac:dyDescent="0.3">
      <c r="A78" t="s">
        <v>10</v>
      </c>
      <c r="B78" t="s">
        <v>22</v>
      </c>
      <c r="C78" t="s">
        <v>136</v>
      </c>
      <c r="D78" t="s">
        <v>22</v>
      </c>
      <c r="E78" t="s">
        <v>2253</v>
      </c>
      <c r="F78" s="386">
        <v>0</v>
      </c>
      <c r="G78" s="386">
        <v>1</v>
      </c>
      <c r="H78" s="386">
        <v>0.01</v>
      </c>
      <c r="I78" s="370" t="s">
        <v>138</v>
      </c>
      <c r="J78" s="370" t="s">
        <v>3184</v>
      </c>
      <c r="K78" s="314" t="s">
        <v>236</v>
      </c>
      <c r="L78" s="314" t="s">
        <v>237</v>
      </c>
      <c r="M78" s="396" t="s">
        <v>148</v>
      </c>
    </row>
    <row r="79" spans="1:14" x14ac:dyDescent="0.3">
      <c r="A79" s="317" t="s">
        <v>10</v>
      </c>
      <c r="B79" s="317" t="s">
        <v>2428</v>
      </c>
      <c r="C79" t="s">
        <v>2429</v>
      </c>
      <c r="D79" s="184"/>
      <c r="E79" s="317" t="s">
        <v>2430</v>
      </c>
      <c r="F79">
        <v>0</v>
      </c>
      <c r="G79">
        <v>1</v>
      </c>
      <c r="H79">
        <v>1</v>
      </c>
      <c r="I79" s="370" t="s">
        <v>26</v>
      </c>
      <c r="J79" s="370" t="s">
        <v>3312</v>
      </c>
      <c r="K79" s="370" t="s">
        <v>232</v>
      </c>
      <c r="L79" s="314" t="s">
        <v>233</v>
      </c>
    </row>
    <row r="80" spans="1:14" x14ac:dyDescent="0.3">
      <c r="A80" s="317" t="s">
        <v>10</v>
      </c>
      <c r="B80" s="317" t="s">
        <v>2960</v>
      </c>
      <c r="C80" t="s">
        <v>3355</v>
      </c>
      <c r="D80" s="184"/>
      <c r="E80" s="317" t="s">
        <v>3357</v>
      </c>
      <c r="F80">
        <v>0</v>
      </c>
      <c r="G80">
        <v>1</v>
      </c>
      <c r="H80">
        <v>1</v>
      </c>
      <c r="I80" s="370" t="s">
        <v>26</v>
      </c>
      <c r="J80" s="370" t="s">
        <v>3354</v>
      </c>
      <c r="K80" s="370" t="s">
        <v>232</v>
      </c>
      <c r="L80" s="314" t="s">
        <v>233</v>
      </c>
    </row>
    <row r="81" spans="1:13" x14ac:dyDescent="0.3">
      <c r="A81" s="317" t="s">
        <v>10</v>
      </c>
      <c r="B81" t="s">
        <v>3311</v>
      </c>
      <c r="C81" t="s">
        <v>3356</v>
      </c>
      <c r="D81" s="184"/>
      <c r="E81" s="184"/>
      <c r="F81">
        <v>0</v>
      </c>
      <c r="G81">
        <v>1</v>
      </c>
      <c r="H81">
        <v>1</v>
      </c>
      <c r="I81" s="370" t="s">
        <v>26</v>
      </c>
      <c r="J81" t="s">
        <v>3410</v>
      </c>
      <c r="K81" s="370" t="s">
        <v>232</v>
      </c>
      <c r="L81" s="314" t="s">
        <v>233</v>
      </c>
    </row>
    <row r="82" spans="1:13" x14ac:dyDescent="0.3">
      <c r="A82" s="317" t="s">
        <v>10</v>
      </c>
      <c r="B82" s="317" t="s">
        <v>2698</v>
      </c>
      <c r="C82" t="s">
        <v>2697</v>
      </c>
      <c r="D82" s="317" t="s">
        <v>2698</v>
      </c>
      <c r="E82" t="s">
        <v>2699</v>
      </c>
      <c r="F82">
        <v>0</v>
      </c>
      <c r="G82">
        <v>1</v>
      </c>
      <c r="H82">
        <v>1</v>
      </c>
      <c r="I82" s="370" t="s">
        <v>26</v>
      </c>
      <c r="J82" s="314"/>
    </row>
    <row r="83" spans="1:13" x14ac:dyDescent="0.3">
      <c r="A83" s="317" t="s">
        <v>10</v>
      </c>
      <c r="B83" s="317" t="s">
        <v>2741</v>
      </c>
      <c r="C83" t="s">
        <v>2741</v>
      </c>
      <c r="D83" s="317" t="s">
        <v>2741</v>
      </c>
      <c r="E83" s="317" t="s">
        <v>2742</v>
      </c>
      <c r="F83" s="386">
        <v>0</v>
      </c>
      <c r="G83" s="386">
        <v>1</v>
      </c>
      <c r="H83" s="386">
        <v>0.01</v>
      </c>
      <c r="I83" s="370" t="s">
        <v>2743</v>
      </c>
      <c r="J83" s="370" t="s">
        <v>3185</v>
      </c>
      <c r="K83" s="314" t="s">
        <v>2895</v>
      </c>
    </row>
    <row r="84" spans="1:13" x14ac:dyDescent="0.3">
      <c r="A84" t="s">
        <v>10</v>
      </c>
      <c r="B84" t="s">
        <v>3258</v>
      </c>
      <c r="C84" t="s">
        <v>3257</v>
      </c>
      <c r="D84" t="s">
        <v>3258</v>
      </c>
      <c r="E84" t="s">
        <v>2252</v>
      </c>
      <c r="F84" s="395">
        <v>-0.5</v>
      </c>
      <c r="G84" s="395">
        <v>0.5</v>
      </c>
      <c r="H84" s="386">
        <v>0.01</v>
      </c>
      <c r="I84" s="370" t="s">
        <v>139</v>
      </c>
      <c r="J84" s="370" t="s">
        <v>3259</v>
      </c>
      <c r="K84" s="314" t="s">
        <v>238</v>
      </c>
      <c r="L84" s="314" t="s">
        <v>239</v>
      </c>
      <c r="M84" s="397" t="s">
        <v>149</v>
      </c>
    </row>
    <row r="85" spans="1:13" x14ac:dyDescent="0.3">
      <c r="A85" t="s">
        <v>2643</v>
      </c>
      <c r="B85" s="184" t="s">
        <v>303</v>
      </c>
      <c r="C85" t="s">
        <v>277</v>
      </c>
      <c r="D85" t="s">
        <v>339</v>
      </c>
      <c r="E85" t="s">
        <v>2251</v>
      </c>
      <c r="F85" s="13">
        <v>0</v>
      </c>
      <c r="G85" s="13">
        <v>0.4</v>
      </c>
      <c r="H85" s="395">
        <v>0.01</v>
      </c>
      <c r="I85" s="370" t="s">
        <v>28</v>
      </c>
      <c r="J85" s="370" t="s">
        <v>3186</v>
      </c>
      <c r="K85" s="370" t="s">
        <v>240</v>
      </c>
      <c r="L85" s="314" t="s">
        <v>241</v>
      </c>
      <c r="M85" s="396"/>
    </row>
    <row r="86" spans="1:13" x14ac:dyDescent="0.3">
      <c r="A86" s="254" t="str">
        <f>A$85</f>
        <v>Research and Development</v>
      </c>
      <c r="B86" s="254" t="str">
        <f t="shared" ref="B86:B89" si="0">B$85</f>
        <v>Capital Cost Reduction</v>
      </c>
      <c r="C86" t="s">
        <v>278</v>
      </c>
      <c r="D86" s="254" t="str">
        <f t="shared" ref="D86:L89" si="1">D$85</f>
        <v>R&amp;D Capital Cost Reductions</v>
      </c>
      <c r="E86" t="s">
        <v>3201</v>
      </c>
      <c r="F86" s="403">
        <f t="shared" si="1"/>
        <v>0</v>
      </c>
      <c r="G86" s="403">
        <f t="shared" si="1"/>
        <v>0.4</v>
      </c>
      <c r="H86" s="403">
        <f t="shared" si="1"/>
        <v>0.01</v>
      </c>
      <c r="I86" s="254" t="str">
        <f t="shared" si="1"/>
        <v>% reduction in cost</v>
      </c>
      <c r="J8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54" t="str">
        <f t="shared" si="1"/>
        <v>architectural-design.html#rnd</v>
      </c>
      <c r="L86" s="254" t="str">
        <f t="shared" si="1"/>
        <v>research-and-development.html</v>
      </c>
      <c r="M86" s="396"/>
    </row>
    <row r="87" spans="1:13" x14ac:dyDescent="0.3">
      <c r="A87" s="254" t="str">
        <f t="shared" ref="A87:A89" si="2">A$85</f>
        <v>Research and Development</v>
      </c>
      <c r="B87" s="254" t="str">
        <f t="shared" si="0"/>
        <v>Capital Cost Reduction</v>
      </c>
      <c r="C87" t="s">
        <v>279</v>
      </c>
      <c r="D87" s="254" t="str">
        <f t="shared" si="1"/>
        <v>R&amp;D Capital Cost Reductions</v>
      </c>
      <c r="E87" t="s">
        <v>3202</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x14ac:dyDescent="0.3">
      <c r="A88" s="254" t="str">
        <f t="shared" si="2"/>
        <v>Research and Development</v>
      </c>
      <c r="B88" s="254" t="str">
        <f t="shared" si="0"/>
        <v>Capital Cost Reduction</v>
      </c>
      <c r="C88" t="s">
        <v>280</v>
      </c>
      <c r="D88" s="254" t="str">
        <f t="shared" si="1"/>
        <v>R&amp;D Capital Cost Reductions</v>
      </c>
      <c r="E88" t="s">
        <v>3203</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3">
      <c r="A89" s="254" t="str">
        <f t="shared" si="2"/>
        <v>Research and Development</v>
      </c>
      <c r="B89" s="254" t="str">
        <f t="shared" si="0"/>
        <v>Capital Cost Reduction</v>
      </c>
      <c r="C89" s="317" t="s">
        <v>281</v>
      </c>
      <c r="D89" s="254" t="str">
        <f t="shared" si="1"/>
        <v>R&amp;D Capital Cost Reductions</v>
      </c>
      <c r="E89" t="s">
        <v>3204</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3">
      <c r="A90" s="317" t="s">
        <v>2643</v>
      </c>
      <c r="B90" s="317" t="s">
        <v>2786</v>
      </c>
      <c r="C90" t="s">
        <v>2787</v>
      </c>
      <c r="D90" s="317" t="s">
        <v>2786</v>
      </c>
      <c r="E90" s="391" t="s">
        <v>2789</v>
      </c>
      <c r="F90" s="13">
        <v>0</v>
      </c>
      <c r="G90" s="13">
        <v>1</v>
      </c>
      <c r="H90" s="395">
        <v>0.01</v>
      </c>
      <c r="I90" s="370" t="s">
        <v>30</v>
      </c>
      <c r="J90" s="370" t="s">
        <v>3378</v>
      </c>
      <c r="K90" s="314" t="s">
        <v>2792</v>
      </c>
      <c r="L90" s="314" t="s">
        <v>2791</v>
      </c>
      <c r="M90" s="397" t="s">
        <v>2790</v>
      </c>
    </row>
    <row r="91" spans="1:13" x14ac:dyDescent="0.3">
      <c r="A91" s="317" t="s">
        <v>2643</v>
      </c>
      <c r="B91" s="317" t="s">
        <v>3767</v>
      </c>
      <c r="C91" t="s">
        <v>3768</v>
      </c>
      <c r="D91" s="317" t="s">
        <v>3767</v>
      </c>
      <c r="E91" s="391" t="s">
        <v>3769</v>
      </c>
      <c r="F91" s="13">
        <v>0</v>
      </c>
      <c r="G91" s="13">
        <v>1</v>
      </c>
      <c r="H91" s="395">
        <v>0.01</v>
      </c>
      <c r="I91" s="370" t="s">
        <v>30</v>
      </c>
      <c r="J91" s="370" t="s">
        <v>3771</v>
      </c>
      <c r="K91" s="314"/>
      <c r="L91" s="314"/>
      <c r="M91" s="397" t="s">
        <v>3770</v>
      </c>
    </row>
    <row r="92" spans="1:13" x14ac:dyDescent="0.3">
      <c r="A92" t="s">
        <v>2643</v>
      </c>
      <c r="B92" s="184" t="s">
        <v>316</v>
      </c>
      <c r="C92" t="s">
        <v>282</v>
      </c>
      <c r="D92" t="s">
        <v>340</v>
      </c>
      <c r="E92" t="s">
        <v>2250</v>
      </c>
      <c r="F92" s="13">
        <v>0</v>
      </c>
      <c r="G92" s="13">
        <v>0.4</v>
      </c>
      <c r="H92" s="395">
        <v>0.01</v>
      </c>
      <c r="I92" s="370" t="s">
        <v>29</v>
      </c>
      <c r="J92" s="370" t="s">
        <v>3192</v>
      </c>
      <c r="K92" s="370" t="s">
        <v>240</v>
      </c>
      <c r="L92" s="314" t="s">
        <v>241</v>
      </c>
    </row>
    <row r="93" spans="1:13" x14ac:dyDescent="0.3">
      <c r="A93" s="254" t="str">
        <f>A$92</f>
        <v>Research and Development</v>
      </c>
      <c r="B93" s="254" t="str">
        <f>B$92</f>
        <v>Fuel Use Reduction</v>
      </c>
      <c r="C93" t="s">
        <v>283</v>
      </c>
      <c r="D93" s="254" t="str">
        <f t="shared" ref="D93:L96" si="3">D$92</f>
        <v>R&amp;D Fuel Use Reductions</v>
      </c>
      <c r="E93" t="s">
        <v>3205</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x14ac:dyDescent="0.3">
      <c r="A94" s="254" t="str">
        <f t="shared" ref="A94:B96" si="4">A$92</f>
        <v>Research and Development</v>
      </c>
      <c r="B94" s="254" t="str">
        <f t="shared" si="4"/>
        <v>Fuel Use Reduction</v>
      </c>
      <c r="C94" t="s">
        <v>284</v>
      </c>
      <c r="D94" s="254" t="str">
        <f t="shared" si="3"/>
        <v>R&amp;D Fuel Use Reductions</v>
      </c>
      <c r="E94" t="s">
        <v>3206</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x14ac:dyDescent="0.3">
      <c r="A95" s="254" t="str">
        <f t="shared" si="4"/>
        <v>Research and Development</v>
      </c>
      <c r="B95" s="254" t="str">
        <f t="shared" si="4"/>
        <v>Fuel Use Reduction</v>
      </c>
      <c r="C95" t="s">
        <v>285</v>
      </c>
      <c r="D95" s="254" t="str">
        <f t="shared" si="3"/>
        <v>R&amp;D Fuel Use Reductions</v>
      </c>
      <c r="E95" t="s">
        <v>3207</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3">
      <c r="A96" s="254" t="str">
        <f t="shared" si="4"/>
        <v>Research and Development</v>
      </c>
      <c r="B96" s="254" t="str">
        <f t="shared" si="4"/>
        <v>Fuel Use Reduction</v>
      </c>
      <c r="C96" t="s">
        <v>286</v>
      </c>
      <c r="D96" s="254" t="str">
        <f t="shared" si="3"/>
        <v>R&amp;D Fuel Use Reductions</v>
      </c>
      <c r="E96" t="s">
        <v>3208</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3">
      <c r="A97" t="s">
        <v>2930</v>
      </c>
      <c r="B97" t="s">
        <v>2931</v>
      </c>
      <c r="C97" t="s">
        <v>2938</v>
      </c>
      <c r="D97" s="184"/>
      <c r="E97" t="s">
        <v>2963</v>
      </c>
      <c r="F97">
        <v>0</v>
      </c>
      <c r="G97">
        <v>10</v>
      </c>
      <c r="H97">
        <v>1</v>
      </c>
      <c r="I97" t="s">
        <v>2908</v>
      </c>
      <c r="J97" t="s">
        <v>3193</v>
      </c>
      <c r="K97" t="s">
        <v>2909</v>
      </c>
    </row>
    <row r="98" spans="1:13" x14ac:dyDescent="0.3">
      <c r="A98" t="s">
        <v>2930</v>
      </c>
      <c r="B98" t="s">
        <v>2932</v>
      </c>
      <c r="C98" t="s">
        <v>2939</v>
      </c>
      <c r="D98" s="184"/>
      <c r="E98" t="s">
        <v>2964</v>
      </c>
      <c r="F98">
        <v>0</v>
      </c>
      <c r="G98">
        <v>10</v>
      </c>
      <c r="H98">
        <v>1</v>
      </c>
      <c r="I98" t="s">
        <v>2908</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x14ac:dyDescent="0.3">
      <c r="A99" t="s">
        <v>2930</v>
      </c>
      <c r="B99" t="s">
        <v>3430</v>
      </c>
      <c r="C99" t="s">
        <v>3609</v>
      </c>
      <c r="D99" s="184"/>
      <c r="E99" t="s">
        <v>2965</v>
      </c>
      <c r="F99">
        <v>0</v>
      </c>
      <c r="G99">
        <v>10</v>
      </c>
      <c r="H99">
        <v>1</v>
      </c>
      <c r="I99" t="s">
        <v>2908</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x14ac:dyDescent="0.3">
      <c r="A100" t="s">
        <v>2930</v>
      </c>
      <c r="B100" t="s">
        <v>3610</v>
      </c>
      <c r="C100" t="s">
        <v>3611</v>
      </c>
      <c r="D100" s="184"/>
      <c r="E100" t="s">
        <v>3612</v>
      </c>
      <c r="F100">
        <v>0</v>
      </c>
      <c r="G100">
        <v>10</v>
      </c>
      <c r="H100">
        <v>1</v>
      </c>
      <c r="I100" t="s">
        <v>2908</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x14ac:dyDescent="0.3">
      <c r="A101" t="s">
        <v>2930</v>
      </c>
      <c r="B101" t="s">
        <v>2933</v>
      </c>
      <c r="C101" t="s">
        <v>2940</v>
      </c>
      <c r="D101" s="184"/>
      <c r="E101" t="s">
        <v>2966</v>
      </c>
      <c r="F101">
        <v>0</v>
      </c>
      <c r="G101">
        <v>10</v>
      </c>
      <c r="H101">
        <v>1</v>
      </c>
      <c r="I101" t="s">
        <v>2908</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3">
      <c r="A102" t="s">
        <v>2930</v>
      </c>
      <c r="B102" t="s">
        <v>2934</v>
      </c>
      <c r="C102" t="s">
        <v>2941</v>
      </c>
      <c r="D102" s="184"/>
      <c r="E102" t="s">
        <v>2967</v>
      </c>
      <c r="F102">
        <v>0</v>
      </c>
      <c r="G102">
        <v>10</v>
      </c>
      <c r="H102">
        <v>1</v>
      </c>
      <c r="I102" t="s">
        <v>2908</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3">
      <c r="A103" t="s">
        <v>2930</v>
      </c>
      <c r="B103" t="s">
        <v>254</v>
      </c>
      <c r="C103" t="s">
        <v>2942</v>
      </c>
      <c r="D103" s="184"/>
      <c r="E103" t="s">
        <v>2968</v>
      </c>
      <c r="F103">
        <v>0</v>
      </c>
      <c r="G103">
        <v>10</v>
      </c>
      <c r="H103">
        <v>1</v>
      </c>
      <c r="I103" t="s">
        <v>2908</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3">
      <c r="A104" t="s">
        <v>2930</v>
      </c>
      <c r="B104" t="s">
        <v>2935</v>
      </c>
      <c r="C104" t="s">
        <v>2943</v>
      </c>
      <c r="D104" s="184"/>
      <c r="E104" t="s">
        <v>2969</v>
      </c>
      <c r="F104">
        <v>0</v>
      </c>
      <c r="G104">
        <v>10</v>
      </c>
      <c r="H104">
        <v>1</v>
      </c>
      <c r="I104" t="s">
        <v>2908</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3">
      <c r="A105" t="s">
        <v>2930</v>
      </c>
      <c r="B105" t="s">
        <v>3613</v>
      </c>
      <c r="C105" t="s">
        <v>3614</v>
      </c>
      <c r="D105" s="184"/>
      <c r="E105" t="s">
        <v>3615</v>
      </c>
      <c r="F105">
        <v>0</v>
      </c>
      <c r="G105">
        <v>10</v>
      </c>
      <c r="H105">
        <v>1</v>
      </c>
      <c r="I105" t="s">
        <v>2908</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3">
      <c r="A106" t="s">
        <v>2930</v>
      </c>
      <c r="B106" t="s">
        <v>2936</v>
      </c>
      <c r="C106" t="s">
        <v>2944</v>
      </c>
      <c r="D106" s="184"/>
      <c r="E106" t="s">
        <v>2970</v>
      </c>
      <c r="F106">
        <v>0</v>
      </c>
      <c r="G106">
        <v>10</v>
      </c>
      <c r="H106">
        <v>1</v>
      </c>
      <c r="I106" t="s">
        <v>2908</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
      <c r="A107" t="s">
        <v>2930</v>
      </c>
      <c r="B107" t="s">
        <v>2937</v>
      </c>
      <c r="C107" t="s">
        <v>2945</v>
      </c>
      <c r="D107" s="184"/>
      <c r="E107" t="s">
        <v>2971</v>
      </c>
      <c r="F107">
        <v>0</v>
      </c>
      <c r="G107">
        <v>10</v>
      </c>
      <c r="H107">
        <v>1</v>
      </c>
      <c r="I107" t="s">
        <v>2908</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
      <c r="A108" t="s">
        <v>2807</v>
      </c>
      <c r="B108" t="s">
        <v>2808</v>
      </c>
      <c r="C108" t="s">
        <v>3408</v>
      </c>
      <c r="D108" s="184"/>
      <c r="E108" t="s">
        <v>2809</v>
      </c>
      <c r="F108">
        <v>0</v>
      </c>
      <c r="G108">
        <v>1</v>
      </c>
      <c r="H108">
        <v>1</v>
      </c>
      <c r="I108" s="370" t="s">
        <v>26</v>
      </c>
      <c r="J108" t="s">
        <v>3409</v>
      </c>
      <c r="M108" s="404"/>
    </row>
    <row r="109" spans="1:13" x14ac:dyDescent="0.3">
      <c r="A109" t="s">
        <v>2807</v>
      </c>
      <c r="B109" t="s">
        <v>3271</v>
      </c>
      <c r="C109" t="s">
        <v>3269</v>
      </c>
      <c r="D109" s="184"/>
      <c r="E109" s="184"/>
      <c r="F109">
        <v>0</v>
      </c>
      <c r="G109">
        <v>1</v>
      </c>
      <c r="H109">
        <v>1</v>
      </c>
      <c r="I109" s="370" t="s">
        <v>26</v>
      </c>
      <c r="J109" t="s">
        <v>3270</v>
      </c>
    </row>
    <row r="110" spans="1:13" x14ac:dyDescent="0.3">
      <c r="A110" t="s">
        <v>10</v>
      </c>
      <c r="B110" t="s">
        <v>3722</v>
      </c>
      <c r="C110" t="s">
        <v>3725</v>
      </c>
      <c r="D110" s="184"/>
      <c r="E110" s="184"/>
      <c r="F110">
        <v>0</v>
      </c>
      <c r="G110">
        <v>1</v>
      </c>
      <c r="H110">
        <v>1</v>
      </c>
      <c r="I110" s="370" t="s">
        <v>26</v>
      </c>
      <c r="J110" t="s">
        <v>3728</v>
      </c>
    </row>
    <row r="111" spans="1:13" x14ac:dyDescent="0.3">
      <c r="A111" t="s">
        <v>10</v>
      </c>
      <c r="B111" t="s">
        <v>3723</v>
      </c>
      <c r="C111" t="s">
        <v>3726</v>
      </c>
      <c r="D111" s="184"/>
      <c r="E111" s="184"/>
      <c r="F111">
        <v>0</v>
      </c>
      <c r="G111">
        <v>1</v>
      </c>
      <c r="H111">
        <v>1</v>
      </c>
      <c r="I111" s="370" t="s">
        <v>26</v>
      </c>
      <c r="J111" t="s">
        <v>3729</v>
      </c>
    </row>
    <row r="112" spans="1:13" x14ac:dyDescent="0.3">
      <c r="A112" t="s">
        <v>10</v>
      </c>
      <c r="B112" t="s">
        <v>3724</v>
      </c>
      <c r="C112" t="s">
        <v>3727</v>
      </c>
      <c r="D112" s="184"/>
      <c r="E112" s="184"/>
      <c r="F112">
        <v>0</v>
      </c>
      <c r="G112">
        <v>1</v>
      </c>
      <c r="H112">
        <v>1</v>
      </c>
      <c r="I112" s="370" t="s">
        <v>26</v>
      </c>
      <c r="J112" t="s">
        <v>3730</v>
      </c>
    </row>
  </sheetData>
  <phoneticPr fontId="112" type="noConversion"/>
  <hyperlinks>
    <hyperlink ref="N64"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70"/>
  <sheetViews>
    <sheetView zoomScaleNormal="100" workbookViewId="0">
      <pane ySplit="1" topLeftCell="A570" activePane="bottomLeft" state="frozen"/>
      <selection pane="bottomLeft" activeCell="A589" sqref="A589"/>
    </sheetView>
  </sheetViews>
  <sheetFormatPr defaultColWidth="9.109375" defaultRowHeight="14.4" x14ac:dyDescent="0.3"/>
  <cols>
    <col min="1" max="1" width="30" style="1" customWidth="1"/>
    <col min="2" max="2" width="41.44140625" style="322" customWidth="1"/>
    <col min="3" max="3" width="59.88671875" customWidth="1"/>
    <col min="4" max="4" width="45.44140625" style="1" customWidth="1"/>
    <col min="5" max="5" width="38.44140625" style="1" customWidth="1"/>
    <col min="6" max="6" width="47.44140625" style="1" customWidth="1"/>
    <col min="7" max="7" width="46" style="1" customWidth="1"/>
    <col min="8" max="8" width="19.44140625" style="43" customWidth="1"/>
    <col min="9" max="9" width="21.44140625" style="322" customWidth="1"/>
    <col min="10" max="10" width="42.109375" style="256" bestFit="1" customWidth="1"/>
    <col min="11" max="11" width="29.109375" style="1" customWidth="1"/>
    <col min="12" max="12" width="19" style="1" customWidth="1"/>
    <col min="13" max="14" width="19.109375" style="1" customWidth="1"/>
    <col min="15" max="15" width="28.44140625" style="1" customWidth="1"/>
    <col min="16" max="16" width="38.44140625" style="1" customWidth="1"/>
    <col min="17" max="17" width="53.44140625" style="1" customWidth="1"/>
    <col min="18" max="18" width="45.44140625" style="2" customWidth="1"/>
    <col min="19" max="16384" width="9.109375" style="1"/>
  </cols>
  <sheetData>
    <row r="1" spans="1:18" x14ac:dyDescent="0.3">
      <c r="A1" s="259" t="s">
        <v>3</v>
      </c>
      <c r="B1" s="321" t="s">
        <v>0</v>
      </c>
      <c r="C1" s="316" t="s">
        <v>1</v>
      </c>
      <c r="D1" s="257" t="s">
        <v>32</v>
      </c>
      <c r="E1" s="257" t="s">
        <v>33</v>
      </c>
      <c r="F1" s="257" t="s">
        <v>78</v>
      </c>
      <c r="G1" s="257" t="s">
        <v>79</v>
      </c>
      <c r="H1" s="258" t="s">
        <v>445</v>
      </c>
      <c r="I1" s="323" t="s">
        <v>64</v>
      </c>
      <c r="J1" s="260" t="s">
        <v>332</v>
      </c>
      <c r="K1" s="259" t="s">
        <v>2249</v>
      </c>
      <c r="L1" s="259" t="s">
        <v>65</v>
      </c>
      <c r="M1" s="259" t="s">
        <v>66</v>
      </c>
      <c r="N1" s="259" t="s">
        <v>77</v>
      </c>
      <c r="O1" s="259" t="s">
        <v>25</v>
      </c>
      <c r="P1" s="259" t="s">
        <v>2</v>
      </c>
      <c r="Q1" s="259" t="s">
        <v>429</v>
      </c>
      <c r="R1" s="259" t="s">
        <v>186</v>
      </c>
    </row>
    <row r="2" spans="1:18" s="2" customFormat="1" ht="28.8" x14ac:dyDescent="0.3">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2365</v>
      </c>
      <c r="D2" s="2" t="s">
        <v>34</v>
      </c>
      <c r="E2" s="2" t="s">
        <v>2210</v>
      </c>
      <c r="F2" s="2" t="s">
        <v>3445</v>
      </c>
      <c r="G2" s="2" t="s">
        <v>2409</v>
      </c>
      <c r="H2" s="47">
        <v>300</v>
      </c>
      <c r="I2" s="324" t="s">
        <v>40</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8.8" x14ac:dyDescent="0.3">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34</v>
      </c>
      <c r="E3" s="2" t="s">
        <v>473</v>
      </c>
      <c r="F3" s="2" t="s">
        <v>3445</v>
      </c>
      <c r="G3" s="2" t="s">
        <v>473</v>
      </c>
      <c r="H3" s="47">
        <v>301</v>
      </c>
      <c r="I3" s="324" t="s">
        <v>40</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8.8" x14ac:dyDescent="0.3">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34</v>
      </c>
      <c r="E4" s="2" t="s">
        <v>2213</v>
      </c>
      <c r="F4" s="2" t="s">
        <v>3445</v>
      </c>
      <c r="G4" s="2" t="s">
        <v>2213</v>
      </c>
      <c r="H4" s="47">
        <v>302</v>
      </c>
      <c r="I4" s="324" t="s">
        <v>40</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8.8" x14ac:dyDescent="0.3">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34</v>
      </c>
      <c r="E5" s="2" t="s">
        <v>2215</v>
      </c>
      <c r="F5" s="2" t="s">
        <v>3445</v>
      </c>
      <c r="G5" s="2" t="s">
        <v>2215</v>
      </c>
      <c r="H5" s="47">
        <v>303</v>
      </c>
      <c r="I5" s="324" t="s">
        <v>40</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8.8" x14ac:dyDescent="0.3">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34</v>
      </c>
      <c r="E6" s="2" t="s">
        <v>2217</v>
      </c>
      <c r="F6" s="2" t="s">
        <v>3445</v>
      </c>
      <c r="G6" s="2" t="s">
        <v>2301</v>
      </c>
      <c r="H6" s="47">
        <v>304</v>
      </c>
      <c r="I6" s="324" t="s">
        <v>40</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8.8" x14ac:dyDescent="0.3">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34</v>
      </c>
      <c r="E7" s="2" t="s">
        <v>2218</v>
      </c>
      <c r="F7" s="2" t="s">
        <v>3445</v>
      </c>
      <c r="G7" s="2" t="s">
        <v>2218</v>
      </c>
      <c r="H7" s="47">
        <v>305</v>
      </c>
      <c r="I7" s="324" t="s">
        <v>40</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8.8" x14ac:dyDescent="0.3">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34</v>
      </c>
      <c r="E8" s="2" t="s">
        <v>2220</v>
      </c>
      <c r="F8" s="2" t="s">
        <v>3445</v>
      </c>
      <c r="G8" s="2" t="s">
        <v>2220</v>
      </c>
      <c r="H8" s="47">
        <v>306</v>
      </c>
      <c r="I8" s="324" t="s">
        <v>40</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8.8" x14ac:dyDescent="0.3">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34</v>
      </c>
      <c r="E9" s="2" t="s">
        <v>2222</v>
      </c>
      <c r="F9" s="2" t="s">
        <v>3445</v>
      </c>
      <c r="G9" s="2" t="s">
        <v>2222</v>
      </c>
      <c r="H9" s="47">
        <v>307</v>
      </c>
      <c r="I9" s="324" t="s">
        <v>40</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8.8" x14ac:dyDescent="0.3">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34</v>
      </c>
      <c r="E10" s="2" t="s">
        <v>2224</v>
      </c>
      <c r="F10" s="2" t="s">
        <v>3445</v>
      </c>
      <c r="G10" s="2" t="s">
        <v>2224</v>
      </c>
      <c r="H10" s="47">
        <v>308</v>
      </c>
      <c r="I10" s="325" t="s">
        <v>41</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8.8" x14ac:dyDescent="0.3">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34</v>
      </c>
      <c r="E11" s="2" t="s">
        <v>2226</v>
      </c>
      <c r="F11" s="2" t="s">
        <v>3445</v>
      </c>
      <c r="G11" s="2" t="s">
        <v>2226</v>
      </c>
      <c r="H11" s="47">
        <v>309</v>
      </c>
      <c r="I11" s="325" t="s">
        <v>41</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35</v>
      </c>
      <c r="E12" s="2" t="s">
        <v>2210</v>
      </c>
      <c r="F12" s="2" t="s">
        <v>3441</v>
      </c>
      <c r="G12" s="2" t="s">
        <v>2409</v>
      </c>
      <c r="H12" s="47">
        <v>310</v>
      </c>
      <c r="I12" s="324" t="s">
        <v>40</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35</v>
      </c>
      <c r="E13" s="2" t="s">
        <v>473</v>
      </c>
      <c r="F13" s="2" t="s">
        <v>3441</v>
      </c>
      <c r="G13" s="2" t="s">
        <v>473</v>
      </c>
      <c r="H13" s="47">
        <v>311</v>
      </c>
      <c r="I13" s="324" t="s">
        <v>40</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35</v>
      </c>
      <c r="E14" s="2" t="s">
        <v>2213</v>
      </c>
      <c r="F14" s="2" t="s">
        <v>3441</v>
      </c>
      <c r="G14" s="2" t="s">
        <v>2213</v>
      </c>
      <c r="H14" s="47">
        <v>312</v>
      </c>
      <c r="I14" s="324" t="s">
        <v>40</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35</v>
      </c>
      <c r="E15" s="2" t="s">
        <v>2215</v>
      </c>
      <c r="F15" s="2" t="s">
        <v>3441</v>
      </c>
      <c r="G15" s="2" t="s">
        <v>2215</v>
      </c>
      <c r="H15" s="47">
        <v>313</v>
      </c>
      <c r="I15" s="324" t="s">
        <v>40</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35</v>
      </c>
      <c r="E16" s="2" t="s">
        <v>2217</v>
      </c>
      <c r="F16" s="2" t="s">
        <v>3441</v>
      </c>
      <c r="G16" s="2" t="s">
        <v>2301</v>
      </c>
      <c r="H16" s="47">
        <v>314</v>
      </c>
      <c r="I16" s="324" t="s">
        <v>40</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35</v>
      </c>
      <c r="E17" s="2" t="s">
        <v>2218</v>
      </c>
      <c r="F17" s="2" t="s">
        <v>3441</v>
      </c>
      <c r="G17" s="2" t="s">
        <v>2218</v>
      </c>
      <c r="H17" s="47">
        <v>315</v>
      </c>
      <c r="I17" s="324" t="s">
        <v>40</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35</v>
      </c>
      <c r="E18" s="2" t="s">
        <v>2220</v>
      </c>
      <c r="F18" s="2" t="s">
        <v>3441</v>
      </c>
      <c r="G18" s="2" t="s">
        <v>2220</v>
      </c>
      <c r="H18" s="47">
        <v>316</v>
      </c>
      <c r="I18" s="324" t="s">
        <v>40</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35</v>
      </c>
      <c r="E19" s="2" t="s">
        <v>2222</v>
      </c>
      <c r="F19" s="2" t="s">
        <v>3441</v>
      </c>
      <c r="G19" s="2" t="s">
        <v>2222</v>
      </c>
      <c r="H19" s="47">
        <v>317</v>
      </c>
      <c r="I19" s="324" t="s">
        <v>40</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35</v>
      </c>
      <c r="E20" s="2" t="s">
        <v>2224</v>
      </c>
      <c r="F20" s="2" t="s">
        <v>3441</v>
      </c>
      <c r="G20" s="2" t="s">
        <v>2224</v>
      </c>
      <c r="H20" s="47">
        <v>318</v>
      </c>
      <c r="I20" s="325" t="s">
        <v>41</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35</v>
      </c>
      <c r="E21" s="2" t="s">
        <v>2226</v>
      </c>
      <c r="F21" s="2" t="s">
        <v>3441</v>
      </c>
      <c r="G21" s="2" t="s">
        <v>2226</v>
      </c>
      <c r="H21" s="47">
        <v>319</v>
      </c>
      <c r="I21" s="325" t="s">
        <v>41</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36</v>
      </c>
      <c r="E22" s="2" t="s">
        <v>2210</v>
      </c>
      <c r="F22" s="2" t="s">
        <v>3274</v>
      </c>
      <c r="G22" s="2" t="s">
        <v>2409</v>
      </c>
      <c r="H22" s="47">
        <v>320</v>
      </c>
      <c r="I22" s="324" t="s">
        <v>40</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36</v>
      </c>
      <c r="E23" s="2" t="s">
        <v>473</v>
      </c>
      <c r="F23" s="2" t="s">
        <v>3274</v>
      </c>
      <c r="G23" s="2" t="s">
        <v>473</v>
      </c>
      <c r="H23" s="47">
        <v>321</v>
      </c>
      <c r="I23" s="325" t="s">
        <v>41</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36</v>
      </c>
      <c r="E24" s="2" t="s">
        <v>2213</v>
      </c>
      <c r="F24" s="2" t="s">
        <v>3274</v>
      </c>
      <c r="G24" s="2" t="s">
        <v>2213</v>
      </c>
      <c r="H24" s="47">
        <v>322</v>
      </c>
      <c r="I24" s="324" t="s">
        <v>40</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36</v>
      </c>
      <c r="E25" s="2" t="s">
        <v>2215</v>
      </c>
      <c r="F25" s="2" t="s">
        <v>3274</v>
      </c>
      <c r="G25" s="2" t="s">
        <v>2215</v>
      </c>
      <c r="H25" s="47">
        <v>323</v>
      </c>
      <c r="I25" s="325" t="s">
        <v>41</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36</v>
      </c>
      <c r="E26" s="2" t="s">
        <v>2217</v>
      </c>
      <c r="F26" s="2" t="s">
        <v>3274</v>
      </c>
      <c r="G26" s="2" t="s">
        <v>2301</v>
      </c>
      <c r="H26" s="47">
        <v>324</v>
      </c>
      <c r="I26" s="325" t="s">
        <v>41</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36</v>
      </c>
      <c r="E27" s="2" t="s">
        <v>2218</v>
      </c>
      <c r="F27" s="2" t="s">
        <v>3274</v>
      </c>
      <c r="G27" s="2" t="s">
        <v>2218</v>
      </c>
      <c r="H27" s="47">
        <v>325</v>
      </c>
      <c r="I27" s="325" t="s">
        <v>41</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36</v>
      </c>
      <c r="E28" s="2" t="s">
        <v>2220</v>
      </c>
      <c r="F28" s="2" t="s">
        <v>3274</v>
      </c>
      <c r="G28" s="2" t="s">
        <v>2220</v>
      </c>
      <c r="H28" s="47">
        <v>326</v>
      </c>
      <c r="I28" s="325" t="s">
        <v>41</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36</v>
      </c>
      <c r="E29" s="2" t="s">
        <v>2222</v>
      </c>
      <c r="F29" s="2" t="s">
        <v>3274</v>
      </c>
      <c r="G29" s="2" t="s">
        <v>2222</v>
      </c>
      <c r="H29" s="47">
        <v>327</v>
      </c>
      <c r="I29" s="325" t="s">
        <v>41</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36</v>
      </c>
      <c r="E30" s="2" t="s">
        <v>2224</v>
      </c>
      <c r="F30" s="2" t="s">
        <v>3274</v>
      </c>
      <c r="G30" s="2" t="s">
        <v>2224</v>
      </c>
      <c r="H30" s="47">
        <v>328</v>
      </c>
      <c r="I30" s="325" t="s">
        <v>41</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36</v>
      </c>
      <c r="E31" s="2" t="s">
        <v>2226</v>
      </c>
      <c r="F31" s="2" t="s">
        <v>3274</v>
      </c>
      <c r="G31" s="2" t="s">
        <v>2226</v>
      </c>
      <c r="H31" s="47">
        <v>329</v>
      </c>
      <c r="I31" s="325" t="s">
        <v>41</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37</v>
      </c>
      <c r="E32" s="2" t="s">
        <v>2210</v>
      </c>
      <c r="F32" s="2" t="s">
        <v>3275</v>
      </c>
      <c r="G32" s="2" t="s">
        <v>2409</v>
      </c>
      <c r="H32" s="47">
        <v>330</v>
      </c>
      <c r="I32" s="324" t="s">
        <v>40</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37</v>
      </c>
      <c r="E33" s="2" t="s">
        <v>473</v>
      </c>
      <c r="F33" s="2" t="s">
        <v>3275</v>
      </c>
      <c r="G33" s="2" t="s">
        <v>473</v>
      </c>
      <c r="H33" s="47">
        <v>331</v>
      </c>
      <c r="I33" s="324" t="s">
        <v>40</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37</v>
      </c>
      <c r="E34" s="2" t="s">
        <v>2213</v>
      </c>
      <c r="F34" s="2" t="s">
        <v>3275</v>
      </c>
      <c r="G34" s="2" t="s">
        <v>2213</v>
      </c>
      <c r="H34" s="47">
        <v>332</v>
      </c>
      <c r="I34" s="324" t="s">
        <v>40</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37</v>
      </c>
      <c r="E35" s="2" t="s">
        <v>2215</v>
      </c>
      <c r="F35" s="2" t="s">
        <v>3275</v>
      </c>
      <c r="G35" s="2" t="s">
        <v>2215</v>
      </c>
      <c r="H35" s="47">
        <v>333</v>
      </c>
      <c r="I35" s="324" t="s">
        <v>40</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37</v>
      </c>
      <c r="E36" s="2" t="s">
        <v>2217</v>
      </c>
      <c r="F36" s="2" t="s">
        <v>3275</v>
      </c>
      <c r="G36" s="2" t="s">
        <v>2301</v>
      </c>
      <c r="H36" s="47">
        <v>334</v>
      </c>
      <c r="I36" s="324" t="s">
        <v>40</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37</v>
      </c>
      <c r="E37" s="2" t="s">
        <v>2218</v>
      </c>
      <c r="F37" s="2" t="s">
        <v>3275</v>
      </c>
      <c r="G37" s="2" t="s">
        <v>2218</v>
      </c>
      <c r="H37" s="47">
        <v>335</v>
      </c>
      <c r="I37" s="325" t="s">
        <v>41</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37</v>
      </c>
      <c r="E38" s="2" t="s">
        <v>2220</v>
      </c>
      <c r="F38" s="2" t="s">
        <v>3275</v>
      </c>
      <c r="G38" s="2" t="s">
        <v>2220</v>
      </c>
      <c r="H38" s="47">
        <v>336</v>
      </c>
      <c r="I38" s="324" t="s">
        <v>40</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37</v>
      </c>
      <c r="E39" s="2" t="s">
        <v>2222</v>
      </c>
      <c r="F39" s="2" t="s">
        <v>3275</v>
      </c>
      <c r="G39" s="2" t="s">
        <v>2222</v>
      </c>
      <c r="H39" s="47">
        <v>337</v>
      </c>
      <c r="I39" s="324" t="s">
        <v>40</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37</v>
      </c>
      <c r="E40" s="2" t="s">
        <v>2224</v>
      </c>
      <c r="F40" s="2" t="s">
        <v>3275</v>
      </c>
      <c r="G40" s="2" t="s">
        <v>2224</v>
      </c>
      <c r="H40" s="47">
        <v>338</v>
      </c>
      <c r="I40" s="325" t="s">
        <v>41</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37</v>
      </c>
      <c r="E41" s="2" t="s">
        <v>2226</v>
      </c>
      <c r="F41" s="2" t="s">
        <v>3275</v>
      </c>
      <c r="G41" s="2" t="s">
        <v>2226</v>
      </c>
      <c r="H41" s="47">
        <v>339</v>
      </c>
      <c r="I41" s="325" t="s">
        <v>41</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38</v>
      </c>
      <c r="E42" s="2" t="s">
        <v>2210</v>
      </c>
      <c r="F42" s="2" t="s">
        <v>3276</v>
      </c>
      <c r="G42" s="2" t="s">
        <v>2409</v>
      </c>
      <c r="H42" s="47">
        <v>340</v>
      </c>
      <c r="I42" s="324" t="s">
        <v>40</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38</v>
      </c>
      <c r="E43" s="2" t="s">
        <v>473</v>
      </c>
      <c r="F43" s="2" t="s">
        <v>3276</v>
      </c>
      <c r="G43" s="2" t="s">
        <v>473</v>
      </c>
      <c r="H43" s="47">
        <v>341</v>
      </c>
      <c r="I43" s="324" t="s">
        <v>40</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38</v>
      </c>
      <c r="E44" s="2" t="s">
        <v>2213</v>
      </c>
      <c r="F44" s="2" t="s">
        <v>3276</v>
      </c>
      <c r="G44" s="2" t="s">
        <v>2213</v>
      </c>
      <c r="H44" s="47">
        <v>342</v>
      </c>
      <c r="I44" s="324" t="s">
        <v>40</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38</v>
      </c>
      <c r="E45" s="2" t="s">
        <v>2215</v>
      </c>
      <c r="F45" s="2" t="s">
        <v>3276</v>
      </c>
      <c r="G45" s="2" t="s">
        <v>2215</v>
      </c>
      <c r="H45" s="47">
        <v>343</v>
      </c>
      <c r="I45" s="324" t="s">
        <v>40</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38</v>
      </c>
      <c r="E46" s="2" t="s">
        <v>2217</v>
      </c>
      <c r="F46" s="2" t="s">
        <v>3276</v>
      </c>
      <c r="G46" s="2" t="s">
        <v>2301</v>
      </c>
      <c r="H46" s="47">
        <v>344</v>
      </c>
      <c r="I46" s="324" t="s">
        <v>40</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38</v>
      </c>
      <c r="E47" s="2" t="s">
        <v>2218</v>
      </c>
      <c r="F47" s="2" t="s">
        <v>3276</v>
      </c>
      <c r="G47" s="2" t="s">
        <v>2218</v>
      </c>
      <c r="H47" s="47">
        <v>345</v>
      </c>
      <c r="I47" s="325" t="s">
        <v>41</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38</v>
      </c>
      <c r="E48" s="2" t="s">
        <v>2220</v>
      </c>
      <c r="F48" s="2" t="s">
        <v>3276</v>
      </c>
      <c r="G48" s="2" t="s">
        <v>2220</v>
      </c>
      <c r="H48" s="47">
        <v>346</v>
      </c>
      <c r="I48" s="324" t="s">
        <v>40</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38</v>
      </c>
      <c r="E49" s="2" t="s">
        <v>2222</v>
      </c>
      <c r="F49" s="2" t="s">
        <v>3276</v>
      </c>
      <c r="G49" s="2" t="s">
        <v>2222</v>
      </c>
      <c r="H49" s="47">
        <v>347</v>
      </c>
      <c r="I49" s="324" t="s">
        <v>40</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38</v>
      </c>
      <c r="E50" s="2" t="s">
        <v>2224</v>
      </c>
      <c r="F50" s="2" t="s">
        <v>3276</v>
      </c>
      <c r="G50" s="2" t="s">
        <v>2224</v>
      </c>
      <c r="H50" s="47">
        <v>348</v>
      </c>
      <c r="I50" s="325" t="s">
        <v>41</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38</v>
      </c>
      <c r="E51" s="2" t="s">
        <v>2226</v>
      </c>
      <c r="F51" s="2" t="s">
        <v>3276</v>
      </c>
      <c r="G51" s="2" t="s">
        <v>2226</v>
      </c>
      <c r="H51" s="47">
        <v>349</v>
      </c>
      <c r="I51" s="325" t="s">
        <v>41</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109</v>
      </c>
      <c r="E52" s="2" t="s">
        <v>2210</v>
      </c>
      <c r="F52" s="2" t="s">
        <v>3277</v>
      </c>
      <c r="G52" s="2" t="s">
        <v>2409</v>
      </c>
      <c r="H52" s="47">
        <v>350</v>
      </c>
      <c r="I52" s="324" t="s">
        <v>40</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109</v>
      </c>
      <c r="E53" s="2" t="s">
        <v>473</v>
      </c>
      <c r="F53" s="2" t="s">
        <v>3277</v>
      </c>
      <c r="G53" s="2" t="s">
        <v>473</v>
      </c>
      <c r="H53" s="47">
        <v>351</v>
      </c>
      <c r="I53" s="324" t="s">
        <v>40</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109</v>
      </c>
      <c r="E54" s="2" t="s">
        <v>2213</v>
      </c>
      <c r="F54" s="2" t="s">
        <v>3277</v>
      </c>
      <c r="G54" s="2" t="s">
        <v>2213</v>
      </c>
      <c r="H54" s="47">
        <v>352</v>
      </c>
      <c r="I54" s="324" t="s">
        <v>40</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109</v>
      </c>
      <c r="E55" s="2" t="s">
        <v>2215</v>
      </c>
      <c r="F55" s="2" t="s">
        <v>3277</v>
      </c>
      <c r="G55" s="2" t="s">
        <v>2215</v>
      </c>
      <c r="H55" s="47">
        <v>353</v>
      </c>
      <c r="I55" s="324" t="s">
        <v>40</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109</v>
      </c>
      <c r="E56" s="2" t="s">
        <v>2217</v>
      </c>
      <c r="F56" s="2" t="s">
        <v>3277</v>
      </c>
      <c r="G56" s="2" t="s">
        <v>2301</v>
      </c>
      <c r="H56" s="47">
        <v>354</v>
      </c>
      <c r="I56" s="324" t="s">
        <v>40</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109</v>
      </c>
      <c r="E57" s="2" t="s">
        <v>2218</v>
      </c>
      <c r="F57" s="2" t="s">
        <v>3277</v>
      </c>
      <c r="G57" s="2" t="s">
        <v>2218</v>
      </c>
      <c r="H57" s="47">
        <v>355</v>
      </c>
      <c r="I57" s="324" t="s">
        <v>40</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109</v>
      </c>
      <c r="E58" s="2" t="s">
        <v>2220</v>
      </c>
      <c r="F58" s="2" t="s">
        <v>3277</v>
      </c>
      <c r="G58" s="2" t="s">
        <v>2220</v>
      </c>
      <c r="H58" s="47">
        <v>356</v>
      </c>
      <c r="I58" s="324" t="s">
        <v>40</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109</v>
      </c>
      <c r="E59" s="2" t="s">
        <v>2222</v>
      </c>
      <c r="F59" s="2" t="s">
        <v>3277</v>
      </c>
      <c r="G59" s="2" t="s">
        <v>2222</v>
      </c>
      <c r="H59" s="47">
        <v>357</v>
      </c>
      <c r="I59" s="324" t="s">
        <v>40</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109</v>
      </c>
      <c r="E60" s="2" t="s">
        <v>2224</v>
      </c>
      <c r="F60" s="2" t="s">
        <v>3277</v>
      </c>
      <c r="G60" s="2" t="s">
        <v>2224</v>
      </c>
      <c r="H60" s="47">
        <v>358</v>
      </c>
      <c r="I60" s="325" t="s">
        <v>41</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109</v>
      </c>
      <c r="E61" s="2" t="s">
        <v>2226</v>
      </c>
      <c r="F61" s="2" t="s">
        <v>3277</v>
      </c>
      <c r="G61" s="2" t="s">
        <v>2226</v>
      </c>
      <c r="H61" s="47">
        <v>359</v>
      </c>
      <c r="I61" s="325" t="s">
        <v>41</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3452</v>
      </c>
      <c r="H62" s="47">
        <v>360</v>
      </c>
      <c r="I62" s="325" t="s">
        <v>40</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3428</v>
      </c>
      <c r="D63" s="45" t="s">
        <v>34</v>
      </c>
      <c r="E63" s="45" t="s">
        <v>2234</v>
      </c>
      <c r="F63" s="2" t="s">
        <v>3281</v>
      </c>
      <c r="G63" s="45" t="s">
        <v>3434</v>
      </c>
      <c r="H63" s="47">
        <v>189</v>
      </c>
      <c r="I63" s="324" t="s">
        <v>40</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 customHeight="1" x14ac:dyDescent="0.3">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34</v>
      </c>
      <c r="E64" s="2" t="s">
        <v>2235</v>
      </c>
      <c r="F64" s="2" t="s">
        <v>3281</v>
      </c>
      <c r="G64" s="2" t="s">
        <v>3435</v>
      </c>
      <c r="H64" s="43">
        <v>592</v>
      </c>
      <c r="I64" s="325" t="s">
        <v>41</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34</v>
      </c>
      <c r="E65" s="2" t="s">
        <v>2236</v>
      </c>
      <c r="F65" s="2" t="s">
        <v>3281</v>
      </c>
      <c r="G65" s="2" t="s">
        <v>3436</v>
      </c>
      <c r="H65" s="43">
        <v>593</v>
      </c>
      <c r="I65" s="325" t="s">
        <v>41</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34</v>
      </c>
      <c r="E66" s="2" t="s">
        <v>2237</v>
      </c>
      <c r="F66" s="2" t="s">
        <v>3281</v>
      </c>
      <c r="G66" s="2" t="s">
        <v>3437</v>
      </c>
      <c r="H66" s="43">
        <v>594</v>
      </c>
      <c r="I66" s="325" t="s">
        <v>41</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34</v>
      </c>
      <c r="E67" s="2" t="s">
        <v>2238</v>
      </c>
      <c r="F67" s="2" t="s">
        <v>3281</v>
      </c>
      <c r="G67" s="2" t="s">
        <v>3438</v>
      </c>
      <c r="H67" s="43">
        <v>595</v>
      </c>
      <c r="I67" s="324" t="s">
        <v>40</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34</v>
      </c>
      <c r="E68" s="2" t="s">
        <v>2493</v>
      </c>
      <c r="F68" s="2" t="s">
        <v>3281</v>
      </c>
      <c r="G68" s="2" t="s">
        <v>2493</v>
      </c>
      <c r="H68" s="43">
        <v>596</v>
      </c>
      <c r="I68" s="325" t="s">
        <v>41</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34</v>
      </c>
      <c r="E69" s="2" t="s">
        <v>2492</v>
      </c>
      <c r="F69" s="2" t="s">
        <v>3281</v>
      </c>
      <c r="G69" s="2" t="s">
        <v>3439</v>
      </c>
      <c r="H69" s="43">
        <v>597</v>
      </c>
      <c r="I69" s="324" t="s">
        <v>40</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35</v>
      </c>
      <c r="E70" s="45" t="s">
        <v>2234</v>
      </c>
      <c r="F70" s="2" t="s">
        <v>2327</v>
      </c>
      <c r="G70" s="45" t="s">
        <v>3434</v>
      </c>
      <c r="H70" s="43">
        <v>598</v>
      </c>
      <c r="I70" s="324" t="s">
        <v>40</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35</v>
      </c>
      <c r="E71" s="2" t="s">
        <v>2235</v>
      </c>
      <c r="F71" s="2" t="s">
        <v>2327</v>
      </c>
      <c r="G71" s="2" t="s">
        <v>3435</v>
      </c>
      <c r="H71" s="43">
        <v>599</v>
      </c>
      <c r="I71" s="325" t="s">
        <v>41</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35</v>
      </c>
      <c r="E72" s="2" t="s">
        <v>2236</v>
      </c>
      <c r="F72" s="2" t="s">
        <v>2327</v>
      </c>
      <c r="G72" s="2" t="s">
        <v>3436</v>
      </c>
      <c r="H72" s="43">
        <v>600</v>
      </c>
      <c r="I72" s="325" t="s">
        <v>41</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35</v>
      </c>
      <c r="E73" s="2" t="s">
        <v>2237</v>
      </c>
      <c r="F73" s="2" t="s">
        <v>2327</v>
      </c>
      <c r="G73" s="2" t="s">
        <v>3437</v>
      </c>
      <c r="H73" s="43">
        <v>601</v>
      </c>
      <c r="I73" s="325" t="s">
        <v>41</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35</v>
      </c>
      <c r="E74" s="2" t="s">
        <v>2238</v>
      </c>
      <c r="F74" s="2" t="s">
        <v>2327</v>
      </c>
      <c r="G74" s="2" t="s">
        <v>3438</v>
      </c>
      <c r="H74" s="43">
        <v>602</v>
      </c>
      <c r="I74" s="324" t="s">
        <v>40</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35</v>
      </c>
      <c r="E75" s="2" t="s">
        <v>2493</v>
      </c>
      <c r="F75" s="2" t="s">
        <v>2327</v>
      </c>
      <c r="G75" s="2" t="s">
        <v>2493</v>
      </c>
      <c r="H75" s="43">
        <v>1656</v>
      </c>
      <c r="I75" s="325" t="s">
        <v>41</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35</v>
      </c>
      <c r="E76" s="2" t="s">
        <v>2492</v>
      </c>
      <c r="F76" s="2" t="s">
        <v>2327</v>
      </c>
      <c r="G76" s="2" t="s">
        <v>3439</v>
      </c>
      <c r="H76" s="43">
        <v>1657</v>
      </c>
      <c r="I76" s="324" t="s">
        <v>40</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36</v>
      </c>
      <c r="E77" s="45" t="s">
        <v>2234</v>
      </c>
      <c r="F77" s="2" t="s">
        <v>3278</v>
      </c>
      <c r="G77" s="45" t="s">
        <v>3434</v>
      </c>
      <c r="H77" s="43">
        <v>1658</v>
      </c>
      <c r="I77" s="325" t="s">
        <v>41</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36</v>
      </c>
      <c r="E78" s="2" t="s">
        <v>2235</v>
      </c>
      <c r="F78" s="2" t="s">
        <v>3278</v>
      </c>
      <c r="G78" s="2" t="s">
        <v>3435</v>
      </c>
      <c r="H78" s="43">
        <v>1659</v>
      </c>
      <c r="I78" s="325" t="s">
        <v>41</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36</v>
      </c>
      <c r="E79" s="2" t="s">
        <v>2236</v>
      </c>
      <c r="F79" s="2" t="s">
        <v>3278</v>
      </c>
      <c r="G79" s="2" t="s">
        <v>3436</v>
      </c>
      <c r="H79" s="43">
        <v>1660</v>
      </c>
      <c r="I79" s="325" t="s">
        <v>41</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36</v>
      </c>
      <c r="E80" s="2" t="s">
        <v>2237</v>
      </c>
      <c r="F80" s="2" t="s">
        <v>3278</v>
      </c>
      <c r="G80" s="2" t="s">
        <v>3437</v>
      </c>
      <c r="H80" s="43">
        <v>1661</v>
      </c>
      <c r="I80" s="325" t="s">
        <v>41</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36</v>
      </c>
      <c r="E81" s="2" t="s">
        <v>2238</v>
      </c>
      <c r="F81" s="2" t="s">
        <v>3278</v>
      </c>
      <c r="G81" s="2" t="s">
        <v>3438</v>
      </c>
      <c r="H81" s="43">
        <v>1662</v>
      </c>
      <c r="I81" s="325" t="s">
        <v>41</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36</v>
      </c>
      <c r="E82" s="2" t="s">
        <v>2493</v>
      </c>
      <c r="F82" s="2" t="s">
        <v>3278</v>
      </c>
      <c r="G82" s="2" t="s">
        <v>2493</v>
      </c>
      <c r="H82" s="43">
        <v>1663</v>
      </c>
      <c r="I82" s="325" t="s">
        <v>41</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36</v>
      </c>
      <c r="E83" s="2" t="s">
        <v>2492</v>
      </c>
      <c r="F83" s="2" t="s">
        <v>3278</v>
      </c>
      <c r="G83" s="2" t="s">
        <v>3439</v>
      </c>
      <c r="H83" s="43">
        <v>1664</v>
      </c>
      <c r="I83" s="325" t="s">
        <v>41</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37</v>
      </c>
      <c r="E84" s="45" t="s">
        <v>2234</v>
      </c>
      <c r="F84" s="2" t="s">
        <v>82</v>
      </c>
      <c r="G84" s="45" t="s">
        <v>3434</v>
      </c>
      <c r="H84" s="43">
        <v>1665</v>
      </c>
      <c r="I84" s="325" t="s">
        <v>41</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37</v>
      </c>
      <c r="E85" s="2" t="s">
        <v>2235</v>
      </c>
      <c r="F85" s="2" t="s">
        <v>82</v>
      </c>
      <c r="G85" s="2" t="s">
        <v>3435</v>
      </c>
      <c r="H85" s="43">
        <v>1666</v>
      </c>
      <c r="I85" s="325" t="s">
        <v>41</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37</v>
      </c>
      <c r="E86" s="2" t="s">
        <v>2236</v>
      </c>
      <c r="F86" s="2" t="s">
        <v>82</v>
      </c>
      <c r="G86" s="2" t="s">
        <v>3436</v>
      </c>
      <c r="H86" s="43">
        <v>1667</v>
      </c>
      <c r="I86" s="325" t="s">
        <v>41</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37</v>
      </c>
      <c r="E87" s="2" t="s">
        <v>2237</v>
      </c>
      <c r="F87" s="2" t="s">
        <v>82</v>
      </c>
      <c r="G87" s="2" t="s">
        <v>3437</v>
      </c>
      <c r="H87" s="43">
        <v>1668</v>
      </c>
      <c r="I87" s="325" t="s">
        <v>41</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37</v>
      </c>
      <c r="E88" s="2" t="s">
        <v>2238</v>
      </c>
      <c r="F88" s="2" t="s">
        <v>82</v>
      </c>
      <c r="G88" s="2" t="s">
        <v>3438</v>
      </c>
      <c r="H88" s="43">
        <v>1669</v>
      </c>
      <c r="I88" s="325" t="s">
        <v>41</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37</v>
      </c>
      <c r="E89" s="2" t="s">
        <v>2493</v>
      </c>
      <c r="F89" s="2" t="s">
        <v>82</v>
      </c>
      <c r="G89" s="2" t="s">
        <v>2493</v>
      </c>
      <c r="H89" s="43">
        <v>1670</v>
      </c>
      <c r="I89" s="325" t="s">
        <v>41</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37</v>
      </c>
      <c r="E90" s="2" t="s">
        <v>2492</v>
      </c>
      <c r="F90" s="2" t="s">
        <v>82</v>
      </c>
      <c r="G90" s="2" t="s">
        <v>3439</v>
      </c>
      <c r="H90" s="43">
        <v>1671</v>
      </c>
      <c r="I90" s="325" t="s">
        <v>41</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38</v>
      </c>
      <c r="E91" s="45" t="s">
        <v>2234</v>
      </c>
      <c r="F91" s="2" t="s">
        <v>3279</v>
      </c>
      <c r="G91" s="45" t="s">
        <v>3434</v>
      </c>
      <c r="H91" s="43">
        <v>1672</v>
      </c>
      <c r="I91" s="325" t="s">
        <v>41</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38</v>
      </c>
      <c r="E92" s="2" t="s">
        <v>2235</v>
      </c>
      <c r="F92" s="2" t="s">
        <v>3279</v>
      </c>
      <c r="G92" s="2" t="s">
        <v>3435</v>
      </c>
      <c r="H92" s="43">
        <v>1673</v>
      </c>
      <c r="I92" s="325" t="s">
        <v>41</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38</v>
      </c>
      <c r="E93" s="2" t="s">
        <v>2236</v>
      </c>
      <c r="F93" s="2" t="s">
        <v>3279</v>
      </c>
      <c r="G93" s="2" t="s">
        <v>3436</v>
      </c>
      <c r="H93" s="43">
        <v>1674</v>
      </c>
      <c r="I93" s="325" t="s">
        <v>41</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38</v>
      </c>
      <c r="E94" s="2" t="s">
        <v>2237</v>
      </c>
      <c r="F94" s="2" t="s">
        <v>3279</v>
      </c>
      <c r="G94" s="2" t="s">
        <v>3437</v>
      </c>
      <c r="H94" s="43">
        <v>1675</v>
      </c>
      <c r="I94" s="325" t="s">
        <v>41</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38</v>
      </c>
      <c r="E95" s="2" t="s">
        <v>2238</v>
      </c>
      <c r="F95" s="2" t="s">
        <v>3279</v>
      </c>
      <c r="G95" s="2" t="s">
        <v>3438</v>
      </c>
      <c r="H95" s="43">
        <v>1676</v>
      </c>
      <c r="I95" s="325" t="s">
        <v>41</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38</v>
      </c>
      <c r="E96" s="2" t="s">
        <v>2493</v>
      </c>
      <c r="F96" s="2" t="s">
        <v>3279</v>
      </c>
      <c r="G96" s="2" t="s">
        <v>2493</v>
      </c>
      <c r="H96" s="43">
        <v>1677</v>
      </c>
      <c r="I96" s="325" t="s">
        <v>41</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38</v>
      </c>
      <c r="E97" s="2" t="s">
        <v>2492</v>
      </c>
      <c r="F97" s="2" t="s">
        <v>3279</v>
      </c>
      <c r="G97" s="2" t="s">
        <v>3439</v>
      </c>
      <c r="H97" s="43">
        <v>1678</v>
      </c>
      <c r="I97" s="325" t="s">
        <v>41</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109</v>
      </c>
      <c r="E98" s="45" t="s">
        <v>2234</v>
      </c>
      <c r="F98" s="2" t="s">
        <v>140</v>
      </c>
      <c r="G98" s="45" t="s">
        <v>3434</v>
      </c>
      <c r="H98" s="43">
        <v>1679</v>
      </c>
      <c r="I98" s="324" t="s">
        <v>40</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109</v>
      </c>
      <c r="E99" s="2" t="s">
        <v>2235</v>
      </c>
      <c r="F99" s="2" t="s">
        <v>140</v>
      </c>
      <c r="G99" s="2" t="s">
        <v>3435</v>
      </c>
      <c r="H99" s="43">
        <v>1680</v>
      </c>
      <c r="I99" s="325" t="s">
        <v>41</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109</v>
      </c>
      <c r="E100" s="2" t="s">
        <v>2236</v>
      </c>
      <c r="F100" s="2" t="s">
        <v>140</v>
      </c>
      <c r="G100" s="2" t="s">
        <v>3436</v>
      </c>
      <c r="H100" s="43">
        <v>1681</v>
      </c>
      <c r="I100" s="325" t="s">
        <v>41</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109</v>
      </c>
      <c r="E101" s="2" t="s">
        <v>2237</v>
      </c>
      <c r="F101" s="2" t="s">
        <v>140</v>
      </c>
      <c r="G101" s="2" t="s">
        <v>3437</v>
      </c>
      <c r="H101" s="43">
        <v>1682</v>
      </c>
      <c r="I101" s="325" t="s">
        <v>41</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109</v>
      </c>
      <c r="E102" s="2" t="s">
        <v>2238</v>
      </c>
      <c r="F102" s="2" t="s">
        <v>140</v>
      </c>
      <c r="G102" s="2" t="s">
        <v>3438</v>
      </c>
      <c r="H102" s="43">
        <v>1683</v>
      </c>
      <c r="I102" s="324" t="s">
        <v>40</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109</v>
      </c>
      <c r="E103" s="2" t="s">
        <v>2493</v>
      </c>
      <c r="F103" s="2" t="s">
        <v>140</v>
      </c>
      <c r="G103" s="2" t="s">
        <v>2493</v>
      </c>
      <c r="H103" s="43">
        <v>1684</v>
      </c>
      <c r="I103" s="325" t="s">
        <v>41</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109</v>
      </c>
      <c r="E104" s="2" t="s">
        <v>2492</v>
      </c>
      <c r="F104" s="2" t="s">
        <v>140</v>
      </c>
      <c r="G104" s="2" t="s">
        <v>3439</v>
      </c>
      <c r="H104" s="43">
        <v>1685</v>
      </c>
      <c r="I104" s="324" t="s">
        <v>40</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3429</v>
      </c>
      <c r="D105" s="45" t="s">
        <v>34</v>
      </c>
      <c r="E105" s="45" t="s">
        <v>2234</v>
      </c>
      <c r="F105" s="2" t="s">
        <v>3446</v>
      </c>
      <c r="G105" s="45" t="s">
        <v>3434</v>
      </c>
      <c r="H105" s="43">
        <v>1686</v>
      </c>
      <c r="I105" s="324" t="s">
        <v>40</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 customHeight="1" x14ac:dyDescent="0.3">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34</v>
      </c>
      <c r="E106" s="2" t="s">
        <v>2235</v>
      </c>
      <c r="F106" s="2" t="s">
        <v>3446</v>
      </c>
      <c r="G106" s="2" t="s">
        <v>3435</v>
      </c>
      <c r="H106" s="43">
        <v>1687</v>
      </c>
      <c r="I106" s="324" t="s">
        <v>40</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34</v>
      </c>
      <c r="E107" s="2" t="s">
        <v>2236</v>
      </c>
      <c r="F107" s="2" t="s">
        <v>3446</v>
      </c>
      <c r="G107" s="2" t="s">
        <v>3436</v>
      </c>
      <c r="H107" s="43">
        <v>1688</v>
      </c>
      <c r="I107" s="325" t="s">
        <v>41</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34</v>
      </c>
      <c r="E108" s="2" t="s">
        <v>2237</v>
      </c>
      <c r="F108" s="2" t="s">
        <v>3446</v>
      </c>
      <c r="G108" s="2" t="s">
        <v>3437</v>
      </c>
      <c r="H108" s="43">
        <v>1689</v>
      </c>
      <c r="I108" s="325" t="s">
        <v>41</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34</v>
      </c>
      <c r="E109" s="2" t="s">
        <v>2238</v>
      </c>
      <c r="F109" s="2" t="s">
        <v>3446</v>
      </c>
      <c r="G109" s="2" t="s">
        <v>3438</v>
      </c>
      <c r="H109" s="43">
        <v>1690</v>
      </c>
      <c r="I109" s="325" t="s">
        <v>40</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34</v>
      </c>
      <c r="E110" s="2" t="s">
        <v>2493</v>
      </c>
      <c r="F110" s="2" t="s">
        <v>3446</v>
      </c>
      <c r="G110" s="2" t="s">
        <v>2493</v>
      </c>
      <c r="H110" s="43">
        <v>1691</v>
      </c>
      <c r="I110" s="324" t="s">
        <v>40</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34</v>
      </c>
      <c r="E111" s="2" t="s">
        <v>2492</v>
      </c>
      <c r="F111" s="2" t="s">
        <v>3446</v>
      </c>
      <c r="G111" s="2" t="s">
        <v>3439</v>
      </c>
      <c r="H111" s="43">
        <v>1692</v>
      </c>
      <c r="I111" s="325" t="s">
        <v>40</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35</v>
      </c>
      <c r="E112" s="45" t="s">
        <v>2234</v>
      </c>
      <c r="F112" s="2" t="s">
        <v>3442</v>
      </c>
      <c r="G112" s="45" t="s">
        <v>3434</v>
      </c>
      <c r="H112" s="43">
        <v>1693</v>
      </c>
      <c r="I112" s="324" t="s">
        <v>40</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35</v>
      </c>
      <c r="E113" s="2" t="s">
        <v>2235</v>
      </c>
      <c r="F113" s="2" t="s">
        <v>3442</v>
      </c>
      <c r="G113" s="2" t="s">
        <v>3435</v>
      </c>
      <c r="H113" s="43">
        <v>1694</v>
      </c>
      <c r="I113" s="325" t="s">
        <v>41</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35</v>
      </c>
      <c r="E114" s="2" t="s">
        <v>2236</v>
      </c>
      <c r="F114" s="2" t="s">
        <v>3442</v>
      </c>
      <c r="G114" s="2" t="s">
        <v>3436</v>
      </c>
      <c r="H114" s="43">
        <v>1695</v>
      </c>
      <c r="I114" s="325" t="s">
        <v>41</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35</v>
      </c>
      <c r="E115" s="2" t="s">
        <v>2237</v>
      </c>
      <c r="F115" s="2" t="s">
        <v>3442</v>
      </c>
      <c r="G115" s="2" t="s">
        <v>3437</v>
      </c>
      <c r="H115" s="43">
        <v>1696</v>
      </c>
      <c r="I115" s="325" t="s">
        <v>41</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35</v>
      </c>
      <c r="E116" s="2" t="s">
        <v>2238</v>
      </c>
      <c r="F116" s="2" t="s">
        <v>3442</v>
      </c>
      <c r="G116" s="2" t="s">
        <v>3438</v>
      </c>
      <c r="H116" s="43">
        <v>1697</v>
      </c>
      <c r="I116" s="324" t="s">
        <v>40</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35</v>
      </c>
      <c r="E117" s="2" t="s">
        <v>2493</v>
      </c>
      <c r="F117" s="2" t="s">
        <v>3442</v>
      </c>
      <c r="G117" s="2" t="s">
        <v>2493</v>
      </c>
      <c r="H117" s="43">
        <v>1698</v>
      </c>
      <c r="I117" s="325" t="s">
        <v>41</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35</v>
      </c>
      <c r="E118" s="2" t="s">
        <v>2492</v>
      </c>
      <c r="F118" s="2" t="s">
        <v>3442</v>
      </c>
      <c r="G118" s="2" t="s">
        <v>3439</v>
      </c>
      <c r="H118" s="43">
        <v>1699</v>
      </c>
      <c r="I118" s="324" t="s">
        <v>40</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36</v>
      </c>
      <c r="E119" s="45" t="s">
        <v>2234</v>
      </c>
      <c r="F119" s="2" t="s">
        <v>3278</v>
      </c>
      <c r="G119" s="45" t="s">
        <v>3434</v>
      </c>
      <c r="H119" s="43">
        <v>1700</v>
      </c>
      <c r="I119" s="325" t="s">
        <v>41</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36</v>
      </c>
      <c r="E120" s="2" t="s">
        <v>2235</v>
      </c>
      <c r="F120" s="2" t="s">
        <v>3278</v>
      </c>
      <c r="G120" s="2" t="s">
        <v>3435</v>
      </c>
      <c r="H120" s="43">
        <v>1701</v>
      </c>
      <c r="I120" s="325" t="s">
        <v>41</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36</v>
      </c>
      <c r="E121" s="2" t="s">
        <v>2236</v>
      </c>
      <c r="F121" s="2" t="s">
        <v>3278</v>
      </c>
      <c r="G121" s="2" t="s">
        <v>3436</v>
      </c>
      <c r="H121" s="43">
        <v>1702</v>
      </c>
      <c r="I121" s="325" t="s">
        <v>41</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36</v>
      </c>
      <c r="E122" s="2" t="s">
        <v>2237</v>
      </c>
      <c r="F122" s="2" t="s">
        <v>3278</v>
      </c>
      <c r="G122" s="2" t="s">
        <v>3437</v>
      </c>
      <c r="H122" s="43">
        <v>1703</v>
      </c>
      <c r="I122" s="325" t="s">
        <v>41</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36</v>
      </c>
      <c r="E123" s="2" t="s">
        <v>2238</v>
      </c>
      <c r="F123" s="2" t="s">
        <v>3278</v>
      </c>
      <c r="G123" s="2" t="s">
        <v>3438</v>
      </c>
      <c r="H123" s="43">
        <v>1704</v>
      </c>
      <c r="I123" s="325" t="s">
        <v>41</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36</v>
      </c>
      <c r="E124" s="2" t="s">
        <v>2493</v>
      </c>
      <c r="F124" s="2" t="s">
        <v>3278</v>
      </c>
      <c r="G124" s="2" t="s">
        <v>2493</v>
      </c>
      <c r="H124" s="43">
        <v>1705</v>
      </c>
      <c r="I124" s="325" t="s">
        <v>41</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36</v>
      </c>
      <c r="E125" s="2" t="s">
        <v>2492</v>
      </c>
      <c r="F125" s="2" t="s">
        <v>3278</v>
      </c>
      <c r="G125" s="2" t="s">
        <v>3439</v>
      </c>
      <c r="H125" s="43">
        <v>1706</v>
      </c>
      <c r="I125" s="325" t="s">
        <v>41</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37</v>
      </c>
      <c r="E126" s="45" t="s">
        <v>2234</v>
      </c>
      <c r="F126" s="2" t="s">
        <v>82</v>
      </c>
      <c r="G126" s="45" t="s">
        <v>3434</v>
      </c>
      <c r="H126" s="43">
        <v>1707</v>
      </c>
      <c r="I126" s="325" t="s">
        <v>41</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37</v>
      </c>
      <c r="E127" s="2" t="s">
        <v>2235</v>
      </c>
      <c r="F127" s="2" t="s">
        <v>82</v>
      </c>
      <c r="G127" s="2" t="s">
        <v>3435</v>
      </c>
      <c r="H127" s="43">
        <v>1708</v>
      </c>
      <c r="I127" s="325" t="s">
        <v>41</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37</v>
      </c>
      <c r="E128" s="2" t="s">
        <v>2236</v>
      </c>
      <c r="F128" s="2" t="s">
        <v>82</v>
      </c>
      <c r="G128" s="2" t="s">
        <v>3436</v>
      </c>
      <c r="H128" s="43">
        <v>1709</v>
      </c>
      <c r="I128" s="325" t="s">
        <v>41</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37</v>
      </c>
      <c r="E129" s="2" t="s">
        <v>2237</v>
      </c>
      <c r="F129" s="2" t="s">
        <v>82</v>
      </c>
      <c r="G129" s="2" t="s">
        <v>3437</v>
      </c>
      <c r="H129" s="43">
        <v>1710</v>
      </c>
      <c r="I129" s="325" t="s">
        <v>41</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37</v>
      </c>
      <c r="E130" s="2" t="s">
        <v>2238</v>
      </c>
      <c r="F130" s="2" t="s">
        <v>82</v>
      </c>
      <c r="G130" s="2" t="s">
        <v>3438</v>
      </c>
      <c r="H130" s="43">
        <v>1711</v>
      </c>
      <c r="I130" s="325" t="s">
        <v>41</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37</v>
      </c>
      <c r="E131" s="2" t="s">
        <v>2493</v>
      </c>
      <c r="F131" s="2" t="s">
        <v>82</v>
      </c>
      <c r="G131" s="2" t="s">
        <v>2493</v>
      </c>
      <c r="H131" s="43">
        <v>1712</v>
      </c>
      <c r="I131" s="325" t="s">
        <v>41</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37</v>
      </c>
      <c r="E132" s="2" t="s">
        <v>2492</v>
      </c>
      <c r="F132" s="2" t="s">
        <v>82</v>
      </c>
      <c r="G132" s="2" t="s">
        <v>3439</v>
      </c>
      <c r="H132" s="43">
        <v>1713</v>
      </c>
      <c r="I132" s="325" t="s">
        <v>41</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38</v>
      </c>
      <c r="E133" s="45" t="s">
        <v>2234</v>
      </c>
      <c r="F133" s="2" t="s">
        <v>3280</v>
      </c>
      <c r="G133" s="45" t="s">
        <v>3434</v>
      </c>
      <c r="H133" s="43">
        <v>1714</v>
      </c>
      <c r="I133" s="325" t="s">
        <v>41</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38</v>
      </c>
      <c r="E134" s="2" t="s">
        <v>2235</v>
      </c>
      <c r="F134" s="2" t="s">
        <v>3280</v>
      </c>
      <c r="G134" s="2" t="s">
        <v>3435</v>
      </c>
      <c r="H134" s="43">
        <v>1715</v>
      </c>
      <c r="I134" s="325" t="s">
        <v>41</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38</v>
      </c>
      <c r="E135" s="2" t="s">
        <v>2236</v>
      </c>
      <c r="F135" s="2" t="s">
        <v>3280</v>
      </c>
      <c r="G135" s="2" t="s">
        <v>3436</v>
      </c>
      <c r="H135" s="43">
        <v>1716</v>
      </c>
      <c r="I135" s="325" t="s">
        <v>41</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38</v>
      </c>
      <c r="E136" s="2" t="s">
        <v>2237</v>
      </c>
      <c r="F136" s="2" t="s">
        <v>3280</v>
      </c>
      <c r="G136" s="2" t="s">
        <v>3437</v>
      </c>
      <c r="H136" s="43">
        <v>1717</v>
      </c>
      <c r="I136" s="325" t="s">
        <v>41</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38</v>
      </c>
      <c r="E137" s="2" t="s">
        <v>2238</v>
      </c>
      <c r="F137" s="2" t="s">
        <v>3280</v>
      </c>
      <c r="G137" s="2" t="s">
        <v>3438</v>
      </c>
      <c r="H137" s="43">
        <v>1718</v>
      </c>
      <c r="I137" s="325" t="s">
        <v>41</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38</v>
      </c>
      <c r="E138" s="2" t="s">
        <v>2493</v>
      </c>
      <c r="F138" s="2" t="s">
        <v>3280</v>
      </c>
      <c r="G138" s="2" t="s">
        <v>2493</v>
      </c>
      <c r="H138" s="43">
        <v>1719</v>
      </c>
      <c r="I138" s="325" t="s">
        <v>41</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38</v>
      </c>
      <c r="E139" s="2" t="s">
        <v>2492</v>
      </c>
      <c r="F139" s="2" t="s">
        <v>3280</v>
      </c>
      <c r="G139" s="2" t="s">
        <v>3439</v>
      </c>
      <c r="H139" s="43">
        <v>1720</v>
      </c>
      <c r="I139" s="325" t="s">
        <v>41</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109</v>
      </c>
      <c r="E140" s="45" t="s">
        <v>2234</v>
      </c>
      <c r="F140" s="2" t="s">
        <v>140</v>
      </c>
      <c r="G140" s="45" t="s">
        <v>3434</v>
      </c>
      <c r="H140" s="43">
        <v>1721</v>
      </c>
      <c r="I140" s="325" t="s">
        <v>41</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109</v>
      </c>
      <c r="E141" s="2" t="s">
        <v>2235</v>
      </c>
      <c r="F141" s="2" t="s">
        <v>140</v>
      </c>
      <c r="G141" s="2" t="s">
        <v>3435</v>
      </c>
      <c r="H141" s="43">
        <v>1722</v>
      </c>
      <c r="I141" s="325" t="s">
        <v>41</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109</v>
      </c>
      <c r="E142" s="2" t="s">
        <v>2236</v>
      </c>
      <c r="F142" s="2" t="s">
        <v>140</v>
      </c>
      <c r="G142" s="2" t="s">
        <v>3436</v>
      </c>
      <c r="H142" s="43">
        <v>1723</v>
      </c>
      <c r="I142" s="325" t="s">
        <v>41</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109</v>
      </c>
      <c r="E143" s="2" t="s">
        <v>2237</v>
      </c>
      <c r="F143" s="2" t="s">
        <v>140</v>
      </c>
      <c r="G143" s="2" t="s">
        <v>3437</v>
      </c>
      <c r="H143" s="43">
        <v>1724</v>
      </c>
      <c r="I143" s="325" t="s">
        <v>41</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109</v>
      </c>
      <c r="E144" s="2" t="s">
        <v>2238</v>
      </c>
      <c r="F144" s="2" t="s">
        <v>140</v>
      </c>
      <c r="G144" s="2" t="s">
        <v>3438</v>
      </c>
      <c r="H144" s="43">
        <v>1725</v>
      </c>
      <c r="I144" s="325" t="s">
        <v>41</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109</v>
      </c>
      <c r="E145" s="2" t="s">
        <v>2493</v>
      </c>
      <c r="F145" s="2" t="s">
        <v>140</v>
      </c>
      <c r="G145" s="2" t="s">
        <v>2493</v>
      </c>
      <c r="H145" s="43">
        <v>1726</v>
      </c>
      <c r="I145" s="325" t="s">
        <v>41</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109</v>
      </c>
      <c r="E146" s="2" t="s">
        <v>2492</v>
      </c>
      <c r="F146" s="2" t="s">
        <v>140</v>
      </c>
      <c r="G146" s="2" t="s">
        <v>3439</v>
      </c>
      <c r="H146" s="43">
        <v>1727</v>
      </c>
      <c r="I146" s="325" t="s">
        <v>41</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107</v>
      </c>
      <c r="D147" s="45"/>
      <c r="E147" s="45"/>
      <c r="F147" s="45"/>
      <c r="G147" s="45"/>
      <c r="H147" s="43">
        <v>1</v>
      </c>
      <c r="I147" s="324" t="s">
        <v>40</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287</v>
      </c>
      <c r="D148" s="45" t="s">
        <v>42</v>
      </c>
      <c r="E148" s="45" t="s">
        <v>34</v>
      </c>
      <c r="F148" s="45" t="s">
        <v>80</v>
      </c>
      <c r="G148" s="2" t="s">
        <v>3281</v>
      </c>
      <c r="H148" s="43">
        <v>362</v>
      </c>
      <c r="I148" s="325" t="s">
        <v>40</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39</v>
      </c>
      <c r="E149" s="45" t="s">
        <v>34</v>
      </c>
      <c r="F149" s="45" t="s">
        <v>81</v>
      </c>
      <c r="G149" s="2" t="s">
        <v>3446</v>
      </c>
      <c r="H149" s="43">
        <v>363</v>
      </c>
      <c r="I149" s="325" t="s">
        <v>40</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42</v>
      </c>
      <c r="E150" s="45" t="s">
        <v>35</v>
      </c>
      <c r="F150" s="45" t="s">
        <v>80</v>
      </c>
      <c r="G150" s="2" t="s">
        <v>2327</v>
      </c>
      <c r="H150" s="43">
        <v>364</v>
      </c>
      <c r="I150" s="325" t="s">
        <v>40</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39</v>
      </c>
      <c r="E151" s="45" t="s">
        <v>35</v>
      </c>
      <c r="F151" s="45" t="s">
        <v>81</v>
      </c>
      <c r="G151" s="2" t="s">
        <v>3442</v>
      </c>
      <c r="H151" s="43">
        <v>365</v>
      </c>
      <c r="I151" s="325" t="s">
        <v>40</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42</v>
      </c>
      <c r="E152" s="45" t="s">
        <v>36</v>
      </c>
      <c r="F152" s="45" t="s">
        <v>80</v>
      </c>
      <c r="G152" s="2" t="s">
        <v>3278</v>
      </c>
      <c r="H152" s="43">
        <v>366</v>
      </c>
      <c r="I152" s="325" t="s">
        <v>40</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39</v>
      </c>
      <c r="E153" s="45" t="s">
        <v>36</v>
      </c>
      <c r="F153" s="45" t="s">
        <v>81</v>
      </c>
      <c r="G153" s="2" t="s">
        <v>3278</v>
      </c>
      <c r="H153" s="43">
        <v>367</v>
      </c>
      <c r="I153" s="325" t="s">
        <v>40</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42</v>
      </c>
      <c r="E154" s="45" t="s">
        <v>37</v>
      </c>
      <c r="F154" s="45" t="s">
        <v>80</v>
      </c>
      <c r="G154" s="2" t="s">
        <v>82</v>
      </c>
      <c r="H154" s="43">
        <v>368</v>
      </c>
      <c r="I154" s="325" t="s">
        <v>40</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39</v>
      </c>
      <c r="E155" s="45" t="s">
        <v>37</v>
      </c>
      <c r="F155" s="45" t="s">
        <v>81</v>
      </c>
      <c r="G155" s="2" t="s">
        <v>82</v>
      </c>
      <c r="H155" s="43">
        <v>369</v>
      </c>
      <c r="I155" s="325" t="s">
        <v>40</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42</v>
      </c>
      <c r="E156" s="45" t="s">
        <v>38</v>
      </c>
      <c r="F156" s="45" t="s">
        <v>80</v>
      </c>
      <c r="G156" s="2" t="s">
        <v>3279</v>
      </c>
      <c r="H156" s="43">
        <v>370</v>
      </c>
      <c r="I156" s="325" t="s">
        <v>40</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39</v>
      </c>
      <c r="E157" s="45" t="s">
        <v>38</v>
      </c>
      <c r="F157" s="45" t="s">
        <v>81</v>
      </c>
      <c r="G157" s="2" t="s">
        <v>3280</v>
      </c>
      <c r="H157" s="43">
        <v>371</v>
      </c>
      <c r="I157" s="325" t="s">
        <v>40</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42</v>
      </c>
      <c r="E158" s="45" t="s">
        <v>109</v>
      </c>
      <c r="F158" s="45" t="s">
        <v>80</v>
      </c>
      <c r="G158" s="2" t="s">
        <v>140</v>
      </c>
      <c r="H158" s="43">
        <v>372</v>
      </c>
      <c r="I158" s="325" t="s">
        <v>40</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39</v>
      </c>
      <c r="E159" s="45" t="s">
        <v>109</v>
      </c>
      <c r="F159" s="45" t="s">
        <v>81</v>
      </c>
      <c r="G159" s="2" t="s">
        <v>140</v>
      </c>
      <c r="H159" s="43">
        <v>373</v>
      </c>
      <c r="I159" s="325" t="s">
        <v>41</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454</v>
      </c>
      <c r="D160" s="45"/>
      <c r="E160" s="45"/>
      <c r="F160" s="45"/>
      <c r="G160" s="45"/>
      <c r="H160" s="47">
        <v>190</v>
      </c>
      <c r="I160" s="324" t="s">
        <v>40</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3668</v>
      </c>
      <c r="D161" s="45"/>
      <c r="E161" s="45"/>
      <c r="F161" s="45"/>
      <c r="G161" s="45"/>
      <c r="H161" s="47">
        <v>2284</v>
      </c>
      <c r="I161" s="324" t="s">
        <v>40</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2973</v>
      </c>
      <c r="D162" s="45" t="s">
        <v>42</v>
      </c>
      <c r="E162" s="45" t="s">
        <v>34</v>
      </c>
      <c r="F162" s="45" t="s">
        <v>80</v>
      </c>
      <c r="G162" s="2" t="s">
        <v>3281</v>
      </c>
      <c r="H162" s="43">
        <v>848</v>
      </c>
      <c r="I162" s="324" t="s">
        <v>40</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42</v>
      </c>
      <c r="E163" s="45" t="s">
        <v>35</v>
      </c>
      <c r="F163" s="45" t="s">
        <v>80</v>
      </c>
      <c r="G163" s="2" t="s">
        <v>2327</v>
      </c>
      <c r="H163" s="43">
        <v>849</v>
      </c>
      <c r="I163" s="325" t="s">
        <v>41</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42</v>
      </c>
      <c r="E164" s="45" t="s">
        <v>36</v>
      </c>
      <c r="F164" s="45" t="s">
        <v>80</v>
      </c>
      <c r="G164" s="2" t="s">
        <v>3278</v>
      </c>
      <c r="H164" s="43">
        <v>850</v>
      </c>
      <c r="I164" s="324" t="s">
        <v>40</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42</v>
      </c>
      <c r="E165" s="45" t="s">
        <v>37</v>
      </c>
      <c r="F165" s="45" t="s">
        <v>80</v>
      </c>
      <c r="G165" s="45" t="s">
        <v>82</v>
      </c>
      <c r="H165" s="43">
        <v>851</v>
      </c>
      <c r="I165" s="325" t="s">
        <v>41</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42</v>
      </c>
      <c r="E166" s="45" t="s">
        <v>38</v>
      </c>
      <c r="F166" s="45" t="s">
        <v>80</v>
      </c>
      <c r="G166" s="2" t="s">
        <v>3279</v>
      </c>
      <c r="H166" s="43">
        <v>852</v>
      </c>
      <c r="I166" s="325" t="s">
        <v>41</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42</v>
      </c>
      <c r="E167" s="45" t="s">
        <v>109</v>
      </c>
      <c r="F167" s="45" t="s">
        <v>80</v>
      </c>
      <c r="G167" s="45" t="s">
        <v>140</v>
      </c>
      <c r="H167" s="43">
        <v>853</v>
      </c>
      <c r="I167" s="325" t="s">
        <v>41</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39</v>
      </c>
      <c r="E168" s="45" t="s">
        <v>34</v>
      </c>
      <c r="F168" s="45" t="s">
        <v>81</v>
      </c>
      <c r="G168" s="2" t="s">
        <v>3446</v>
      </c>
      <c r="H168" s="43">
        <v>854</v>
      </c>
      <c r="I168" s="325" t="s">
        <v>41</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39</v>
      </c>
      <c r="E169" s="45" t="s">
        <v>35</v>
      </c>
      <c r="F169" s="45" t="s">
        <v>81</v>
      </c>
      <c r="G169" s="2" t="s">
        <v>3442</v>
      </c>
      <c r="H169" s="43">
        <v>855</v>
      </c>
      <c r="I169" s="324" t="s">
        <v>40</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39</v>
      </c>
      <c r="E170" s="45" t="s">
        <v>36</v>
      </c>
      <c r="F170" s="45" t="s">
        <v>81</v>
      </c>
      <c r="G170" s="2" t="s">
        <v>3278</v>
      </c>
      <c r="H170" s="43">
        <v>856</v>
      </c>
      <c r="I170" s="325" t="s">
        <v>41</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39</v>
      </c>
      <c r="E171" s="45" t="s">
        <v>37</v>
      </c>
      <c r="F171" s="45" t="s">
        <v>81</v>
      </c>
      <c r="G171" s="45" t="s">
        <v>82</v>
      </c>
      <c r="H171" s="43">
        <v>857</v>
      </c>
      <c r="I171" s="325" t="s">
        <v>41</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39</v>
      </c>
      <c r="E172" s="45" t="s">
        <v>38</v>
      </c>
      <c r="F172" s="45" t="s">
        <v>81</v>
      </c>
      <c r="G172" s="2" t="s">
        <v>3280</v>
      </c>
      <c r="H172" s="43">
        <v>858</v>
      </c>
      <c r="I172" s="325" t="s">
        <v>41</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39</v>
      </c>
      <c r="E173" s="45" t="s">
        <v>109</v>
      </c>
      <c r="F173" s="45" t="s">
        <v>81</v>
      </c>
      <c r="G173" s="45" t="s">
        <v>140</v>
      </c>
      <c r="H173" s="43">
        <v>859</v>
      </c>
      <c r="I173" s="325" t="s">
        <v>41</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3418</v>
      </c>
      <c r="D174" s="45" t="s">
        <v>42</v>
      </c>
      <c r="E174" s="45" t="s">
        <v>34</v>
      </c>
      <c r="F174" s="45" t="s">
        <v>80</v>
      </c>
      <c r="G174" s="2" t="s">
        <v>3281</v>
      </c>
      <c r="H174" s="47">
        <v>186</v>
      </c>
      <c r="I174" s="324" t="s">
        <v>40</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39</v>
      </c>
      <c r="E175" s="2" t="s">
        <v>34</v>
      </c>
      <c r="F175" s="2" t="s">
        <v>81</v>
      </c>
      <c r="G175" s="2" t="s">
        <v>3446</v>
      </c>
      <c r="H175" s="47">
        <v>203</v>
      </c>
      <c r="I175" s="325" t="s">
        <v>40</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42</v>
      </c>
      <c r="E176" s="2" t="s">
        <v>35</v>
      </c>
      <c r="F176" s="2" t="s">
        <v>80</v>
      </c>
      <c r="G176" s="2" t="s">
        <v>2327</v>
      </c>
      <c r="H176" s="47">
        <v>187</v>
      </c>
      <c r="I176" s="324" t="s">
        <v>40</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39</v>
      </c>
      <c r="E177" s="2" t="s">
        <v>35</v>
      </c>
      <c r="F177" s="2" t="s">
        <v>81</v>
      </c>
      <c r="G177" s="2" t="s">
        <v>3442</v>
      </c>
      <c r="H177" s="47">
        <v>191</v>
      </c>
      <c r="I177" s="324" t="s">
        <v>40</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42</v>
      </c>
      <c r="E178" s="2" t="s">
        <v>36</v>
      </c>
      <c r="F178" s="2" t="s">
        <v>80</v>
      </c>
      <c r="G178" s="2" t="s">
        <v>3278</v>
      </c>
      <c r="H178" s="47">
        <v>496</v>
      </c>
      <c r="I178" s="324" t="s">
        <v>41</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39</v>
      </c>
      <c r="E179" s="2" t="s">
        <v>36</v>
      </c>
      <c r="F179" s="2" t="s">
        <v>81</v>
      </c>
      <c r="G179" s="2" t="s">
        <v>3278</v>
      </c>
      <c r="H179" s="47">
        <v>497</v>
      </c>
      <c r="I179" s="324" t="s">
        <v>41</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42</v>
      </c>
      <c r="E180" s="2" t="s">
        <v>37</v>
      </c>
      <c r="F180" s="2" t="s">
        <v>80</v>
      </c>
      <c r="G180" s="2" t="s">
        <v>82</v>
      </c>
      <c r="H180" s="47">
        <v>498</v>
      </c>
      <c r="I180" s="324" t="s">
        <v>41</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39</v>
      </c>
      <c r="E181" s="2" t="s">
        <v>37</v>
      </c>
      <c r="F181" s="2" t="s">
        <v>81</v>
      </c>
      <c r="G181" s="2" t="s">
        <v>82</v>
      </c>
      <c r="H181" s="47">
        <v>499</v>
      </c>
      <c r="I181" s="324" t="s">
        <v>41</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42</v>
      </c>
      <c r="E182" s="2" t="s">
        <v>38</v>
      </c>
      <c r="F182" s="2" t="s">
        <v>80</v>
      </c>
      <c r="G182" s="2" t="s">
        <v>3279</v>
      </c>
      <c r="H182" s="47">
        <v>500</v>
      </c>
      <c r="I182" s="324" t="s">
        <v>41</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39</v>
      </c>
      <c r="E183" s="2" t="s">
        <v>38</v>
      </c>
      <c r="F183" s="2" t="s">
        <v>81</v>
      </c>
      <c r="G183" s="2" t="s">
        <v>3280</v>
      </c>
      <c r="H183" s="47">
        <v>501</v>
      </c>
      <c r="I183" s="324" t="s">
        <v>41</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42</v>
      </c>
      <c r="E184" s="2" t="s">
        <v>109</v>
      </c>
      <c r="F184" s="2" t="s">
        <v>80</v>
      </c>
      <c r="G184" s="2" t="s">
        <v>140</v>
      </c>
      <c r="H184" s="47">
        <v>188</v>
      </c>
      <c r="I184" s="324" t="s">
        <v>40</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39</v>
      </c>
      <c r="E185" s="2" t="s">
        <v>109</v>
      </c>
      <c r="F185" s="2" t="s">
        <v>81</v>
      </c>
      <c r="G185" s="2" t="s">
        <v>140</v>
      </c>
      <c r="H185" s="47">
        <v>591</v>
      </c>
      <c r="I185" s="325" t="s">
        <v>41</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3424</v>
      </c>
      <c r="D186" s="45"/>
      <c r="E186" s="45"/>
      <c r="F186" s="45"/>
      <c r="G186" s="45"/>
      <c r="H186" s="43">
        <v>1655</v>
      </c>
      <c r="I186" s="324" t="s">
        <v>40</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3617</v>
      </c>
      <c r="H187" s="43">
        <v>2257</v>
      </c>
      <c r="I187" s="324" t="s">
        <v>40</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3">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2470</v>
      </c>
      <c r="D188" s="45" t="s">
        <v>111</v>
      </c>
      <c r="E188" s="45" t="s">
        <v>267</v>
      </c>
      <c r="F188" s="45" t="s">
        <v>117</v>
      </c>
      <c r="G188" s="45" t="s">
        <v>271</v>
      </c>
      <c r="H188" s="43">
        <v>435</v>
      </c>
      <c r="I188" s="324" t="s">
        <v>40</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3">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112</v>
      </c>
      <c r="E189" s="45" t="s">
        <v>267</v>
      </c>
      <c r="F189" s="45" t="s">
        <v>118</v>
      </c>
      <c r="G189" s="45" t="s">
        <v>271</v>
      </c>
      <c r="H189" s="43">
        <v>436</v>
      </c>
      <c r="I189" s="324" t="s">
        <v>41</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3">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114</v>
      </c>
      <c r="E190" s="45" t="s">
        <v>267</v>
      </c>
      <c r="F190" s="45" t="s">
        <v>120</v>
      </c>
      <c r="G190" s="45" t="s">
        <v>271</v>
      </c>
      <c r="H190" s="43">
        <v>437</v>
      </c>
      <c r="I190" s="324" t="s">
        <v>41</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3">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115</v>
      </c>
      <c r="E191" s="45" t="s">
        <v>267</v>
      </c>
      <c r="F191" s="45" t="s">
        <v>121</v>
      </c>
      <c r="G191" s="45" t="s">
        <v>271</v>
      </c>
      <c r="H191" s="43">
        <v>438</v>
      </c>
      <c r="I191" s="324" t="s">
        <v>40</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3">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116</v>
      </c>
      <c r="E192" s="45" t="s">
        <v>267</v>
      </c>
      <c r="F192" s="45" t="s">
        <v>122</v>
      </c>
      <c r="G192" s="45" t="s">
        <v>271</v>
      </c>
      <c r="H192" s="43">
        <v>439</v>
      </c>
      <c r="I192" s="324" t="s">
        <v>40</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3">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111</v>
      </c>
      <c r="E193" s="45" t="s">
        <v>268</v>
      </c>
      <c r="F193" s="45" t="s">
        <v>117</v>
      </c>
      <c r="G193" s="45" t="s">
        <v>270</v>
      </c>
      <c r="H193" s="43">
        <v>440</v>
      </c>
      <c r="I193" s="324" t="s">
        <v>40</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3">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112</v>
      </c>
      <c r="E194" s="45" t="s">
        <v>268</v>
      </c>
      <c r="F194" s="45" t="s">
        <v>118</v>
      </c>
      <c r="G194" s="45" t="s">
        <v>270</v>
      </c>
      <c r="H194" s="43">
        <v>441</v>
      </c>
      <c r="I194" s="324" t="s">
        <v>41</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3">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114</v>
      </c>
      <c r="E195" s="45" t="s">
        <v>268</v>
      </c>
      <c r="F195" s="45" t="s">
        <v>120</v>
      </c>
      <c r="G195" s="45" t="s">
        <v>270</v>
      </c>
      <c r="H195" s="43">
        <v>442</v>
      </c>
      <c r="I195" s="324" t="s">
        <v>41</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3">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115</v>
      </c>
      <c r="E196" s="45" t="s">
        <v>268</v>
      </c>
      <c r="F196" s="45" t="s">
        <v>121</v>
      </c>
      <c r="G196" s="45" t="s">
        <v>270</v>
      </c>
      <c r="H196" s="43">
        <v>443</v>
      </c>
      <c r="I196" s="324" t="s">
        <v>40</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3">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116</v>
      </c>
      <c r="E197" s="45" t="s">
        <v>268</v>
      </c>
      <c r="F197" s="45" t="s">
        <v>122</v>
      </c>
      <c r="G197" s="45" t="s">
        <v>270</v>
      </c>
      <c r="H197" s="43">
        <v>444</v>
      </c>
      <c r="I197" s="324" t="s">
        <v>40</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3">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111</v>
      </c>
      <c r="E198" s="45" t="s">
        <v>269</v>
      </c>
      <c r="F198" s="45" t="s">
        <v>117</v>
      </c>
      <c r="G198" s="45" t="s">
        <v>161</v>
      </c>
      <c r="H198" s="43">
        <v>445</v>
      </c>
      <c r="I198" s="324" t="s">
        <v>40</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3">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112</v>
      </c>
      <c r="E199" s="45" t="s">
        <v>269</v>
      </c>
      <c r="F199" s="45" t="s">
        <v>118</v>
      </c>
      <c r="G199" s="45" t="s">
        <v>161</v>
      </c>
      <c r="H199" s="43">
        <v>446</v>
      </c>
      <c r="I199" s="324" t="s">
        <v>41</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3">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114</v>
      </c>
      <c r="E200" s="45" t="s">
        <v>269</v>
      </c>
      <c r="F200" s="45" t="s">
        <v>120</v>
      </c>
      <c r="G200" s="45" t="s">
        <v>161</v>
      </c>
      <c r="H200" s="43">
        <v>447</v>
      </c>
      <c r="I200" s="324" t="s">
        <v>41</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115</v>
      </c>
      <c r="E201" s="45" t="s">
        <v>269</v>
      </c>
      <c r="F201" s="45" t="s">
        <v>121</v>
      </c>
      <c r="G201" s="45" t="s">
        <v>161</v>
      </c>
      <c r="H201" s="43">
        <v>448</v>
      </c>
      <c r="I201" s="324" t="s">
        <v>40</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116</v>
      </c>
      <c r="E202" s="45" t="s">
        <v>269</v>
      </c>
      <c r="F202" s="45" t="s">
        <v>122</v>
      </c>
      <c r="G202" s="45" t="s">
        <v>161</v>
      </c>
      <c r="H202" s="43">
        <v>449</v>
      </c>
      <c r="I202" s="324" t="s">
        <v>40</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3">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288</v>
      </c>
      <c r="D203" s="45" t="s">
        <v>111</v>
      </c>
      <c r="E203" s="45" t="s">
        <v>267</v>
      </c>
      <c r="F203" s="45" t="s">
        <v>117</v>
      </c>
      <c r="G203" s="45" t="s">
        <v>271</v>
      </c>
      <c r="H203" s="43">
        <v>13</v>
      </c>
      <c r="I203" s="324" t="s">
        <v>40</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3">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112</v>
      </c>
      <c r="E204" s="45" t="s">
        <v>267</v>
      </c>
      <c r="F204" s="45" t="s">
        <v>118</v>
      </c>
      <c r="G204" s="45" t="s">
        <v>271</v>
      </c>
      <c r="H204" s="43">
        <v>14</v>
      </c>
      <c r="I204" s="324" t="s">
        <v>40</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3">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113</v>
      </c>
      <c r="E205" s="45" t="s">
        <v>267</v>
      </c>
      <c r="F205" s="45" t="s">
        <v>119</v>
      </c>
      <c r="G205" s="45" t="s">
        <v>271</v>
      </c>
      <c r="H205" s="43">
        <v>15</v>
      </c>
      <c r="I205" s="324" t="s">
        <v>40</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3">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114</v>
      </c>
      <c r="E206" s="45" t="s">
        <v>267</v>
      </c>
      <c r="F206" s="45" t="s">
        <v>120</v>
      </c>
      <c r="G206" s="45" t="s">
        <v>271</v>
      </c>
      <c r="H206" s="43">
        <v>16</v>
      </c>
      <c r="I206" s="324" t="s">
        <v>40</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3">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115</v>
      </c>
      <c r="E207" s="45" t="s">
        <v>267</v>
      </c>
      <c r="F207" s="45" t="s">
        <v>121</v>
      </c>
      <c r="G207" s="45" t="s">
        <v>271</v>
      </c>
      <c r="H207" s="43">
        <v>17</v>
      </c>
      <c r="I207" s="324" t="s">
        <v>40</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3">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116</v>
      </c>
      <c r="E208" s="45" t="s">
        <v>267</v>
      </c>
      <c r="F208" s="45" t="s">
        <v>122</v>
      </c>
      <c r="G208" s="45" t="s">
        <v>271</v>
      </c>
      <c r="H208" s="43">
        <v>18</v>
      </c>
      <c r="I208" s="324" t="s">
        <v>40</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3">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111</v>
      </c>
      <c r="E209" s="45" t="s">
        <v>268</v>
      </c>
      <c r="F209" s="45" t="s">
        <v>117</v>
      </c>
      <c r="G209" s="45" t="s">
        <v>270</v>
      </c>
      <c r="H209" s="43">
        <v>150</v>
      </c>
      <c r="I209" s="324" t="s">
        <v>40</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3">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112</v>
      </c>
      <c r="E210" s="45" t="s">
        <v>268</v>
      </c>
      <c r="F210" s="45" t="s">
        <v>118</v>
      </c>
      <c r="G210" s="45" t="s">
        <v>270</v>
      </c>
      <c r="H210" s="43">
        <v>151</v>
      </c>
      <c r="I210" s="324" t="s">
        <v>40</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3">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113</v>
      </c>
      <c r="E211" s="45" t="s">
        <v>268</v>
      </c>
      <c r="F211" s="45" t="s">
        <v>119</v>
      </c>
      <c r="G211" s="45" t="s">
        <v>270</v>
      </c>
      <c r="H211" s="43">
        <v>152</v>
      </c>
      <c r="I211" s="324" t="s">
        <v>40</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3">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114</v>
      </c>
      <c r="E212" s="45" t="s">
        <v>268</v>
      </c>
      <c r="F212" s="45" t="s">
        <v>120</v>
      </c>
      <c r="G212" s="45" t="s">
        <v>270</v>
      </c>
      <c r="H212" s="43">
        <v>153</v>
      </c>
      <c r="I212" s="324" t="s">
        <v>40</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3">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115</v>
      </c>
      <c r="E213" s="45" t="s">
        <v>268</v>
      </c>
      <c r="F213" s="45" t="s">
        <v>121</v>
      </c>
      <c r="G213" s="45" t="s">
        <v>270</v>
      </c>
      <c r="H213" s="43">
        <v>154</v>
      </c>
      <c r="I213" s="324" t="s">
        <v>40</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3">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116</v>
      </c>
      <c r="E214" s="45" t="s">
        <v>268</v>
      </c>
      <c r="F214" s="45" t="s">
        <v>122</v>
      </c>
      <c r="G214" s="45" t="s">
        <v>270</v>
      </c>
      <c r="H214" s="43">
        <v>155</v>
      </c>
      <c r="I214" s="324" t="s">
        <v>40</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3">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111</v>
      </c>
      <c r="E215" s="45" t="s">
        <v>269</v>
      </c>
      <c r="F215" s="45" t="s">
        <v>117</v>
      </c>
      <c r="G215" s="45" t="s">
        <v>161</v>
      </c>
      <c r="H215" s="43">
        <v>156</v>
      </c>
      <c r="I215" s="324" t="s">
        <v>40</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112</v>
      </c>
      <c r="E216" s="45" t="s">
        <v>269</v>
      </c>
      <c r="F216" s="45" t="s">
        <v>118</v>
      </c>
      <c r="G216" s="45" t="s">
        <v>161</v>
      </c>
      <c r="H216" s="43">
        <v>157</v>
      </c>
      <c r="I216" s="324" t="s">
        <v>40</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113</v>
      </c>
      <c r="E217" s="45" t="s">
        <v>269</v>
      </c>
      <c r="F217" s="45" t="s">
        <v>119</v>
      </c>
      <c r="G217" s="45" t="s">
        <v>161</v>
      </c>
      <c r="H217" s="43">
        <v>158</v>
      </c>
      <c r="I217" s="324" t="s">
        <v>40</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114</v>
      </c>
      <c r="E218" s="45" t="s">
        <v>269</v>
      </c>
      <c r="F218" s="45" t="s">
        <v>120</v>
      </c>
      <c r="G218" s="45" t="s">
        <v>161</v>
      </c>
      <c r="H218" s="43">
        <v>159</v>
      </c>
      <c r="I218" s="324" t="s">
        <v>40</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115</v>
      </c>
      <c r="E219" s="45" t="s">
        <v>269</v>
      </c>
      <c r="F219" s="45" t="s">
        <v>121</v>
      </c>
      <c r="G219" s="45" t="s">
        <v>161</v>
      </c>
      <c r="H219" s="43">
        <v>160</v>
      </c>
      <c r="I219" s="324" t="s">
        <v>40</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116</v>
      </c>
      <c r="E220" s="45" t="s">
        <v>269</v>
      </c>
      <c r="F220" s="45" t="s">
        <v>122</v>
      </c>
      <c r="G220" s="45" t="s">
        <v>161</v>
      </c>
      <c r="H220" s="43">
        <v>161</v>
      </c>
      <c r="I220" s="324" t="s">
        <v>40</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40</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3">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289</v>
      </c>
      <c r="D222" s="45"/>
      <c r="E222" s="45"/>
      <c r="F222" s="45"/>
      <c r="G222" s="45"/>
      <c r="H222" s="43">
        <v>146</v>
      </c>
      <c r="I222" s="324" t="s">
        <v>40</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3">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3447</v>
      </c>
      <c r="D223" s="45" t="s">
        <v>267</v>
      </c>
      <c r="E223" s="45"/>
      <c r="F223" s="45" t="s">
        <v>271</v>
      </c>
      <c r="G223" s="45"/>
      <c r="H223" s="43">
        <v>147</v>
      </c>
      <c r="I223" s="324" t="s">
        <v>40</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3">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268</v>
      </c>
      <c r="E224" s="45"/>
      <c r="F224" s="45" t="s">
        <v>270</v>
      </c>
      <c r="G224" s="45"/>
      <c r="H224" s="43">
        <v>1728</v>
      </c>
      <c r="I224" s="324" t="s">
        <v>40</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3">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269</v>
      </c>
      <c r="E225" s="45"/>
      <c r="F225" s="45" t="s">
        <v>161</v>
      </c>
      <c r="G225" s="45"/>
      <c r="H225" s="43">
        <v>1729</v>
      </c>
      <c r="I225" s="324" t="s">
        <v>40</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3">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123</v>
      </c>
      <c r="D226" s="45"/>
      <c r="E226" s="45"/>
      <c r="F226" s="45"/>
      <c r="G226" s="45"/>
      <c r="H226" s="43">
        <v>20</v>
      </c>
      <c r="I226" s="324" t="s">
        <v>40</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3">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2443</v>
      </c>
      <c r="D227" s="45" t="s">
        <v>267</v>
      </c>
      <c r="E227" s="45"/>
      <c r="F227" s="45" t="s">
        <v>271</v>
      </c>
      <c r="G227" s="45"/>
      <c r="H227" s="43">
        <v>378</v>
      </c>
      <c r="I227" s="324" t="s">
        <v>40</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3">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268</v>
      </c>
      <c r="E228" s="45"/>
      <c r="F228" s="45" t="s">
        <v>270</v>
      </c>
      <c r="G228" s="45"/>
      <c r="H228" s="43">
        <v>379</v>
      </c>
      <c r="I228" s="324" t="s">
        <v>40</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3">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269</v>
      </c>
      <c r="E229" s="45"/>
      <c r="F229" s="45" t="s">
        <v>161</v>
      </c>
      <c r="G229" s="45"/>
      <c r="H229" s="43">
        <v>380</v>
      </c>
      <c r="I229" s="324" t="s">
        <v>40</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3">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111</v>
      </c>
      <c r="E230" s="45"/>
      <c r="F230" s="45" t="s">
        <v>117</v>
      </c>
      <c r="G230" s="45"/>
      <c r="H230" s="43">
        <v>27</v>
      </c>
      <c r="I230" s="324" t="s">
        <v>40</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3">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112</v>
      </c>
      <c r="E231" s="45"/>
      <c r="F231" s="45" t="s">
        <v>118</v>
      </c>
      <c r="G231" s="45"/>
      <c r="H231" s="43">
        <v>28</v>
      </c>
      <c r="I231" s="324" t="s">
        <v>40</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3">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113</v>
      </c>
      <c r="E232" s="45"/>
      <c r="F232" s="45" t="s">
        <v>119</v>
      </c>
      <c r="G232" s="45"/>
      <c r="H232" s="43">
        <v>605</v>
      </c>
      <c r="I232" s="324" t="s">
        <v>41</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3">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114</v>
      </c>
      <c r="E233" s="45"/>
      <c r="F233" s="45" t="s">
        <v>120</v>
      </c>
      <c r="G233" s="45"/>
      <c r="H233" s="43">
        <v>606</v>
      </c>
      <c r="I233" s="324" t="s">
        <v>41</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3">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115</v>
      </c>
      <c r="E234" s="45"/>
      <c r="F234" s="45" t="s">
        <v>121</v>
      </c>
      <c r="G234" s="45"/>
      <c r="H234" s="43">
        <v>29</v>
      </c>
      <c r="I234" s="324" t="s">
        <v>40</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3">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116</v>
      </c>
      <c r="E235" s="45"/>
      <c r="F235" s="45" t="s">
        <v>122</v>
      </c>
      <c r="G235" s="45"/>
      <c r="H235" s="43">
        <v>607</v>
      </c>
      <c r="I235" s="324" t="s">
        <v>41</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3">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318</v>
      </c>
      <c r="D236" s="45" t="s">
        <v>436</v>
      </c>
      <c r="E236" s="45"/>
      <c r="F236" s="45" t="s">
        <v>435</v>
      </c>
      <c r="G236" s="6"/>
      <c r="H236" s="47">
        <v>167</v>
      </c>
      <c r="I236" s="325" t="s">
        <v>40</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3">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3477</v>
      </c>
      <c r="E237" s="45"/>
      <c r="F237" s="6" t="s">
        <v>3413</v>
      </c>
      <c r="G237" s="45"/>
      <c r="H237" s="43">
        <v>168</v>
      </c>
      <c r="I237" s="324" t="s">
        <v>40</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3">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3478</v>
      </c>
      <c r="E238" s="45"/>
      <c r="F238" s="6" t="s">
        <v>3414</v>
      </c>
      <c r="G238" s="45"/>
      <c r="H238" s="43">
        <v>1746</v>
      </c>
      <c r="I238" s="324" t="s">
        <v>40</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3">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72</v>
      </c>
      <c r="E239" s="45"/>
      <c r="F239" s="6" t="s">
        <v>3488</v>
      </c>
      <c r="G239" s="45"/>
      <c r="H239" s="47">
        <v>169</v>
      </c>
      <c r="I239" s="324" t="s">
        <v>40</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3">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73</v>
      </c>
      <c r="E240" s="45"/>
      <c r="F240" s="6" t="s">
        <v>85</v>
      </c>
      <c r="G240" s="45"/>
      <c r="H240" s="43">
        <v>170</v>
      </c>
      <c r="I240" s="324" t="s">
        <v>40</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3">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437</v>
      </c>
      <c r="E241" s="45"/>
      <c r="F241" s="6" t="s">
        <v>440</v>
      </c>
      <c r="G241" s="45"/>
      <c r="H241" s="43">
        <v>608</v>
      </c>
      <c r="I241" s="324" t="s">
        <v>41</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3">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74</v>
      </c>
      <c r="E242" s="45"/>
      <c r="F242" s="6" t="s">
        <v>86</v>
      </c>
      <c r="G242" s="45"/>
      <c r="H242" s="43">
        <v>609</v>
      </c>
      <c r="I242" s="324" t="s">
        <v>41</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3">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75</v>
      </c>
      <c r="E243" s="45"/>
      <c r="F243" s="6" t="s">
        <v>87</v>
      </c>
      <c r="G243" s="45"/>
      <c r="H243" s="43">
        <v>610</v>
      </c>
      <c r="I243" s="324" t="s">
        <v>41</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3">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76</v>
      </c>
      <c r="E244" s="45"/>
      <c r="F244" s="6" t="s">
        <v>88</v>
      </c>
      <c r="G244" s="45"/>
      <c r="H244" s="43">
        <v>611</v>
      </c>
      <c r="I244" s="324" t="s">
        <v>41</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3">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2408</v>
      </c>
      <c r="E245" s="45"/>
      <c r="F245" s="6" t="s">
        <v>425</v>
      </c>
      <c r="G245" s="45"/>
      <c r="H245" s="43">
        <v>612</v>
      </c>
      <c r="I245" s="324" t="s">
        <v>41</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3">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297</v>
      </c>
      <c r="E246" s="45"/>
      <c r="F246" s="6" t="s">
        <v>299</v>
      </c>
      <c r="G246" s="45"/>
      <c r="H246" s="43">
        <v>613</v>
      </c>
      <c r="I246" s="324" t="s">
        <v>40</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3">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298</v>
      </c>
      <c r="E247" s="45"/>
      <c r="F247" s="6" t="s">
        <v>300</v>
      </c>
      <c r="G247" s="45"/>
      <c r="H247" s="43">
        <v>614</v>
      </c>
      <c r="I247" s="324" t="s">
        <v>40</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3">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433</v>
      </c>
      <c r="E248" s="45"/>
      <c r="F248" s="6" t="s">
        <v>432</v>
      </c>
      <c r="G248" s="45"/>
      <c r="H248" s="43">
        <v>116</v>
      </c>
      <c r="I248" s="324" t="s">
        <v>40</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3">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442</v>
      </c>
      <c r="E249" s="45"/>
      <c r="F249" s="6" t="s">
        <v>443</v>
      </c>
      <c r="G249" s="45"/>
      <c r="H249" s="43">
        <v>615</v>
      </c>
      <c r="I249" s="324" t="s">
        <v>41</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3">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2733</v>
      </c>
      <c r="E250" s="45"/>
      <c r="F250" s="6" t="s">
        <v>2452</v>
      </c>
      <c r="G250" s="45"/>
      <c r="H250" s="43">
        <v>616</v>
      </c>
      <c r="I250" s="324" t="s">
        <v>41</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3">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2734</v>
      </c>
      <c r="E251" s="45"/>
      <c r="F251" s="6" t="s">
        <v>2576</v>
      </c>
      <c r="G251" s="45"/>
      <c r="H251" s="43">
        <v>617</v>
      </c>
      <c r="I251" s="324" t="s">
        <v>41</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2735</v>
      </c>
      <c r="E252" s="45"/>
      <c r="F252" s="6" t="s">
        <v>2454</v>
      </c>
      <c r="G252" s="45"/>
      <c r="H252" s="43">
        <v>618</v>
      </c>
      <c r="I252" s="324" t="s">
        <v>40</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3476</v>
      </c>
      <c r="E253" s="45"/>
      <c r="F253" s="6" t="s">
        <v>3483</v>
      </c>
      <c r="G253" s="45"/>
      <c r="H253" s="43">
        <v>1747</v>
      </c>
      <c r="I253" s="324" t="s">
        <v>40</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3479</v>
      </c>
      <c r="E254" s="45"/>
      <c r="F254" s="6" t="s">
        <v>3484</v>
      </c>
      <c r="G254" s="45"/>
      <c r="H254" s="43">
        <v>1748</v>
      </c>
      <c r="I254" s="324" t="s">
        <v>40</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3480</v>
      </c>
      <c r="E255" s="45"/>
      <c r="F255" s="6" t="s">
        <v>3485</v>
      </c>
      <c r="G255" s="45"/>
      <c r="H255" s="43">
        <v>1749</v>
      </c>
      <c r="I255" s="324" t="s">
        <v>40</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3481</v>
      </c>
      <c r="E256" s="45"/>
      <c r="F256" s="6" t="s">
        <v>3486</v>
      </c>
      <c r="G256" s="45"/>
      <c r="H256" s="43">
        <v>1750</v>
      </c>
      <c r="I256" s="324" t="s">
        <v>40</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3482</v>
      </c>
      <c r="E257" s="45"/>
      <c r="F257" s="6" t="s">
        <v>3487</v>
      </c>
      <c r="G257" s="45"/>
      <c r="H257" s="43">
        <v>1751</v>
      </c>
      <c r="I257" s="324" t="s">
        <v>40</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3569</v>
      </c>
      <c r="E258" s="45"/>
      <c r="F258" s="6" t="s">
        <v>3567</v>
      </c>
      <c r="G258" s="45"/>
      <c r="H258" s="43">
        <v>1752</v>
      </c>
      <c r="I258" s="324" t="s">
        <v>40</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3570</v>
      </c>
      <c r="E259" s="45"/>
      <c r="F259" s="6" t="s">
        <v>3568</v>
      </c>
      <c r="G259" s="45"/>
      <c r="H259" s="43">
        <v>2236</v>
      </c>
      <c r="I259" s="324" t="s">
        <v>40</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2725</v>
      </c>
      <c r="D260" s="45"/>
      <c r="E260" s="45"/>
      <c r="F260" s="45"/>
      <c r="G260" s="45"/>
      <c r="H260" s="43">
        <v>508</v>
      </c>
      <c r="I260" s="324" t="s">
        <v>40</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8.8" x14ac:dyDescent="0.3">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3532</v>
      </c>
      <c r="D261" s="45"/>
      <c r="E261" s="45"/>
      <c r="F261" s="45"/>
      <c r="G261" s="45"/>
      <c r="H261" s="43">
        <v>2234</v>
      </c>
      <c r="I261" s="324" t="s">
        <v>40</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3">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3677</v>
      </c>
      <c r="D262" s="45"/>
      <c r="E262" s="45"/>
      <c r="F262" s="45"/>
      <c r="G262" s="45"/>
      <c r="H262" s="43">
        <v>2285</v>
      </c>
      <c r="I262" s="324" t="s">
        <v>40</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3">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261</v>
      </c>
      <c r="D263" s="6"/>
      <c r="E263" s="6"/>
      <c r="F263" s="6"/>
      <c r="G263" s="6"/>
      <c r="H263" s="47">
        <v>148</v>
      </c>
      <c r="I263" s="324" t="s">
        <v>40</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3">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260</v>
      </c>
      <c r="D264" s="45" t="s">
        <v>436</v>
      </c>
      <c r="E264" s="45"/>
      <c r="F264" s="45" t="s">
        <v>435</v>
      </c>
      <c r="G264" s="6"/>
      <c r="H264" s="47">
        <v>149</v>
      </c>
      <c r="I264" s="324" t="s">
        <v>40</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3">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3477</v>
      </c>
      <c r="E265" s="45"/>
      <c r="F265" s="6" t="s">
        <v>3413</v>
      </c>
      <c r="G265" s="6"/>
      <c r="H265" s="47">
        <v>526</v>
      </c>
      <c r="I265" s="324" t="s">
        <v>40</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3">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3478</v>
      </c>
      <c r="E266" s="45"/>
      <c r="F266" s="6" t="s">
        <v>3414</v>
      </c>
      <c r="G266" s="6"/>
      <c r="H266" s="47">
        <v>1753</v>
      </c>
      <c r="I266" s="324" t="s">
        <v>40</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3">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72</v>
      </c>
      <c r="E267" s="45"/>
      <c r="F267" s="6" t="s">
        <v>3488</v>
      </c>
      <c r="G267" s="6"/>
      <c r="H267" s="47">
        <v>527</v>
      </c>
      <c r="I267" s="324" t="s">
        <v>40</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3">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73</v>
      </c>
      <c r="E268" s="45"/>
      <c r="F268" s="6" t="s">
        <v>85</v>
      </c>
      <c r="G268" s="6"/>
      <c r="H268" s="47">
        <v>528</v>
      </c>
      <c r="I268" s="324" t="s">
        <v>40</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3">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437</v>
      </c>
      <c r="E269" s="45"/>
      <c r="F269" s="6" t="s">
        <v>440</v>
      </c>
      <c r="G269" s="6"/>
      <c r="H269" s="47">
        <v>529</v>
      </c>
      <c r="I269" s="324" t="s">
        <v>40</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3">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74</v>
      </c>
      <c r="E270" s="45"/>
      <c r="F270" s="6" t="s">
        <v>86</v>
      </c>
      <c r="G270" s="6"/>
      <c r="H270" s="47">
        <v>530</v>
      </c>
      <c r="I270" s="324" t="s">
        <v>40</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3">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75</v>
      </c>
      <c r="E271" s="45"/>
      <c r="F271" s="6" t="s">
        <v>87</v>
      </c>
      <c r="G271" s="6"/>
      <c r="H271" s="47">
        <v>531</v>
      </c>
      <c r="I271" s="324" t="s">
        <v>41</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3">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76</v>
      </c>
      <c r="E272" s="45"/>
      <c r="F272" s="6" t="s">
        <v>88</v>
      </c>
      <c r="G272" s="6"/>
      <c r="H272" s="47">
        <v>532</v>
      </c>
      <c r="I272" s="324" t="s">
        <v>40</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3">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2408</v>
      </c>
      <c r="E273" s="45"/>
      <c r="F273" s="6" t="s">
        <v>425</v>
      </c>
      <c r="G273" s="6"/>
      <c r="H273" s="47">
        <v>533</v>
      </c>
      <c r="I273" s="324" t="s">
        <v>41</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3">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297</v>
      </c>
      <c r="E274" s="45"/>
      <c r="F274" s="6" t="s">
        <v>299</v>
      </c>
      <c r="G274" s="6"/>
      <c r="H274" s="47">
        <v>534</v>
      </c>
      <c r="I274" s="324" t="s">
        <v>40</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3">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298</v>
      </c>
      <c r="E275" s="45"/>
      <c r="F275" s="6" t="s">
        <v>300</v>
      </c>
      <c r="G275" s="6"/>
      <c r="H275" s="47">
        <v>535</v>
      </c>
      <c r="I275" s="324" t="s">
        <v>41</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3">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433</v>
      </c>
      <c r="E276" s="45"/>
      <c r="F276" s="6" t="s">
        <v>432</v>
      </c>
      <c r="G276" s="6"/>
      <c r="H276" s="47">
        <v>536</v>
      </c>
      <c r="I276" s="324" t="s">
        <v>41</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3">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442</v>
      </c>
      <c r="E277" s="45"/>
      <c r="F277" s="6" t="s">
        <v>443</v>
      </c>
      <c r="G277" s="6"/>
      <c r="H277" s="47">
        <v>537</v>
      </c>
      <c r="I277" s="324" t="s">
        <v>41</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3">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2733</v>
      </c>
      <c r="E278" s="45"/>
      <c r="F278" s="6" t="s">
        <v>2452</v>
      </c>
      <c r="G278" s="6"/>
      <c r="H278" s="47">
        <v>538</v>
      </c>
      <c r="I278" s="324" t="s">
        <v>41</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3">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2734</v>
      </c>
      <c r="E279" s="45"/>
      <c r="F279" s="6" t="s">
        <v>2576</v>
      </c>
      <c r="G279" s="6"/>
      <c r="H279" s="47">
        <v>539</v>
      </c>
      <c r="I279" s="324" t="s">
        <v>41</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3">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2735</v>
      </c>
      <c r="E280" s="45"/>
      <c r="F280" s="6" t="s">
        <v>2454</v>
      </c>
      <c r="G280" s="6"/>
      <c r="H280" s="47">
        <v>540</v>
      </c>
      <c r="I280" s="324" t="s">
        <v>41</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3">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3476</v>
      </c>
      <c r="E281" s="45"/>
      <c r="F281" s="6" t="s">
        <v>3483</v>
      </c>
      <c r="G281" s="6"/>
      <c r="H281" s="47">
        <v>1754</v>
      </c>
      <c r="I281" s="324" t="s">
        <v>41</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3">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3479</v>
      </c>
      <c r="E282" s="45"/>
      <c r="F282" s="6" t="s">
        <v>3484</v>
      </c>
      <c r="G282" s="6"/>
      <c r="H282" s="47">
        <v>1755</v>
      </c>
      <c r="I282" s="324" t="s">
        <v>41</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3">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3480</v>
      </c>
      <c r="E283" s="45"/>
      <c r="F283" s="6" t="s">
        <v>3485</v>
      </c>
      <c r="G283" s="6"/>
      <c r="H283" s="47">
        <v>1756</v>
      </c>
      <c r="I283" s="324" t="s">
        <v>41</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3">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3481</v>
      </c>
      <c r="E284" s="45"/>
      <c r="F284" s="6" t="s">
        <v>3486</v>
      </c>
      <c r="G284" s="6"/>
      <c r="H284" s="47">
        <v>1757</v>
      </c>
      <c r="I284" s="324" t="s">
        <v>41</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3">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3482</v>
      </c>
      <c r="E285" s="45"/>
      <c r="F285" s="6" t="s">
        <v>3487</v>
      </c>
      <c r="G285" s="6"/>
      <c r="H285" s="47">
        <v>1758</v>
      </c>
      <c r="I285" s="324" t="s">
        <v>41</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3">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3569</v>
      </c>
      <c r="E286" s="45"/>
      <c r="F286" s="6" t="s">
        <v>3567</v>
      </c>
      <c r="G286" s="6"/>
      <c r="H286" s="47">
        <v>1759</v>
      </c>
      <c r="I286" s="324" t="s">
        <v>41</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3">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3570</v>
      </c>
      <c r="E287" s="45"/>
      <c r="F287" s="6" t="s">
        <v>3568</v>
      </c>
      <c r="G287" s="6"/>
      <c r="H287" s="47">
        <v>2237</v>
      </c>
      <c r="I287" s="324" t="s">
        <v>41</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3">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290</v>
      </c>
      <c r="D288" s="45"/>
      <c r="E288" s="45"/>
      <c r="F288" s="45"/>
      <c r="G288" s="45"/>
      <c r="H288" s="43">
        <v>619</v>
      </c>
      <c r="I288" s="324" t="s">
        <v>41</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3">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3471</v>
      </c>
      <c r="D289" s="45" t="s">
        <v>436</v>
      </c>
      <c r="E289" s="45"/>
      <c r="F289" s="45" t="s">
        <v>435</v>
      </c>
      <c r="G289" s="6"/>
      <c r="H289" s="43">
        <v>1730</v>
      </c>
      <c r="I289" s="325" t="s">
        <v>41</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3">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3477</v>
      </c>
      <c r="E290" s="45"/>
      <c r="F290" s="6" t="s">
        <v>3413</v>
      </c>
      <c r="G290" s="6"/>
      <c r="H290" s="43">
        <v>1731</v>
      </c>
      <c r="I290" s="325" t="s">
        <v>41</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3">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3478</v>
      </c>
      <c r="E291" s="45"/>
      <c r="F291" s="6" t="s">
        <v>3414</v>
      </c>
      <c r="G291" s="6"/>
      <c r="H291" s="43">
        <v>1803</v>
      </c>
      <c r="I291" s="325" t="s">
        <v>41</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3">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72</v>
      </c>
      <c r="E292" s="45"/>
      <c r="F292" s="6" t="s">
        <v>3488</v>
      </c>
      <c r="G292" s="6"/>
      <c r="H292" s="43">
        <v>1732</v>
      </c>
      <c r="I292" s="325" t="s">
        <v>41</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3">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73</v>
      </c>
      <c r="E293" s="45"/>
      <c r="F293" s="6" t="s">
        <v>85</v>
      </c>
      <c r="G293" s="6"/>
      <c r="H293" s="43">
        <v>1733</v>
      </c>
      <c r="I293" s="325" t="s">
        <v>40</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3">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437</v>
      </c>
      <c r="E294" s="45"/>
      <c r="F294" s="6" t="s">
        <v>440</v>
      </c>
      <c r="G294" s="6"/>
      <c r="H294" s="43">
        <v>1734</v>
      </c>
      <c r="I294" s="325" t="s">
        <v>40</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3">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74</v>
      </c>
      <c r="E295" s="45"/>
      <c r="F295" s="6" t="s">
        <v>86</v>
      </c>
      <c r="G295" s="6"/>
      <c r="H295" s="43">
        <v>1735</v>
      </c>
      <c r="I295" s="325" t="s">
        <v>40</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3">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75</v>
      </c>
      <c r="E296" s="45"/>
      <c r="F296" s="6" t="s">
        <v>87</v>
      </c>
      <c r="G296" s="6"/>
      <c r="H296" s="43">
        <v>1736</v>
      </c>
      <c r="I296" s="325" t="s">
        <v>40</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3">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76</v>
      </c>
      <c r="E297" s="45"/>
      <c r="F297" s="6" t="s">
        <v>88</v>
      </c>
      <c r="G297" s="6"/>
      <c r="H297" s="43">
        <v>1737</v>
      </c>
      <c r="I297" s="325" t="s">
        <v>40</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3">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2408</v>
      </c>
      <c r="E298" s="45"/>
      <c r="F298" s="6" t="s">
        <v>425</v>
      </c>
      <c r="G298" s="6"/>
      <c r="H298" s="43">
        <v>1738</v>
      </c>
      <c r="I298" s="325" t="s">
        <v>40</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3">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297</v>
      </c>
      <c r="E299" s="45"/>
      <c r="F299" s="6" t="s">
        <v>299</v>
      </c>
      <c r="G299" s="6"/>
      <c r="H299" s="43">
        <v>1739</v>
      </c>
      <c r="I299" s="325" t="s">
        <v>41</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3">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298</v>
      </c>
      <c r="E300" s="45"/>
      <c r="F300" s="6" t="s">
        <v>300</v>
      </c>
      <c r="G300" s="6"/>
      <c r="H300" s="43">
        <v>1740</v>
      </c>
      <c r="I300" s="325" t="s">
        <v>41</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3">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433</v>
      </c>
      <c r="E301" s="45"/>
      <c r="F301" s="6" t="s">
        <v>432</v>
      </c>
      <c r="G301" s="6"/>
      <c r="H301" s="43">
        <v>1741</v>
      </c>
      <c r="I301" s="325" t="s">
        <v>41</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3">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442</v>
      </c>
      <c r="E302" s="45"/>
      <c r="F302" s="6" t="s">
        <v>443</v>
      </c>
      <c r="G302" s="6"/>
      <c r="H302" s="43">
        <v>1742</v>
      </c>
      <c r="I302" s="325" t="s">
        <v>40</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3">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2733</v>
      </c>
      <c r="E303" s="45"/>
      <c r="F303" s="6" t="s">
        <v>2452</v>
      </c>
      <c r="G303" s="6"/>
      <c r="H303" s="43">
        <v>1743</v>
      </c>
      <c r="I303" s="325" t="s">
        <v>41</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3">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2734</v>
      </c>
      <c r="E304" s="45"/>
      <c r="F304" s="6" t="s">
        <v>2576</v>
      </c>
      <c r="G304" s="6"/>
      <c r="H304" s="43">
        <v>1744</v>
      </c>
      <c r="I304" s="325" t="s">
        <v>41</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3">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2735</v>
      </c>
      <c r="E305" s="45"/>
      <c r="F305" s="6" t="s">
        <v>2454</v>
      </c>
      <c r="G305" s="6"/>
      <c r="H305" s="43">
        <v>1745</v>
      </c>
      <c r="I305" s="325" t="s">
        <v>41</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3">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3476</v>
      </c>
      <c r="E306" s="45"/>
      <c r="F306" s="6" t="s">
        <v>3483</v>
      </c>
      <c r="G306" s="6"/>
      <c r="H306" s="43">
        <v>1804</v>
      </c>
      <c r="I306" s="325" t="s">
        <v>40</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3">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3479</v>
      </c>
      <c r="E307" s="45"/>
      <c r="F307" s="6" t="s">
        <v>3484</v>
      </c>
      <c r="G307" s="6"/>
      <c r="H307" s="43">
        <v>1805</v>
      </c>
      <c r="I307" s="325" t="s">
        <v>40</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3">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3480</v>
      </c>
      <c r="E308" s="45"/>
      <c r="F308" s="6" t="s">
        <v>3485</v>
      </c>
      <c r="G308" s="6"/>
      <c r="H308" s="43">
        <v>1806</v>
      </c>
      <c r="I308" s="325" t="s">
        <v>40</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3">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3481</v>
      </c>
      <c r="E309" s="45"/>
      <c r="F309" s="6" t="s">
        <v>3486</v>
      </c>
      <c r="G309" s="6"/>
      <c r="H309" s="43">
        <v>1807</v>
      </c>
      <c r="I309" s="325" t="s">
        <v>40</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3">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3482</v>
      </c>
      <c r="E310" s="45"/>
      <c r="F310" s="6" t="s">
        <v>3487</v>
      </c>
      <c r="G310" s="6"/>
      <c r="H310" s="43">
        <v>1808</v>
      </c>
      <c r="I310" s="325" t="s">
        <v>40</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3">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3569</v>
      </c>
      <c r="E311" s="45"/>
      <c r="F311" s="6" t="s">
        <v>3567</v>
      </c>
      <c r="G311" s="6"/>
      <c r="H311" s="43">
        <v>1809</v>
      </c>
      <c r="I311" s="325" t="s">
        <v>40</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3">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3570</v>
      </c>
      <c r="E312" s="45"/>
      <c r="F312" s="6" t="s">
        <v>3568</v>
      </c>
      <c r="G312" s="6"/>
      <c r="H312" s="43">
        <v>2238</v>
      </c>
      <c r="I312" s="325" t="s">
        <v>40</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3">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24</v>
      </c>
      <c r="D313" s="45"/>
      <c r="E313" s="45"/>
      <c r="F313" s="45"/>
      <c r="G313" s="45"/>
      <c r="H313" s="43">
        <v>30</v>
      </c>
      <c r="I313" s="324" t="s">
        <v>40</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3">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124</v>
      </c>
      <c r="D314" s="45" t="s">
        <v>436</v>
      </c>
      <c r="E314" s="45"/>
      <c r="F314" s="45" t="s">
        <v>435</v>
      </c>
      <c r="G314" s="45"/>
      <c r="H314" s="43">
        <v>31</v>
      </c>
      <c r="I314" s="324" t="s">
        <v>40</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3">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124</v>
      </c>
      <c r="D315" s="6" t="s">
        <v>3477</v>
      </c>
      <c r="E315" s="45"/>
      <c r="F315" s="6" t="s">
        <v>3413</v>
      </c>
      <c r="G315" s="45"/>
      <c r="H315" s="43">
        <v>1760</v>
      </c>
      <c r="I315" s="324" t="s">
        <v>40</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3">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3478</v>
      </c>
      <c r="E316" s="45"/>
      <c r="F316" s="6" t="s">
        <v>3414</v>
      </c>
      <c r="G316" s="45"/>
      <c r="H316" s="43">
        <v>620</v>
      </c>
      <c r="I316" s="324" t="s">
        <v>40</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3">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72</v>
      </c>
      <c r="E317" s="45"/>
      <c r="F317" s="6" t="s">
        <v>3488</v>
      </c>
      <c r="G317" s="45"/>
      <c r="H317" s="43">
        <v>32</v>
      </c>
      <c r="I317" s="324" t="s">
        <v>40</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3">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73</v>
      </c>
      <c r="E318" s="45"/>
      <c r="F318" s="6" t="s">
        <v>85</v>
      </c>
      <c r="G318" s="45"/>
      <c r="H318" s="43">
        <v>621</v>
      </c>
      <c r="I318" s="324" t="s">
        <v>41</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3">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437</v>
      </c>
      <c r="E319" s="45"/>
      <c r="F319" s="6" t="s">
        <v>440</v>
      </c>
      <c r="G319" s="45"/>
      <c r="H319" s="43">
        <v>622</v>
      </c>
      <c r="I319" s="324" t="s">
        <v>41</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3">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74</v>
      </c>
      <c r="E320" s="45"/>
      <c r="F320" s="6" t="s">
        <v>86</v>
      </c>
      <c r="G320" s="45"/>
      <c r="H320" s="43">
        <v>623</v>
      </c>
      <c r="I320" s="324" t="s">
        <v>41</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3">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75</v>
      </c>
      <c r="E321" s="45"/>
      <c r="F321" s="6" t="s">
        <v>87</v>
      </c>
      <c r="G321" s="45"/>
      <c r="H321" s="43">
        <v>624</v>
      </c>
      <c r="I321" s="324" t="s">
        <v>41</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3">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76</v>
      </c>
      <c r="E322" s="45"/>
      <c r="F322" s="6" t="s">
        <v>88</v>
      </c>
      <c r="G322" s="45"/>
      <c r="H322" s="43">
        <v>625</v>
      </c>
      <c r="I322" s="324" t="s">
        <v>41</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3">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2408</v>
      </c>
      <c r="E323" s="45"/>
      <c r="F323" s="6" t="s">
        <v>425</v>
      </c>
      <c r="G323" s="45"/>
      <c r="H323" s="43">
        <v>626</v>
      </c>
      <c r="I323" s="324" t="s">
        <v>41</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3">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297</v>
      </c>
      <c r="E324" s="45"/>
      <c r="F324" s="6" t="s">
        <v>299</v>
      </c>
      <c r="G324" s="45"/>
      <c r="H324" s="43">
        <v>627</v>
      </c>
      <c r="I324" s="324" t="s">
        <v>41</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3">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298</v>
      </c>
      <c r="E325" s="45"/>
      <c r="F325" s="6" t="s">
        <v>300</v>
      </c>
      <c r="G325" s="45"/>
      <c r="H325" s="43">
        <v>628</v>
      </c>
      <c r="I325" s="324" t="s">
        <v>40</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3">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433</v>
      </c>
      <c r="E326" s="45"/>
      <c r="F326" s="6" t="s">
        <v>432</v>
      </c>
      <c r="G326" s="45"/>
      <c r="H326" s="43">
        <v>590</v>
      </c>
      <c r="I326" s="324" t="s">
        <v>40</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3">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442</v>
      </c>
      <c r="E327" s="45"/>
      <c r="F327" s="6" t="s">
        <v>443</v>
      </c>
      <c r="G327" s="45"/>
      <c r="H327" s="43">
        <v>629</v>
      </c>
      <c r="I327" s="324" t="s">
        <v>41</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3">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2733</v>
      </c>
      <c r="E328" s="45"/>
      <c r="F328" s="6" t="s">
        <v>2452</v>
      </c>
      <c r="G328" s="45"/>
      <c r="H328" s="43">
        <v>630</v>
      </c>
      <c r="I328" s="324" t="s">
        <v>41</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3">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2734</v>
      </c>
      <c r="E329" s="45"/>
      <c r="F329" s="6" t="s">
        <v>2576</v>
      </c>
      <c r="G329" s="45"/>
      <c r="H329" s="43">
        <v>631</v>
      </c>
      <c r="I329" s="324" t="s">
        <v>41</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3">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2735</v>
      </c>
      <c r="E330" s="45"/>
      <c r="F330" s="6" t="s">
        <v>2454</v>
      </c>
      <c r="G330" s="45"/>
      <c r="H330" s="43">
        <v>632</v>
      </c>
      <c r="I330" s="324" t="s">
        <v>41</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3">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3476</v>
      </c>
      <c r="E331" s="45"/>
      <c r="F331" s="6" t="s">
        <v>3483</v>
      </c>
      <c r="G331" s="45"/>
      <c r="H331" s="43">
        <v>1761</v>
      </c>
      <c r="I331" s="324" t="s">
        <v>41</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3">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3479</v>
      </c>
      <c r="E332" s="45"/>
      <c r="F332" s="6" t="s">
        <v>3484</v>
      </c>
      <c r="G332" s="45"/>
      <c r="H332" s="43">
        <v>1762</v>
      </c>
      <c r="I332" s="324" t="s">
        <v>41</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3">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3480</v>
      </c>
      <c r="E333" s="45"/>
      <c r="F333" s="6" t="s">
        <v>3485</v>
      </c>
      <c r="G333" s="45"/>
      <c r="H333" s="43">
        <v>1763</v>
      </c>
      <c r="I333" s="324" t="s">
        <v>41</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3">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3481</v>
      </c>
      <c r="E334" s="45"/>
      <c r="F334" s="6" t="s">
        <v>3486</v>
      </c>
      <c r="G334" s="45"/>
      <c r="H334" s="43">
        <v>1764</v>
      </c>
      <c r="I334" s="324" t="s">
        <v>41</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3">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3482</v>
      </c>
      <c r="E335" s="45"/>
      <c r="F335" s="6" t="s">
        <v>3487</v>
      </c>
      <c r="G335" s="45"/>
      <c r="H335" s="43">
        <v>1765</v>
      </c>
      <c r="I335" s="324" t="s">
        <v>41</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3">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3569</v>
      </c>
      <c r="E336" s="45"/>
      <c r="F336" s="6" t="s">
        <v>3567</v>
      </c>
      <c r="G336" s="45"/>
      <c r="H336" s="43">
        <v>1766</v>
      </c>
      <c r="I336" s="324" t="s">
        <v>41</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3">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3570</v>
      </c>
      <c r="E337" s="45"/>
      <c r="F337" s="6" t="s">
        <v>3568</v>
      </c>
      <c r="G337" s="45"/>
      <c r="H337" s="43">
        <v>2239</v>
      </c>
      <c r="I337" s="324" t="s">
        <v>41</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3">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3005</v>
      </c>
      <c r="D338" s="45" t="s">
        <v>436</v>
      </c>
      <c r="E338" s="45"/>
      <c r="F338" s="45" t="s">
        <v>435</v>
      </c>
      <c r="G338" s="45"/>
      <c r="H338" s="43">
        <v>860</v>
      </c>
      <c r="I338" s="324" t="s">
        <v>41</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3">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3477</v>
      </c>
      <c r="E339" s="45"/>
      <c r="F339" s="6" t="s">
        <v>3413</v>
      </c>
      <c r="G339" s="45"/>
      <c r="H339" s="43">
        <v>861</v>
      </c>
      <c r="I339" s="324" t="s">
        <v>41</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3">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3478</v>
      </c>
      <c r="E340" s="45"/>
      <c r="F340" s="6" t="s">
        <v>3414</v>
      </c>
      <c r="G340" s="45"/>
      <c r="H340" s="43">
        <v>1767</v>
      </c>
      <c r="I340" s="324" t="s">
        <v>41</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3">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72</v>
      </c>
      <c r="E341" s="45"/>
      <c r="F341" s="6" t="s">
        <v>3488</v>
      </c>
      <c r="G341" s="45"/>
      <c r="H341" s="43">
        <v>862</v>
      </c>
      <c r="I341" s="324" t="s">
        <v>41</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3">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73</v>
      </c>
      <c r="E342" s="45"/>
      <c r="F342" s="6" t="s">
        <v>85</v>
      </c>
      <c r="G342" s="45"/>
      <c r="H342" s="43">
        <v>863</v>
      </c>
      <c r="I342" s="324" t="s">
        <v>41</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3">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437</v>
      </c>
      <c r="E343" s="45"/>
      <c r="F343" s="6" t="s">
        <v>440</v>
      </c>
      <c r="G343" s="45"/>
      <c r="H343" s="43">
        <v>864</v>
      </c>
      <c r="I343" s="324" t="s">
        <v>41</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3">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74</v>
      </c>
      <c r="E344" s="45"/>
      <c r="F344" s="6" t="s">
        <v>86</v>
      </c>
      <c r="G344" s="45"/>
      <c r="H344" s="43">
        <v>865</v>
      </c>
      <c r="I344" s="324" t="s">
        <v>41</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3">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75</v>
      </c>
      <c r="E345" s="45"/>
      <c r="F345" s="6" t="s">
        <v>87</v>
      </c>
      <c r="G345" s="45"/>
      <c r="H345" s="43">
        <v>866</v>
      </c>
      <c r="I345" s="324" t="s">
        <v>41</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3">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76</v>
      </c>
      <c r="E346" s="45"/>
      <c r="F346" s="6" t="s">
        <v>88</v>
      </c>
      <c r="G346" s="45"/>
      <c r="H346" s="43">
        <v>867</v>
      </c>
      <c r="I346" s="324" t="s">
        <v>41</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3">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2408</v>
      </c>
      <c r="E347" s="45"/>
      <c r="F347" s="6" t="s">
        <v>425</v>
      </c>
      <c r="G347" s="45"/>
      <c r="H347" s="43">
        <v>868</v>
      </c>
      <c r="I347" s="324" t="s">
        <v>41</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3">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297</v>
      </c>
      <c r="E348" s="45"/>
      <c r="F348" s="6" t="s">
        <v>299</v>
      </c>
      <c r="G348" s="45"/>
      <c r="H348" s="43">
        <v>869</v>
      </c>
      <c r="I348" s="324" t="s">
        <v>41</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3">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298</v>
      </c>
      <c r="E349" s="45"/>
      <c r="F349" s="6" t="s">
        <v>300</v>
      </c>
      <c r="G349" s="45"/>
      <c r="H349" s="43">
        <v>870</v>
      </c>
      <c r="I349" s="324" t="s">
        <v>41</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3">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433</v>
      </c>
      <c r="E350" s="45"/>
      <c r="F350" s="6" t="s">
        <v>432</v>
      </c>
      <c r="G350" s="45"/>
      <c r="H350" s="43">
        <v>871</v>
      </c>
      <c r="I350" s="324" t="s">
        <v>41</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3">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442</v>
      </c>
      <c r="E351" s="45"/>
      <c r="F351" s="6" t="s">
        <v>443</v>
      </c>
      <c r="G351" s="45"/>
      <c r="H351" s="43">
        <v>872</v>
      </c>
      <c r="I351" s="324" t="s">
        <v>41</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3">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2733</v>
      </c>
      <c r="E352" s="45"/>
      <c r="F352" s="6" t="s">
        <v>2452</v>
      </c>
      <c r="G352" s="45"/>
      <c r="H352" s="43">
        <v>873</v>
      </c>
      <c r="I352" s="324" t="s">
        <v>41</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3">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2734</v>
      </c>
      <c r="E353" s="45"/>
      <c r="F353" s="6" t="s">
        <v>2576</v>
      </c>
      <c r="G353" s="45"/>
      <c r="H353" s="43">
        <v>874</v>
      </c>
      <c r="I353" s="324" t="s">
        <v>41</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3">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2735</v>
      </c>
      <c r="E354" s="45"/>
      <c r="F354" s="6" t="s">
        <v>2454</v>
      </c>
      <c r="G354" s="45"/>
      <c r="H354" s="43">
        <v>875</v>
      </c>
      <c r="I354" s="324" t="s">
        <v>41</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3">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3476</v>
      </c>
      <c r="E355" s="45"/>
      <c r="F355" s="6" t="s">
        <v>3483</v>
      </c>
      <c r="G355" s="45"/>
      <c r="H355" s="43">
        <v>1768</v>
      </c>
      <c r="I355" s="324" t="s">
        <v>41</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3">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3479</v>
      </c>
      <c r="E356" s="45"/>
      <c r="F356" s="6" t="s">
        <v>3484</v>
      </c>
      <c r="G356" s="45"/>
      <c r="H356" s="43">
        <v>1769</v>
      </c>
      <c r="I356" s="324" t="s">
        <v>41</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3">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3480</v>
      </c>
      <c r="E357" s="45"/>
      <c r="F357" s="6" t="s">
        <v>3485</v>
      </c>
      <c r="G357" s="45"/>
      <c r="H357" s="43">
        <v>1770</v>
      </c>
      <c r="I357" s="324" t="s">
        <v>41</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3">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3481</v>
      </c>
      <c r="E358" s="45"/>
      <c r="F358" s="6" t="s">
        <v>3486</v>
      </c>
      <c r="G358" s="45"/>
      <c r="H358" s="43">
        <v>1771</v>
      </c>
      <c r="I358" s="324" t="s">
        <v>41</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3">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3482</v>
      </c>
      <c r="E359" s="45"/>
      <c r="F359" s="6" t="s">
        <v>3487</v>
      </c>
      <c r="G359" s="45"/>
      <c r="H359" s="43">
        <v>1772</v>
      </c>
      <c r="I359" s="324" t="s">
        <v>41</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3">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3569</v>
      </c>
      <c r="E360" s="45"/>
      <c r="F360" s="6" t="s">
        <v>3567</v>
      </c>
      <c r="G360" s="45"/>
      <c r="H360" s="43">
        <v>1773</v>
      </c>
      <c r="I360" s="324" t="s">
        <v>41</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3">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3570</v>
      </c>
      <c r="E361" s="45"/>
      <c r="F361" s="6" t="s">
        <v>3568</v>
      </c>
      <c r="G361" s="45"/>
      <c r="H361" s="43">
        <v>2240</v>
      </c>
      <c r="I361" s="324" t="s">
        <v>41</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3">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126</v>
      </c>
      <c r="D362" s="45" t="s">
        <v>436</v>
      </c>
      <c r="E362" s="45"/>
      <c r="F362" s="45" t="s">
        <v>435</v>
      </c>
      <c r="G362" s="45"/>
      <c r="H362" s="43">
        <v>633</v>
      </c>
      <c r="I362" s="324" t="s">
        <v>41</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3">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3477</v>
      </c>
      <c r="E363" s="45"/>
      <c r="F363" s="6" t="s">
        <v>3413</v>
      </c>
      <c r="G363" s="45"/>
      <c r="H363" s="43">
        <v>634</v>
      </c>
      <c r="I363" s="324" t="s">
        <v>41</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3">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3478</v>
      </c>
      <c r="E364" s="45"/>
      <c r="F364" s="6" t="s">
        <v>3414</v>
      </c>
      <c r="G364" s="45"/>
      <c r="H364" s="43">
        <v>1774</v>
      </c>
      <c r="I364" s="324" t="s">
        <v>41</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3">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72</v>
      </c>
      <c r="E365" s="45"/>
      <c r="F365" s="6" t="s">
        <v>3488</v>
      </c>
      <c r="G365" s="45"/>
      <c r="H365" s="43">
        <v>635</v>
      </c>
      <c r="I365" s="324" t="s">
        <v>41</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3">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73</v>
      </c>
      <c r="E366" s="45"/>
      <c r="F366" s="6" t="s">
        <v>85</v>
      </c>
      <c r="G366" s="45"/>
      <c r="H366" s="43">
        <v>636</v>
      </c>
      <c r="I366" s="324" t="s">
        <v>41</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3">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437</v>
      </c>
      <c r="E367" s="45"/>
      <c r="F367" s="6" t="s">
        <v>440</v>
      </c>
      <c r="G367" s="45"/>
      <c r="H367" s="43">
        <v>637</v>
      </c>
      <c r="I367" s="324" t="s">
        <v>41</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3">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74</v>
      </c>
      <c r="E368" s="45"/>
      <c r="F368" s="6" t="s">
        <v>86</v>
      </c>
      <c r="G368" s="45"/>
      <c r="H368" s="43">
        <v>638</v>
      </c>
      <c r="I368" s="324" t="s">
        <v>41</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3">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75</v>
      </c>
      <c r="E369" s="45"/>
      <c r="F369" s="6" t="s">
        <v>87</v>
      </c>
      <c r="G369" s="45"/>
      <c r="H369" s="43">
        <v>639</v>
      </c>
      <c r="I369" s="324" t="s">
        <v>41</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3">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76</v>
      </c>
      <c r="E370" s="45"/>
      <c r="F370" s="6" t="s">
        <v>88</v>
      </c>
      <c r="G370" s="45"/>
      <c r="H370" s="43">
        <v>640</v>
      </c>
      <c r="I370" s="324" t="s">
        <v>41</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3">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2408</v>
      </c>
      <c r="E371" s="45"/>
      <c r="F371" s="6" t="s">
        <v>425</v>
      </c>
      <c r="G371" s="45"/>
      <c r="H371" s="43">
        <v>641</v>
      </c>
      <c r="I371" s="324" t="s">
        <v>41</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3">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297</v>
      </c>
      <c r="E372" s="45"/>
      <c r="F372" s="6" t="s">
        <v>299</v>
      </c>
      <c r="G372" s="45"/>
      <c r="H372" s="43">
        <v>642</v>
      </c>
      <c r="I372" s="324" t="s">
        <v>41</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3">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298</v>
      </c>
      <c r="E373" s="45"/>
      <c r="F373" s="6" t="s">
        <v>300</v>
      </c>
      <c r="G373" s="45"/>
      <c r="H373" s="43">
        <v>643</v>
      </c>
      <c r="I373" s="324" t="s">
        <v>41</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3">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433</v>
      </c>
      <c r="E374" s="45"/>
      <c r="F374" s="6" t="s">
        <v>432</v>
      </c>
      <c r="G374" s="45"/>
      <c r="H374" s="43">
        <v>644</v>
      </c>
      <c r="I374" s="324" t="s">
        <v>41</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3">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442</v>
      </c>
      <c r="E375" s="45"/>
      <c r="F375" s="6" t="s">
        <v>443</v>
      </c>
      <c r="G375" s="45"/>
      <c r="H375" s="43">
        <v>645</v>
      </c>
      <c r="I375" s="324" t="s">
        <v>40</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3">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2733</v>
      </c>
      <c r="E376" s="45"/>
      <c r="F376" s="6" t="s">
        <v>2452</v>
      </c>
      <c r="G376" s="45"/>
      <c r="H376" s="43">
        <v>646</v>
      </c>
      <c r="I376" s="324" t="s">
        <v>41</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3">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2734</v>
      </c>
      <c r="E377" s="45"/>
      <c r="F377" s="6" t="s">
        <v>2576</v>
      </c>
      <c r="G377" s="45"/>
      <c r="H377" s="43">
        <v>647</v>
      </c>
      <c r="I377" s="324" t="s">
        <v>41</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3">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2735</v>
      </c>
      <c r="E378" s="45"/>
      <c r="F378" s="6" t="s">
        <v>2454</v>
      </c>
      <c r="G378" s="45"/>
      <c r="H378" s="43">
        <v>648</v>
      </c>
      <c r="I378" s="324" t="s">
        <v>41</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3">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3476</v>
      </c>
      <c r="E379" s="45"/>
      <c r="F379" s="6" t="s">
        <v>3483</v>
      </c>
      <c r="G379" s="45"/>
      <c r="H379" s="43">
        <v>1775</v>
      </c>
      <c r="I379" s="324" t="s">
        <v>41</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3">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3479</v>
      </c>
      <c r="E380" s="45"/>
      <c r="F380" s="6" t="s">
        <v>3484</v>
      </c>
      <c r="G380" s="45"/>
      <c r="H380" s="43">
        <v>1776</v>
      </c>
      <c r="I380" s="324" t="s">
        <v>41</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3">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3480</v>
      </c>
      <c r="E381" s="45"/>
      <c r="F381" s="6" t="s">
        <v>3485</v>
      </c>
      <c r="G381" s="45"/>
      <c r="H381" s="43">
        <v>1777</v>
      </c>
      <c r="I381" s="324" t="s">
        <v>41</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3">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3481</v>
      </c>
      <c r="E382" s="45"/>
      <c r="F382" s="6" t="s">
        <v>3486</v>
      </c>
      <c r="G382" s="45"/>
      <c r="H382" s="43">
        <v>1778</v>
      </c>
      <c r="I382" s="324" t="s">
        <v>41</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3">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3482</v>
      </c>
      <c r="E383" s="45"/>
      <c r="F383" s="6" t="s">
        <v>3487</v>
      </c>
      <c r="G383" s="45"/>
      <c r="H383" s="43">
        <v>1779</v>
      </c>
      <c r="I383" s="324" t="s">
        <v>41</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3">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3569</v>
      </c>
      <c r="E384" s="45"/>
      <c r="F384" s="6" t="s">
        <v>3567</v>
      </c>
      <c r="G384" s="45"/>
      <c r="H384" s="43">
        <v>1780</v>
      </c>
      <c r="I384" s="324" t="s">
        <v>41</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3">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3570</v>
      </c>
      <c r="E385" s="45"/>
      <c r="F385" s="6" t="s">
        <v>3568</v>
      </c>
      <c r="G385" s="45"/>
      <c r="H385" s="43">
        <v>2241</v>
      </c>
      <c r="I385" s="324" t="s">
        <v>41</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3">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3732</v>
      </c>
      <c r="D386" s="45" t="s">
        <v>436</v>
      </c>
      <c r="E386" s="45"/>
      <c r="F386" s="45" t="s">
        <v>435</v>
      </c>
      <c r="G386" s="45"/>
      <c r="H386" s="43">
        <v>2289</v>
      </c>
      <c r="I386" s="324" t="s">
        <v>41</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3">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3477</v>
      </c>
      <c r="E387" s="45"/>
      <c r="F387" s="6" t="s">
        <v>3413</v>
      </c>
      <c r="G387" s="45"/>
      <c r="H387" s="43">
        <v>2290</v>
      </c>
      <c r="I387" s="324" t="s">
        <v>41</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3">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3478</v>
      </c>
      <c r="E388" s="45"/>
      <c r="F388" s="6" t="s">
        <v>3414</v>
      </c>
      <c r="G388" s="45"/>
      <c r="H388" s="43">
        <v>2291</v>
      </c>
      <c r="I388" s="324" t="s">
        <v>41</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3">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72</v>
      </c>
      <c r="E389" s="45"/>
      <c r="F389" s="6" t="s">
        <v>3488</v>
      </c>
      <c r="G389" s="45"/>
      <c r="H389" s="43">
        <v>2292</v>
      </c>
      <c r="I389" s="324" t="s">
        <v>41</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3">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73</v>
      </c>
      <c r="E390" s="45"/>
      <c r="F390" s="6" t="s">
        <v>85</v>
      </c>
      <c r="G390" s="45"/>
      <c r="H390" s="43">
        <v>2293</v>
      </c>
      <c r="I390" s="324" t="s">
        <v>41</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3">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437</v>
      </c>
      <c r="E391" s="45"/>
      <c r="F391" s="6" t="s">
        <v>440</v>
      </c>
      <c r="G391" s="45"/>
      <c r="H391" s="43">
        <v>2294</v>
      </c>
      <c r="I391" s="324" t="s">
        <v>41</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3">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74</v>
      </c>
      <c r="E392" s="45"/>
      <c r="F392" s="6" t="s">
        <v>86</v>
      </c>
      <c r="G392" s="45"/>
      <c r="H392" s="43">
        <v>2295</v>
      </c>
      <c r="I392" s="324" t="s">
        <v>41</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3">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75</v>
      </c>
      <c r="E393" s="45"/>
      <c r="F393" s="6" t="s">
        <v>87</v>
      </c>
      <c r="G393" s="45"/>
      <c r="H393" s="43">
        <v>2296</v>
      </c>
      <c r="I393" s="324" t="s">
        <v>41</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3">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76</v>
      </c>
      <c r="E394" s="45"/>
      <c r="F394" s="6" t="s">
        <v>88</v>
      </c>
      <c r="G394" s="45"/>
      <c r="H394" s="43">
        <v>2297</v>
      </c>
      <c r="I394" s="324" t="s">
        <v>41</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3">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2408</v>
      </c>
      <c r="E395" s="45"/>
      <c r="F395" s="6" t="s">
        <v>425</v>
      </c>
      <c r="G395" s="45"/>
      <c r="H395" s="43">
        <v>2298</v>
      </c>
      <c r="I395" s="324" t="s">
        <v>41</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3">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297</v>
      </c>
      <c r="E396" s="45"/>
      <c r="F396" s="6" t="s">
        <v>299</v>
      </c>
      <c r="G396" s="45"/>
      <c r="H396" s="43">
        <v>2299</v>
      </c>
      <c r="I396" s="324" t="s">
        <v>41</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3">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298</v>
      </c>
      <c r="E397" s="45"/>
      <c r="F397" s="6" t="s">
        <v>300</v>
      </c>
      <c r="G397" s="45"/>
      <c r="H397" s="43">
        <v>2300</v>
      </c>
      <c r="I397" s="324" t="s">
        <v>41</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3">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433</v>
      </c>
      <c r="E398" s="45"/>
      <c r="F398" s="6" t="s">
        <v>432</v>
      </c>
      <c r="G398" s="45"/>
      <c r="H398" s="43">
        <v>2301</v>
      </c>
      <c r="I398" s="324" t="s">
        <v>41</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3">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442</v>
      </c>
      <c r="E399" s="45"/>
      <c r="F399" s="6" t="s">
        <v>443</v>
      </c>
      <c r="G399" s="45"/>
      <c r="H399" s="43">
        <v>2302</v>
      </c>
      <c r="I399" s="324" t="s">
        <v>41</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3">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2733</v>
      </c>
      <c r="E400" s="45"/>
      <c r="F400" s="6" t="s">
        <v>2452</v>
      </c>
      <c r="G400" s="45"/>
      <c r="H400" s="43">
        <v>2303</v>
      </c>
      <c r="I400" s="324" t="s">
        <v>41</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3">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2734</v>
      </c>
      <c r="E401" s="45"/>
      <c r="F401" s="6" t="s">
        <v>2576</v>
      </c>
      <c r="G401" s="45"/>
      <c r="H401" s="43">
        <v>2304</v>
      </c>
      <c r="I401" s="324" t="s">
        <v>41</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2735</v>
      </c>
      <c r="E402" s="45"/>
      <c r="F402" s="6" t="s">
        <v>2454</v>
      </c>
      <c r="G402" s="45"/>
      <c r="H402" s="43">
        <v>2305</v>
      </c>
      <c r="I402" s="324" t="s">
        <v>41</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3476</v>
      </c>
      <c r="E403" s="45"/>
      <c r="F403" s="6" t="s">
        <v>3483</v>
      </c>
      <c r="G403" s="45"/>
      <c r="H403" s="43">
        <v>2306</v>
      </c>
      <c r="I403" s="324" t="s">
        <v>41</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3479</v>
      </c>
      <c r="E404" s="45"/>
      <c r="F404" s="6" t="s">
        <v>3484</v>
      </c>
      <c r="G404" s="45"/>
      <c r="H404" s="43">
        <v>2307</v>
      </c>
      <c r="I404" s="324" t="s">
        <v>41</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3480</v>
      </c>
      <c r="E405" s="45"/>
      <c r="F405" s="6" t="s">
        <v>3485</v>
      </c>
      <c r="G405" s="45"/>
      <c r="H405" s="43">
        <v>2308</v>
      </c>
      <c r="I405" s="324" t="s">
        <v>41</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3481</v>
      </c>
      <c r="E406" s="45"/>
      <c r="F406" s="6" t="s">
        <v>3486</v>
      </c>
      <c r="G406" s="45"/>
      <c r="H406" s="43">
        <v>2309</v>
      </c>
      <c r="I406" s="324" t="s">
        <v>41</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3482</v>
      </c>
      <c r="E407" s="45"/>
      <c r="F407" s="6" t="s">
        <v>3487</v>
      </c>
      <c r="G407" s="45"/>
      <c r="H407" s="43">
        <v>2310</v>
      </c>
      <c r="I407" s="324" t="s">
        <v>41</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3569</v>
      </c>
      <c r="E408" s="45"/>
      <c r="F408" s="6" t="s">
        <v>3567</v>
      </c>
      <c r="G408" s="45"/>
      <c r="H408" s="43">
        <v>2311</v>
      </c>
      <c r="I408" s="324" t="s">
        <v>41</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3570</v>
      </c>
      <c r="E409" s="45"/>
      <c r="F409" s="6" t="s">
        <v>3568</v>
      </c>
      <c r="G409" s="45"/>
      <c r="H409" s="43">
        <v>2312</v>
      </c>
      <c r="I409" s="324" t="s">
        <v>41</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3">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246</v>
      </c>
      <c r="D410" s="45" t="s">
        <v>436</v>
      </c>
      <c r="E410" s="45"/>
      <c r="F410" s="45" t="s">
        <v>435</v>
      </c>
      <c r="G410" s="6"/>
      <c r="H410" s="47">
        <v>652</v>
      </c>
      <c r="I410" s="325" t="s">
        <v>41</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3">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3477</v>
      </c>
      <c r="E411" s="45"/>
      <c r="F411" s="6" t="s">
        <v>3413</v>
      </c>
      <c r="G411" s="6"/>
      <c r="H411" s="47">
        <v>654</v>
      </c>
      <c r="I411" s="325" t="s">
        <v>41</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3">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3478</v>
      </c>
      <c r="E412" s="45"/>
      <c r="F412" s="6" t="s">
        <v>3414</v>
      </c>
      <c r="G412" s="6"/>
      <c r="H412" s="47">
        <v>1781</v>
      </c>
      <c r="I412" s="325" t="s">
        <v>41</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3">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72</v>
      </c>
      <c r="E413" s="45"/>
      <c r="F413" s="6" t="s">
        <v>3488</v>
      </c>
      <c r="G413" s="6"/>
      <c r="H413" s="47">
        <v>657</v>
      </c>
      <c r="I413" s="325" t="s">
        <v>41</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3">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73</v>
      </c>
      <c r="E414" s="45"/>
      <c r="F414" s="6" t="s">
        <v>85</v>
      </c>
      <c r="G414" s="6"/>
      <c r="H414" s="47">
        <v>660</v>
      </c>
      <c r="I414" s="325" t="s">
        <v>41</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3">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437</v>
      </c>
      <c r="E415" s="45"/>
      <c r="F415" s="6" t="s">
        <v>440</v>
      </c>
      <c r="G415" s="6"/>
      <c r="H415" s="47">
        <v>143</v>
      </c>
      <c r="I415" s="325" t="s">
        <v>41</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3">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74</v>
      </c>
      <c r="E416" s="45"/>
      <c r="F416" s="6" t="s">
        <v>86</v>
      </c>
      <c r="G416" s="6"/>
      <c r="H416" s="47">
        <v>144</v>
      </c>
      <c r="I416" s="325" t="s">
        <v>41</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3">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75</v>
      </c>
      <c r="E417" s="45"/>
      <c r="F417" s="6" t="s">
        <v>87</v>
      </c>
      <c r="G417" s="6"/>
      <c r="H417" s="47">
        <v>667</v>
      </c>
      <c r="I417" s="325" t="s">
        <v>41</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3">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76</v>
      </c>
      <c r="E418" s="45"/>
      <c r="F418" s="6" t="s">
        <v>88</v>
      </c>
      <c r="G418" s="6"/>
      <c r="H418" s="47">
        <v>670</v>
      </c>
      <c r="I418" s="325" t="s">
        <v>41</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3">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2408</v>
      </c>
      <c r="E419" s="45"/>
      <c r="F419" s="6" t="s">
        <v>425</v>
      </c>
      <c r="G419" s="6"/>
      <c r="H419" s="47">
        <v>673</v>
      </c>
      <c r="I419" s="325" t="s">
        <v>41</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3">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297</v>
      </c>
      <c r="E420" s="45"/>
      <c r="F420" s="6" t="s">
        <v>299</v>
      </c>
      <c r="G420" s="6"/>
      <c r="H420" s="47">
        <v>676</v>
      </c>
      <c r="I420" s="325" t="s">
        <v>41</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3">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298</v>
      </c>
      <c r="E421" s="45"/>
      <c r="F421" s="6" t="s">
        <v>300</v>
      </c>
      <c r="G421" s="6"/>
      <c r="H421" s="47">
        <v>679</v>
      </c>
      <c r="I421" s="325" t="s">
        <v>41</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3">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433</v>
      </c>
      <c r="E422" s="45"/>
      <c r="F422" s="6" t="s">
        <v>432</v>
      </c>
      <c r="G422" s="6"/>
      <c r="H422" s="47">
        <v>182</v>
      </c>
      <c r="I422" s="325" t="s">
        <v>41</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3">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442</v>
      </c>
      <c r="E423" s="45"/>
      <c r="F423" s="6" t="s">
        <v>443</v>
      </c>
      <c r="H423" s="47">
        <v>684</v>
      </c>
      <c r="I423" s="325" t="s">
        <v>41</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3">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2733</v>
      </c>
      <c r="E424" s="45"/>
      <c r="F424" s="6" t="s">
        <v>2452</v>
      </c>
      <c r="G424" s="6"/>
      <c r="H424" s="47">
        <v>687</v>
      </c>
      <c r="I424" s="325" t="s">
        <v>41</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3">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2734</v>
      </c>
      <c r="E425" s="45"/>
      <c r="F425" s="6" t="s">
        <v>2576</v>
      </c>
      <c r="G425" s="6"/>
      <c r="H425" s="47">
        <v>690</v>
      </c>
      <c r="I425" s="325" t="s">
        <v>41</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3">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2735</v>
      </c>
      <c r="E426" s="45"/>
      <c r="F426" s="6" t="s">
        <v>2454</v>
      </c>
      <c r="G426" s="6"/>
      <c r="H426" s="47">
        <v>1782</v>
      </c>
      <c r="I426" s="325" t="s">
        <v>41</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3">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3476</v>
      </c>
      <c r="E427" s="45"/>
      <c r="F427" s="6" t="s">
        <v>3483</v>
      </c>
      <c r="G427" s="6"/>
      <c r="H427" s="47">
        <v>1783</v>
      </c>
      <c r="I427" s="325" t="s">
        <v>41</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3">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3479</v>
      </c>
      <c r="E428" s="45"/>
      <c r="F428" s="6" t="s">
        <v>3484</v>
      </c>
      <c r="G428" s="6"/>
      <c r="H428" s="47">
        <v>1784</v>
      </c>
      <c r="I428" s="325" t="s">
        <v>41</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3">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3480</v>
      </c>
      <c r="E429" s="45"/>
      <c r="F429" s="6" t="s">
        <v>3485</v>
      </c>
      <c r="G429" s="6"/>
      <c r="H429" s="47">
        <v>1785</v>
      </c>
      <c r="I429" s="325" t="s">
        <v>41</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3">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3481</v>
      </c>
      <c r="E430" s="45"/>
      <c r="F430" s="6" t="s">
        <v>3486</v>
      </c>
      <c r="G430" s="6"/>
      <c r="H430" s="47">
        <v>1786</v>
      </c>
      <c r="I430" s="325" t="s">
        <v>41</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3">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3482</v>
      </c>
      <c r="E431" s="45"/>
      <c r="F431" s="6" t="s">
        <v>3487</v>
      </c>
      <c r="G431" s="6"/>
      <c r="H431" s="47">
        <v>1787</v>
      </c>
      <c r="I431" s="325" t="s">
        <v>41</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3">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3569</v>
      </c>
      <c r="E432" s="45"/>
      <c r="F432" s="6" t="s">
        <v>3567</v>
      </c>
      <c r="G432" s="6"/>
      <c r="H432" s="47">
        <v>1788</v>
      </c>
      <c r="I432" s="325" t="s">
        <v>41</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3">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3570</v>
      </c>
      <c r="E433" s="45"/>
      <c r="F433" s="6" t="s">
        <v>3568</v>
      </c>
      <c r="G433" s="6"/>
      <c r="H433" s="47">
        <v>2242</v>
      </c>
      <c r="I433" s="325" t="s">
        <v>41</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3">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2306</v>
      </c>
      <c r="D434" s="6" t="s">
        <v>437</v>
      </c>
      <c r="E434" s="6"/>
      <c r="F434" s="6" t="s">
        <v>440</v>
      </c>
      <c r="G434" s="6"/>
      <c r="H434" s="47">
        <v>194</v>
      </c>
      <c r="I434" s="325" t="s">
        <v>40</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3">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74</v>
      </c>
      <c r="E435" s="6"/>
      <c r="F435" s="6" t="s">
        <v>86</v>
      </c>
      <c r="G435" s="6"/>
      <c r="H435" s="47">
        <v>195</v>
      </c>
      <c r="I435" s="325" t="s">
        <v>40</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3">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442</v>
      </c>
      <c r="E436" s="6"/>
      <c r="F436" s="6" t="s">
        <v>443</v>
      </c>
      <c r="G436" s="6"/>
      <c r="H436" s="47">
        <v>196</v>
      </c>
      <c r="I436" s="325" t="s">
        <v>40</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3">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272</v>
      </c>
      <c r="D437" s="6"/>
      <c r="E437" s="6"/>
      <c r="F437" s="6"/>
      <c r="G437" s="6"/>
      <c r="H437" s="47">
        <v>145</v>
      </c>
      <c r="I437" s="325" t="s">
        <v>40</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3">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2773</v>
      </c>
      <c r="D438" s="45" t="s">
        <v>436</v>
      </c>
      <c r="E438" s="45"/>
      <c r="F438" s="45" t="s">
        <v>435</v>
      </c>
      <c r="G438" s="6"/>
      <c r="H438" s="47">
        <v>691</v>
      </c>
      <c r="I438" s="325" t="s">
        <v>41</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3">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3477</v>
      </c>
      <c r="E439" s="45"/>
      <c r="F439" s="6" t="s">
        <v>3413</v>
      </c>
      <c r="G439" s="6"/>
      <c r="H439" s="47">
        <v>692</v>
      </c>
      <c r="I439" s="325" t="s">
        <v>41</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3">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3478</v>
      </c>
      <c r="E440" s="45"/>
      <c r="F440" s="6" t="s">
        <v>3414</v>
      </c>
      <c r="G440" s="6"/>
      <c r="H440" s="47">
        <v>1789</v>
      </c>
      <c r="I440" s="325" t="s">
        <v>41</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3">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72</v>
      </c>
      <c r="E441" s="45"/>
      <c r="F441" s="6" t="s">
        <v>3488</v>
      </c>
      <c r="G441" s="6"/>
      <c r="H441" s="47">
        <v>517</v>
      </c>
      <c r="I441" s="325" t="s">
        <v>40</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3">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73</v>
      </c>
      <c r="E442" s="45"/>
      <c r="F442" s="6" t="s">
        <v>85</v>
      </c>
      <c r="G442" s="6"/>
      <c r="H442" s="47">
        <v>693</v>
      </c>
      <c r="I442" s="325" t="s">
        <v>41</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3">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437</v>
      </c>
      <c r="E443" s="45"/>
      <c r="F443" s="6" t="s">
        <v>440</v>
      </c>
      <c r="G443" s="6"/>
      <c r="H443" s="47">
        <v>518</v>
      </c>
      <c r="I443" s="325" t="s">
        <v>40</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3">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74</v>
      </c>
      <c r="E444" s="45"/>
      <c r="F444" s="6" t="s">
        <v>86</v>
      </c>
      <c r="G444" s="6"/>
      <c r="H444" s="47">
        <v>519</v>
      </c>
      <c r="I444" s="325" t="s">
        <v>40</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3">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75</v>
      </c>
      <c r="E445" s="45"/>
      <c r="F445" s="6" t="s">
        <v>87</v>
      </c>
      <c r="G445" s="6"/>
      <c r="H445" s="47">
        <v>520</v>
      </c>
      <c r="I445" s="325" t="s">
        <v>40</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3">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76</v>
      </c>
      <c r="E446" s="45"/>
      <c r="F446" s="6" t="s">
        <v>88</v>
      </c>
      <c r="G446" s="6"/>
      <c r="H446" s="47">
        <v>521</v>
      </c>
      <c r="I446" s="325" t="s">
        <v>40</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3">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2408</v>
      </c>
      <c r="E447" s="45"/>
      <c r="F447" s="6" t="s">
        <v>425</v>
      </c>
      <c r="G447" s="6"/>
      <c r="H447" s="47">
        <v>1598</v>
      </c>
      <c r="I447" s="325" t="s">
        <v>40</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3">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297</v>
      </c>
      <c r="E448" s="45"/>
      <c r="F448" s="6" t="s">
        <v>299</v>
      </c>
      <c r="G448" s="6"/>
      <c r="H448" s="47">
        <v>1599</v>
      </c>
      <c r="I448" s="325" t="s">
        <v>41</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3">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298</v>
      </c>
      <c r="E449" s="45"/>
      <c r="F449" s="6" t="s">
        <v>300</v>
      </c>
      <c r="G449" s="6"/>
      <c r="H449" s="47">
        <v>1600</v>
      </c>
      <c r="I449" s="325" t="s">
        <v>41</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3">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433</v>
      </c>
      <c r="E450" s="45"/>
      <c r="F450" s="6" t="s">
        <v>432</v>
      </c>
      <c r="G450" s="6"/>
      <c r="H450" s="47">
        <v>694</v>
      </c>
      <c r="I450" s="325" t="s">
        <v>41</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3">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442</v>
      </c>
      <c r="E451" s="45"/>
      <c r="F451" s="6" t="s">
        <v>443</v>
      </c>
      <c r="H451" s="47">
        <v>522</v>
      </c>
      <c r="I451" s="325" t="s">
        <v>40</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3">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2733</v>
      </c>
      <c r="E452" s="45"/>
      <c r="F452" s="6" t="s">
        <v>2452</v>
      </c>
      <c r="G452" s="6"/>
      <c r="H452" s="47">
        <v>695</v>
      </c>
      <c r="I452" s="325" t="s">
        <v>41</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3">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2734</v>
      </c>
      <c r="E453" s="45"/>
      <c r="F453" s="6" t="s">
        <v>2576</v>
      </c>
      <c r="G453" s="6"/>
      <c r="H453" s="47">
        <v>696</v>
      </c>
      <c r="I453" s="325" t="s">
        <v>41</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3">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2735</v>
      </c>
      <c r="E454" s="45"/>
      <c r="F454" s="6" t="s">
        <v>2454</v>
      </c>
      <c r="G454" s="6"/>
      <c r="H454" s="47">
        <v>697</v>
      </c>
      <c r="I454" s="325" t="s">
        <v>41</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3">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3476</v>
      </c>
      <c r="E455" s="45"/>
      <c r="F455" s="6" t="s">
        <v>3483</v>
      </c>
      <c r="G455" s="6"/>
      <c r="H455" s="47">
        <v>1790</v>
      </c>
      <c r="I455" s="325" t="s">
        <v>40</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3">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3479</v>
      </c>
      <c r="E456" s="45"/>
      <c r="F456" s="6" t="s">
        <v>3484</v>
      </c>
      <c r="G456" s="6"/>
      <c r="H456" s="47">
        <v>1791</v>
      </c>
      <c r="I456" s="325" t="s">
        <v>40</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3">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3480</v>
      </c>
      <c r="E457" s="45"/>
      <c r="F457" s="6" t="s">
        <v>3485</v>
      </c>
      <c r="G457" s="6"/>
      <c r="H457" s="47">
        <v>1792</v>
      </c>
      <c r="I457" s="325" t="s">
        <v>40</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3">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3481</v>
      </c>
      <c r="E458" s="45"/>
      <c r="F458" s="6" t="s">
        <v>3486</v>
      </c>
      <c r="G458" s="6"/>
      <c r="H458" s="47">
        <v>1793</v>
      </c>
      <c r="I458" s="325" t="s">
        <v>40</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3">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3482</v>
      </c>
      <c r="E459" s="45"/>
      <c r="F459" s="6" t="s">
        <v>3487</v>
      </c>
      <c r="G459" s="6"/>
      <c r="H459" s="47">
        <v>1794</v>
      </c>
      <c r="I459" s="325" t="s">
        <v>40</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3">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3569</v>
      </c>
      <c r="E460" s="45"/>
      <c r="F460" s="6" t="s">
        <v>3567</v>
      </c>
      <c r="G460" s="6"/>
      <c r="H460" s="47">
        <v>1795</v>
      </c>
      <c r="I460" s="325" t="s">
        <v>40</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3">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3570</v>
      </c>
      <c r="E461" s="45"/>
      <c r="F461" s="6" t="s">
        <v>3568</v>
      </c>
      <c r="G461" s="6"/>
      <c r="H461" s="47">
        <v>2243</v>
      </c>
      <c r="I461" s="325" t="s">
        <v>40</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3">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127</v>
      </c>
      <c r="D462" s="45" t="s">
        <v>436</v>
      </c>
      <c r="E462" s="45"/>
      <c r="F462" s="45" t="s">
        <v>435</v>
      </c>
      <c r="G462" s="314"/>
      <c r="H462" s="43">
        <v>1564</v>
      </c>
      <c r="I462" s="325" t="s">
        <v>41</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3">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3477</v>
      </c>
      <c r="E463" s="45"/>
      <c r="F463" s="6" t="s">
        <v>3413</v>
      </c>
      <c r="G463" s="314"/>
      <c r="H463" s="43">
        <v>1566</v>
      </c>
      <c r="I463" s="325" t="s">
        <v>41</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3">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3478</v>
      </c>
      <c r="E464" s="45"/>
      <c r="F464" s="6" t="s">
        <v>3414</v>
      </c>
      <c r="G464" s="314"/>
      <c r="H464" s="43">
        <v>1796</v>
      </c>
      <c r="I464" s="325" t="s">
        <v>41</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3">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72</v>
      </c>
      <c r="E465" s="45"/>
      <c r="F465" s="6" t="s">
        <v>3488</v>
      </c>
      <c r="G465" s="314"/>
      <c r="H465" s="43">
        <v>1568</v>
      </c>
      <c r="I465" s="324" t="s">
        <v>40</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3">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73</v>
      </c>
      <c r="E466" s="45"/>
      <c r="F466" s="6" t="s">
        <v>85</v>
      </c>
      <c r="G466" s="314"/>
      <c r="H466" s="43">
        <v>1570</v>
      </c>
      <c r="I466" s="324" t="s">
        <v>40</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3">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437</v>
      </c>
      <c r="E467" s="45"/>
      <c r="F467" s="6" t="s">
        <v>440</v>
      </c>
      <c r="G467" s="314"/>
      <c r="H467" s="43">
        <v>1572</v>
      </c>
      <c r="I467" s="324" t="s">
        <v>40</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3">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74</v>
      </c>
      <c r="E468" s="45"/>
      <c r="F468" s="6" t="s">
        <v>86</v>
      </c>
      <c r="G468" s="314"/>
      <c r="H468" s="43">
        <v>1574</v>
      </c>
      <c r="I468" s="324" t="s">
        <v>40</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3">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75</v>
      </c>
      <c r="E469" s="45"/>
      <c r="F469" s="6" t="s">
        <v>87</v>
      </c>
      <c r="G469" s="314"/>
      <c r="H469" s="43">
        <v>1576</v>
      </c>
      <c r="I469" s="324" t="s">
        <v>40</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3">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76</v>
      </c>
      <c r="E470" s="45"/>
      <c r="F470" s="6" t="s">
        <v>88</v>
      </c>
      <c r="G470" s="314"/>
      <c r="H470" s="43">
        <v>1578</v>
      </c>
      <c r="I470" s="324" t="s">
        <v>40</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3">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2408</v>
      </c>
      <c r="E471" s="45"/>
      <c r="F471" s="6" t="s">
        <v>425</v>
      </c>
      <c r="G471" s="314"/>
      <c r="H471" s="43">
        <v>1591</v>
      </c>
      <c r="I471" s="324" t="s">
        <v>40</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3">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297</v>
      </c>
      <c r="E472" s="45"/>
      <c r="F472" s="6" t="s">
        <v>299</v>
      </c>
      <c r="G472" s="314"/>
      <c r="H472" s="43">
        <v>1594</v>
      </c>
      <c r="I472" s="325" t="s">
        <v>41</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3">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298</v>
      </c>
      <c r="E473" s="45"/>
      <c r="F473" s="6" t="s">
        <v>300</v>
      </c>
      <c r="G473" s="314"/>
      <c r="H473" s="43">
        <v>1597</v>
      </c>
      <c r="I473" s="325" t="s">
        <v>41</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3">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433</v>
      </c>
      <c r="E474" s="45"/>
      <c r="F474" s="6" t="s">
        <v>432</v>
      </c>
      <c r="G474" s="314"/>
      <c r="H474" s="43">
        <v>1580</v>
      </c>
      <c r="I474" s="325" t="s">
        <v>41</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3">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442</v>
      </c>
      <c r="E475" s="45"/>
      <c r="F475" s="6" t="s">
        <v>443</v>
      </c>
      <c r="G475" s="314"/>
      <c r="H475" s="43">
        <v>1582</v>
      </c>
      <c r="I475" s="324" t="s">
        <v>40</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3">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2733</v>
      </c>
      <c r="E476" s="45"/>
      <c r="F476" s="6" t="s">
        <v>2452</v>
      </c>
      <c r="G476" s="314"/>
      <c r="H476" s="43">
        <v>1584</v>
      </c>
      <c r="I476" s="325" t="s">
        <v>41</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3">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2734</v>
      </c>
      <c r="E477" s="45"/>
      <c r="F477" s="6" t="s">
        <v>2576</v>
      </c>
      <c r="G477" s="314"/>
      <c r="H477" s="43">
        <v>1586</v>
      </c>
      <c r="I477" s="325" t="s">
        <v>41</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3">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2735</v>
      </c>
      <c r="E478" s="45"/>
      <c r="F478" s="6" t="s">
        <v>2454</v>
      </c>
      <c r="G478" s="314"/>
      <c r="H478" s="43">
        <v>1588</v>
      </c>
      <c r="I478" s="325" t="s">
        <v>40</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3">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3476</v>
      </c>
      <c r="E479" s="45"/>
      <c r="F479" s="6" t="s">
        <v>3483</v>
      </c>
      <c r="G479" s="314"/>
      <c r="H479" s="43">
        <v>1797</v>
      </c>
      <c r="I479" s="325" t="s">
        <v>40</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3">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3479</v>
      </c>
      <c r="E480" s="45"/>
      <c r="F480" s="6" t="s">
        <v>3484</v>
      </c>
      <c r="G480" s="314"/>
      <c r="H480" s="43">
        <v>1798</v>
      </c>
      <c r="I480" s="325" t="s">
        <v>40</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3">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3480</v>
      </c>
      <c r="E481" s="45"/>
      <c r="F481" s="6" t="s">
        <v>3485</v>
      </c>
      <c r="G481" s="314"/>
      <c r="H481" s="43">
        <v>1799</v>
      </c>
      <c r="I481" s="325" t="s">
        <v>40</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3">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3481</v>
      </c>
      <c r="E482" s="45"/>
      <c r="F482" s="6" t="s">
        <v>3486</v>
      </c>
      <c r="G482" s="314"/>
      <c r="H482" s="43">
        <v>1800</v>
      </c>
      <c r="I482" s="325" t="s">
        <v>40</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3">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3482</v>
      </c>
      <c r="E483" s="45"/>
      <c r="F483" s="6" t="s">
        <v>3487</v>
      </c>
      <c r="G483" s="314"/>
      <c r="H483" s="43">
        <v>1801</v>
      </c>
      <c r="I483" s="325" t="s">
        <v>40</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3">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3569</v>
      </c>
      <c r="E484" s="45"/>
      <c r="F484" s="6" t="s">
        <v>3567</v>
      </c>
      <c r="G484" s="314"/>
      <c r="H484" s="43">
        <v>1802</v>
      </c>
      <c r="I484" s="325" t="s">
        <v>40</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3">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3570</v>
      </c>
      <c r="E485" s="45"/>
      <c r="F485" s="6" t="s">
        <v>3568</v>
      </c>
      <c r="G485" s="314"/>
      <c r="H485" s="43">
        <v>2244</v>
      </c>
      <c r="I485" s="325" t="s">
        <v>40</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3">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3562</v>
      </c>
      <c r="D486" s="6"/>
      <c r="E486" s="45"/>
      <c r="F486" s="6"/>
      <c r="G486" s="6"/>
      <c r="H486" s="43">
        <v>2235</v>
      </c>
      <c r="I486" s="325" t="s">
        <v>40</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8.8" x14ac:dyDescent="0.3">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3621</v>
      </c>
      <c r="D487" s="6"/>
      <c r="E487" s="45"/>
      <c r="F487" s="6"/>
      <c r="G487" s="6"/>
      <c r="H487" s="43">
        <v>2258</v>
      </c>
      <c r="I487" s="325" t="s">
        <v>40</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x14ac:dyDescent="0.3">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3625</v>
      </c>
      <c r="D488" s="6"/>
      <c r="E488" s="45"/>
      <c r="F488" s="6"/>
      <c r="G488" s="6"/>
      <c r="H488" s="43">
        <v>2259</v>
      </c>
      <c r="I488" s="325" t="s">
        <v>40</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3">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3632</v>
      </c>
      <c r="D489" s="45" t="s">
        <v>436</v>
      </c>
      <c r="F489" s="45" t="s">
        <v>435</v>
      </c>
      <c r="H489" s="43">
        <v>2260</v>
      </c>
      <c r="I489" s="1" t="s">
        <v>41</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3">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3477</v>
      </c>
      <c r="F490" s="6" t="s">
        <v>3413</v>
      </c>
      <c r="H490" s="43">
        <v>2261</v>
      </c>
      <c r="I490" s="1" t="s">
        <v>41</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3">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3478</v>
      </c>
      <c r="F491" s="6" t="s">
        <v>3414</v>
      </c>
      <c r="H491" s="43">
        <v>2262</v>
      </c>
      <c r="I491" s="1" t="s">
        <v>41</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3">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72</v>
      </c>
      <c r="F492" s="6" t="s">
        <v>3488</v>
      </c>
      <c r="H492" s="43">
        <v>2263</v>
      </c>
      <c r="I492" s="1" t="s">
        <v>41</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3">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73</v>
      </c>
      <c r="F493" s="6" t="s">
        <v>85</v>
      </c>
      <c r="H493" s="43">
        <v>2264</v>
      </c>
      <c r="I493" s="1" t="s">
        <v>41</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3">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437</v>
      </c>
      <c r="F494" s="6" t="s">
        <v>440</v>
      </c>
      <c r="H494" s="43">
        <v>2265</v>
      </c>
      <c r="I494" s="1" t="s">
        <v>41</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3">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74</v>
      </c>
      <c r="F495" s="6" t="s">
        <v>86</v>
      </c>
      <c r="H495" s="43">
        <v>2266</v>
      </c>
      <c r="I495" s="1" t="s">
        <v>41</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3">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75</v>
      </c>
      <c r="F496" s="6" t="s">
        <v>87</v>
      </c>
      <c r="H496" s="43">
        <v>2267</v>
      </c>
      <c r="I496" s="1" t="s">
        <v>41</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3">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76</v>
      </c>
      <c r="F497" s="6" t="s">
        <v>88</v>
      </c>
      <c r="H497" s="43">
        <v>2268</v>
      </c>
      <c r="I497" s="1" t="s">
        <v>41</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3">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2408</v>
      </c>
      <c r="F498" s="6" t="s">
        <v>425</v>
      </c>
      <c r="H498" s="43">
        <v>2269</v>
      </c>
      <c r="I498" s="1" t="s">
        <v>41</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3">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297</v>
      </c>
      <c r="F499" s="6" t="s">
        <v>299</v>
      </c>
      <c r="H499" s="43">
        <v>2270</v>
      </c>
      <c r="I499" s="1" t="s">
        <v>41</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3">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298</v>
      </c>
      <c r="F500" s="6" t="s">
        <v>300</v>
      </c>
      <c r="H500" s="43">
        <v>2271</v>
      </c>
      <c r="I500" s="1" t="s">
        <v>41</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3">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433</v>
      </c>
      <c r="F501" s="6" t="s">
        <v>432</v>
      </c>
      <c r="H501" s="43">
        <v>2272</v>
      </c>
      <c r="I501" s="1" t="s">
        <v>41</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3">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442</v>
      </c>
      <c r="F502" s="6" t="s">
        <v>443</v>
      </c>
      <c r="H502" s="43">
        <v>2273</v>
      </c>
      <c r="I502" s="1" t="s">
        <v>41</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3">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2733</v>
      </c>
      <c r="F503" s="6" t="s">
        <v>2452</v>
      </c>
      <c r="H503" s="43">
        <v>2274</v>
      </c>
      <c r="I503" s="1" t="s">
        <v>41</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3">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2734</v>
      </c>
      <c r="F504" s="6" t="s">
        <v>2576</v>
      </c>
      <c r="H504" s="43">
        <v>2275</v>
      </c>
      <c r="I504" s="1" t="s">
        <v>41</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3">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2735</v>
      </c>
      <c r="F505" s="6" t="s">
        <v>2454</v>
      </c>
      <c r="H505" s="43">
        <v>2276</v>
      </c>
      <c r="I505" s="1" t="s">
        <v>41</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3">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3476</v>
      </c>
      <c r="F506" s="6" t="s">
        <v>3483</v>
      </c>
      <c r="H506" s="43">
        <v>2277</v>
      </c>
      <c r="I506" s="1" t="s">
        <v>40</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3">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3479</v>
      </c>
      <c r="F507" s="6" t="s">
        <v>3484</v>
      </c>
      <c r="H507" s="43">
        <v>2278</v>
      </c>
      <c r="I507" s="1" t="s">
        <v>40</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3">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3480</v>
      </c>
      <c r="F508" s="6" t="s">
        <v>3485</v>
      </c>
      <c r="H508" s="43">
        <v>2279</v>
      </c>
      <c r="I508" s="1" t="s">
        <v>40</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3">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3481</v>
      </c>
      <c r="F509" s="6" t="s">
        <v>3486</v>
      </c>
      <c r="H509" s="43">
        <v>2280</v>
      </c>
      <c r="I509" s="1" t="s">
        <v>40</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3">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3482</v>
      </c>
      <c r="F510" s="6" t="s">
        <v>3487</v>
      </c>
      <c r="H510" s="43">
        <v>2281</v>
      </c>
      <c r="I510" s="1" t="s">
        <v>41</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3">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3569</v>
      </c>
      <c r="F511" s="6" t="s">
        <v>3567</v>
      </c>
      <c r="H511" s="43">
        <v>2282</v>
      </c>
      <c r="I511" s="1" t="s">
        <v>41</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3">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3570</v>
      </c>
      <c r="F512" s="6" t="s">
        <v>3568</v>
      </c>
      <c r="H512" s="43">
        <v>2283</v>
      </c>
      <c r="I512" s="1" t="s">
        <v>41</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3">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3170</v>
      </c>
      <c r="D513" s="45" t="s">
        <v>3047</v>
      </c>
      <c r="E513" s="6"/>
      <c r="F513" t="s">
        <v>3072</v>
      </c>
      <c r="G513" s="45"/>
      <c r="H513" s="43">
        <v>1537</v>
      </c>
      <c r="I513" s="324" t="s">
        <v>40</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3">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3048</v>
      </c>
      <c r="E514" s="6"/>
      <c r="F514" t="s">
        <v>2744</v>
      </c>
      <c r="G514" s="46"/>
      <c r="H514" s="43">
        <v>1538</v>
      </c>
      <c r="I514" s="324" t="s">
        <v>40</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3">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3049</v>
      </c>
      <c r="E515" s="6"/>
      <c r="F515" t="s">
        <v>3013</v>
      </c>
      <c r="G515" s="46"/>
      <c r="H515" s="43">
        <v>1539</v>
      </c>
      <c r="I515" s="324" t="s">
        <v>40</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3">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3050</v>
      </c>
      <c r="E516" s="6"/>
      <c r="F516" t="s">
        <v>3014</v>
      </c>
      <c r="G516" s="46"/>
      <c r="H516" s="43">
        <v>1540</v>
      </c>
      <c r="I516" s="324" t="s">
        <v>40</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3">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3051</v>
      </c>
      <c r="E517" s="6"/>
      <c r="F517" t="s">
        <v>3015</v>
      </c>
      <c r="G517" s="46"/>
      <c r="H517" s="43">
        <v>1541</v>
      </c>
      <c r="I517" s="324" t="s">
        <v>40</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3">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3052</v>
      </c>
      <c r="E518" s="6"/>
      <c r="F518" t="s">
        <v>3016</v>
      </c>
      <c r="G518" s="46"/>
      <c r="H518" s="43">
        <v>1542</v>
      </c>
      <c r="I518" s="324" t="s">
        <v>40</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3">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3053</v>
      </c>
      <c r="E519" s="6"/>
      <c r="F519" t="s">
        <v>3017</v>
      </c>
      <c r="G519" s="46"/>
      <c r="H519" s="43">
        <v>1543</v>
      </c>
      <c r="I519" s="324" t="s">
        <v>40</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3">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3054</v>
      </c>
      <c r="E520" s="6"/>
      <c r="F520" t="s">
        <v>3018</v>
      </c>
      <c r="G520" s="46"/>
      <c r="H520" s="43">
        <v>1544</v>
      </c>
      <c r="I520" s="324" t="s">
        <v>40</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3">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3055</v>
      </c>
      <c r="E521" s="6"/>
      <c r="F521" t="s">
        <v>3019</v>
      </c>
      <c r="G521" s="46"/>
      <c r="H521" s="43">
        <v>1545</v>
      </c>
      <c r="I521" s="324" t="s">
        <v>40</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3">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3056</v>
      </c>
      <c r="E522" s="6"/>
      <c r="F522" t="s">
        <v>2563</v>
      </c>
      <c r="G522" s="46"/>
      <c r="H522" s="43">
        <v>1546</v>
      </c>
      <c r="I522" s="324" t="s">
        <v>40</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3">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3057</v>
      </c>
      <c r="E523" s="6"/>
      <c r="F523" t="s">
        <v>3020</v>
      </c>
      <c r="G523" s="46"/>
      <c r="H523" s="43">
        <v>1547</v>
      </c>
      <c r="I523" s="324" t="s">
        <v>40</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3">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3058</v>
      </c>
      <c r="E524" s="6"/>
      <c r="F524" t="s">
        <v>3021</v>
      </c>
      <c r="G524" s="46"/>
      <c r="H524" s="43">
        <v>1548</v>
      </c>
      <c r="I524" s="324" t="s">
        <v>40</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3">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3059</v>
      </c>
      <c r="E525" s="6"/>
      <c r="F525" t="s">
        <v>3022</v>
      </c>
      <c r="G525" s="46"/>
      <c r="H525" s="43">
        <v>1549</v>
      </c>
      <c r="I525" s="324" t="s">
        <v>40</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3">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3060</v>
      </c>
      <c r="E526" s="6"/>
      <c r="F526" t="s">
        <v>2564</v>
      </c>
      <c r="G526" s="46"/>
      <c r="H526" s="43">
        <v>1550</v>
      </c>
      <c r="I526" s="324" t="s">
        <v>40</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3">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3061</v>
      </c>
      <c r="E527" s="6"/>
      <c r="F527" t="s">
        <v>3023</v>
      </c>
      <c r="G527" s="46"/>
      <c r="H527" s="43">
        <v>1551</v>
      </c>
      <c r="I527" s="324" t="s">
        <v>40</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3">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3062</v>
      </c>
      <c r="E528" s="6"/>
      <c r="F528" t="s">
        <v>3024</v>
      </c>
      <c r="G528" s="46"/>
      <c r="H528" s="43">
        <v>1552</v>
      </c>
      <c r="I528" s="324" t="s">
        <v>40</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3">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3063</v>
      </c>
      <c r="E529" s="6"/>
      <c r="F529" t="s">
        <v>3025</v>
      </c>
      <c r="G529" s="46"/>
      <c r="H529" s="43">
        <v>1553</v>
      </c>
      <c r="I529" s="324" t="s">
        <v>40</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3">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3064</v>
      </c>
      <c r="E530" s="6"/>
      <c r="F530" t="s">
        <v>3026</v>
      </c>
      <c r="G530" s="46"/>
      <c r="H530" s="43">
        <v>1554</v>
      </c>
      <c r="I530" s="324" t="s">
        <v>40</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3">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3065</v>
      </c>
      <c r="E531" s="6"/>
      <c r="F531" t="s">
        <v>3027</v>
      </c>
      <c r="G531" s="46"/>
      <c r="H531" s="43">
        <v>1555</v>
      </c>
      <c r="I531" s="324" t="s">
        <v>40</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3">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3066</v>
      </c>
      <c r="E532" s="6"/>
      <c r="F532" t="s">
        <v>3028</v>
      </c>
      <c r="G532" s="46"/>
      <c r="H532" s="43">
        <v>1556</v>
      </c>
      <c r="I532" s="324" t="s">
        <v>40</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3">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3067</v>
      </c>
      <c r="E533" s="6"/>
      <c r="F533" t="s">
        <v>3029</v>
      </c>
      <c r="G533" s="46"/>
      <c r="H533" s="43">
        <v>1557</v>
      </c>
      <c r="I533" s="324" t="s">
        <v>40</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3">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3068</v>
      </c>
      <c r="E534" s="6"/>
      <c r="F534" t="s">
        <v>3030</v>
      </c>
      <c r="G534" s="46"/>
      <c r="H534" s="43">
        <v>1558</v>
      </c>
      <c r="I534" s="324" t="s">
        <v>40</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3">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3069</v>
      </c>
      <c r="E535" s="6"/>
      <c r="F535" t="s">
        <v>3031</v>
      </c>
      <c r="G535" s="46"/>
      <c r="H535" s="43">
        <v>1559</v>
      </c>
      <c r="I535" s="324" t="s">
        <v>40</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3">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3070</v>
      </c>
      <c r="E536" s="6"/>
      <c r="F536" t="s">
        <v>3073</v>
      </c>
      <c r="G536" s="46"/>
      <c r="H536" s="43">
        <v>1560</v>
      </c>
      <c r="I536" s="324" t="s">
        <v>40</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3">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3071</v>
      </c>
      <c r="E537" s="6"/>
      <c r="F537" t="s">
        <v>3032</v>
      </c>
      <c r="G537" s="46"/>
      <c r="H537" s="43">
        <v>1561</v>
      </c>
      <c r="I537" s="324" t="s">
        <v>40</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3">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3007</v>
      </c>
      <c r="D538" s="45" t="s">
        <v>3047</v>
      </c>
      <c r="E538" s="6" t="s">
        <v>3010</v>
      </c>
      <c r="F538" t="s">
        <v>3072</v>
      </c>
      <c r="G538" s="45" t="s">
        <v>3011</v>
      </c>
      <c r="H538" s="43">
        <v>908</v>
      </c>
      <c r="I538" s="325" t="s">
        <v>41</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3">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3047</v>
      </c>
      <c r="E539" s="6" t="s">
        <v>2516</v>
      </c>
      <c r="F539" t="s">
        <v>3072</v>
      </c>
      <c r="G539" s="45" t="s">
        <v>3012</v>
      </c>
      <c r="H539" s="43">
        <v>909</v>
      </c>
      <c r="I539" s="325" t="s">
        <v>41</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3">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3048</v>
      </c>
      <c r="E540" s="6" t="s">
        <v>3010</v>
      </c>
      <c r="F540" t="s">
        <v>2744</v>
      </c>
      <c r="G540" s="45" t="s">
        <v>3011</v>
      </c>
      <c r="H540" s="43">
        <v>910</v>
      </c>
      <c r="I540" s="325" t="s">
        <v>41</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3">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3048</v>
      </c>
      <c r="E541" s="6" t="s">
        <v>2516</v>
      </c>
      <c r="F541" t="s">
        <v>2744</v>
      </c>
      <c r="G541" s="45" t="s">
        <v>3012</v>
      </c>
      <c r="H541" s="43">
        <v>911</v>
      </c>
      <c r="I541" s="325" t="s">
        <v>41</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3">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3049</v>
      </c>
      <c r="E542" s="6" t="s">
        <v>3010</v>
      </c>
      <c r="F542" t="s">
        <v>3013</v>
      </c>
      <c r="G542" s="45" t="s">
        <v>3011</v>
      </c>
      <c r="H542" s="43">
        <v>912</v>
      </c>
      <c r="I542" s="325" t="s">
        <v>41</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3">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3049</v>
      </c>
      <c r="E543" s="6" t="s">
        <v>2516</v>
      </c>
      <c r="F543" t="s">
        <v>3013</v>
      </c>
      <c r="G543" s="45" t="s">
        <v>3012</v>
      </c>
      <c r="H543" s="43">
        <v>913</v>
      </c>
      <c r="I543" s="325" t="s">
        <v>41</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3">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3050</v>
      </c>
      <c r="E544" s="6" t="s">
        <v>3010</v>
      </c>
      <c r="F544" t="s">
        <v>3014</v>
      </c>
      <c r="G544" s="45" t="s">
        <v>3011</v>
      </c>
      <c r="H544" s="43">
        <v>914</v>
      </c>
      <c r="I544" s="325" t="s">
        <v>41</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3">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3050</v>
      </c>
      <c r="E545" s="6" t="s">
        <v>2516</v>
      </c>
      <c r="F545" t="s">
        <v>3014</v>
      </c>
      <c r="G545" s="45" t="s">
        <v>3012</v>
      </c>
      <c r="H545" s="43">
        <v>915</v>
      </c>
      <c r="I545" s="325" t="s">
        <v>41</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3">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3051</v>
      </c>
      <c r="E546" s="6" t="s">
        <v>3010</v>
      </c>
      <c r="F546" t="s">
        <v>3015</v>
      </c>
      <c r="G546" s="45" t="s">
        <v>3011</v>
      </c>
      <c r="H546" s="43">
        <v>916</v>
      </c>
      <c r="I546" s="324" t="s">
        <v>40</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3">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3051</v>
      </c>
      <c r="E547" s="6" t="s">
        <v>2516</v>
      </c>
      <c r="F547" t="s">
        <v>3015</v>
      </c>
      <c r="G547" s="45" t="s">
        <v>3012</v>
      </c>
      <c r="H547" s="43">
        <v>917</v>
      </c>
      <c r="I547" s="325" t="s">
        <v>41</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3">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3052</v>
      </c>
      <c r="E548" s="6" t="s">
        <v>3010</v>
      </c>
      <c r="F548" t="s">
        <v>3016</v>
      </c>
      <c r="G548" s="45" t="s">
        <v>3011</v>
      </c>
      <c r="H548" s="43">
        <v>918</v>
      </c>
      <c r="I548" s="324" t="s">
        <v>40</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3">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3052</v>
      </c>
      <c r="E549" s="6" t="s">
        <v>2516</v>
      </c>
      <c r="F549" t="s">
        <v>3016</v>
      </c>
      <c r="G549" s="45" t="s">
        <v>3012</v>
      </c>
      <c r="H549" s="43">
        <v>919</v>
      </c>
      <c r="I549" s="325" t="s">
        <v>41</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3">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3053</v>
      </c>
      <c r="E550" s="6" t="s">
        <v>3010</v>
      </c>
      <c r="F550" t="s">
        <v>3017</v>
      </c>
      <c r="G550" s="45" t="s">
        <v>3011</v>
      </c>
      <c r="H550" s="43">
        <v>920</v>
      </c>
      <c r="I550" s="324" t="s">
        <v>40</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3">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3053</v>
      </c>
      <c r="E551" s="6" t="s">
        <v>2516</v>
      </c>
      <c r="F551" t="s">
        <v>3017</v>
      </c>
      <c r="G551" s="45" t="s">
        <v>3012</v>
      </c>
      <c r="H551" s="43">
        <v>921</v>
      </c>
      <c r="I551" s="325" t="s">
        <v>41</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3">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3054</v>
      </c>
      <c r="E552" s="6" t="s">
        <v>3010</v>
      </c>
      <c r="F552" t="s">
        <v>3018</v>
      </c>
      <c r="G552" s="45" t="s">
        <v>3011</v>
      </c>
      <c r="H552" s="43">
        <v>922</v>
      </c>
      <c r="I552" s="324" t="s">
        <v>40</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3">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3054</v>
      </c>
      <c r="E553" s="6" t="s">
        <v>2516</v>
      </c>
      <c r="F553" t="s">
        <v>3018</v>
      </c>
      <c r="G553" s="45" t="s">
        <v>3012</v>
      </c>
      <c r="H553" s="43">
        <v>923</v>
      </c>
      <c r="I553" s="325" t="s">
        <v>41</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3">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3055</v>
      </c>
      <c r="E554" s="6" t="s">
        <v>3010</v>
      </c>
      <c r="F554" t="s">
        <v>3019</v>
      </c>
      <c r="G554" s="45" t="s">
        <v>3011</v>
      </c>
      <c r="H554" s="43">
        <v>924</v>
      </c>
      <c r="I554" s="324" t="s">
        <v>40</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3">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3055</v>
      </c>
      <c r="E555" s="6" t="s">
        <v>2516</v>
      </c>
      <c r="F555" t="s">
        <v>3019</v>
      </c>
      <c r="G555" s="45" t="s">
        <v>3012</v>
      </c>
      <c r="H555" s="43">
        <v>925</v>
      </c>
      <c r="I555" s="325" t="s">
        <v>40</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3">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3056</v>
      </c>
      <c r="E556" s="6" t="s">
        <v>3010</v>
      </c>
      <c r="F556" t="s">
        <v>2563</v>
      </c>
      <c r="G556" s="45" t="s">
        <v>3011</v>
      </c>
      <c r="H556" s="43">
        <v>926</v>
      </c>
      <c r="I556" s="324" t="s">
        <v>40</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3">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3056</v>
      </c>
      <c r="E557" s="6" t="s">
        <v>2516</v>
      </c>
      <c r="F557" t="s">
        <v>2563</v>
      </c>
      <c r="G557" s="45" t="s">
        <v>3012</v>
      </c>
      <c r="H557" s="43">
        <v>927</v>
      </c>
      <c r="I557" s="324" t="s">
        <v>40</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3">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3057</v>
      </c>
      <c r="E558" s="6" t="s">
        <v>3010</v>
      </c>
      <c r="F558" t="s">
        <v>3020</v>
      </c>
      <c r="G558" s="45" t="s">
        <v>3011</v>
      </c>
      <c r="H558" s="43">
        <v>928</v>
      </c>
      <c r="I558" s="324" t="s">
        <v>40</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3">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3057</v>
      </c>
      <c r="E559" s="6" t="s">
        <v>2516</v>
      </c>
      <c r="F559" t="s">
        <v>3020</v>
      </c>
      <c r="G559" s="45" t="s">
        <v>3012</v>
      </c>
      <c r="H559" s="43">
        <v>929</v>
      </c>
      <c r="I559" s="325" t="s">
        <v>41</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3">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3058</v>
      </c>
      <c r="E560" s="6" t="s">
        <v>3010</v>
      </c>
      <c r="F560" t="s">
        <v>3021</v>
      </c>
      <c r="G560" s="45" t="s">
        <v>3011</v>
      </c>
      <c r="H560" s="43">
        <v>930</v>
      </c>
      <c r="I560" s="324" t="s">
        <v>40</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3">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3058</v>
      </c>
      <c r="E561" s="6" t="s">
        <v>2516</v>
      </c>
      <c r="F561" t="s">
        <v>3021</v>
      </c>
      <c r="G561" s="45" t="s">
        <v>3012</v>
      </c>
      <c r="H561" s="43">
        <v>931</v>
      </c>
      <c r="I561" s="325" t="s">
        <v>41</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3">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3059</v>
      </c>
      <c r="E562" s="6" t="s">
        <v>3010</v>
      </c>
      <c r="F562" t="s">
        <v>3022</v>
      </c>
      <c r="G562" s="45" t="s">
        <v>3011</v>
      </c>
      <c r="H562" s="43">
        <v>932</v>
      </c>
      <c r="I562" s="324" t="s">
        <v>40</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3">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3059</v>
      </c>
      <c r="E563" s="6" t="s">
        <v>2516</v>
      </c>
      <c r="F563" t="s">
        <v>3022</v>
      </c>
      <c r="G563" s="45" t="s">
        <v>3012</v>
      </c>
      <c r="H563" s="43">
        <v>933</v>
      </c>
      <c r="I563" s="324" t="s">
        <v>40</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3">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3060</v>
      </c>
      <c r="E564" s="6" t="s">
        <v>3010</v>
      </c>
      <c r="F564" t="s">
        <v>2564</v>
      </c>
      <c r="G564" s="45" t="s">
        <v>3011</v>
      </c>
      <c r="H564" s="43">
        <v>934</v>
      </c>
      <c r="I564" s="324" t="s">
        <v>40</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3">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3060</v>
      </c>
      <c r="E565" s="6" t="s">
        <v>2516</v>
      </c>
      <c r="F565" t="s">
        <v>2564</v>
      </c>
      <c r="G565" s="45" t="s">
        <v>3012</v>
      </c>
      <c r="H565" s="43">
        <v>935</v>
      </c>
      <c r="I565" s="324" t="s">
        <v>40</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3">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3061</v>
      </c>
      <c r="E566" s="6" t="s">
        <v>3010</v>
      </c>
      <c r="F566" t="s">
        <v>3023</v>
      </c>
      <c r="G566" s="45" t="s">
        <v>3011</v>
      </c>
      <c r="H566" s="43">
        <v>936</v>
      </c>
      <c r="I566" s="324" t="s">
        <v>40</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3">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3061</v>
      </c>
      <c r="E567" s="6" t="s">
        <v>2516</v>
      </c>
      <c r="F567" t="s">
        <v>3023</v>
      </c>
      <c r="G567" s="45" t="s">
        <v>3012</v>
      </c>
      <c r="H567" s="43">
        <v>937</v>
      </c>
      <c r="I567" s="325" t="s">
        <v>41</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3">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3010</v>
      </c>
      <c r="F568" t="s">
        <v>3024</v>
      </c>
      <c r="G568" s="45" t="s">
        <v>3011</v>
      </c>
      <c r="H568" s="43">
        <v>938</v>
      </c>
      <c r="I568" s="324" t="s">
        <v>40</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3">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3062</v>
      </c>
      <c r="E569" s="6" t="s">
        <v>2516</v>
      </c>
      <c r="F569" t="s">
        <v>3024</v>
      </c>
      <c r="G569" s="45" t="s">
        <v>3012</v>
      </c>
      <c r="H569" s="43">
        <v>939</v>
      </c>
      <c r="I569" s="325" t="s">
        <v>41</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3">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3010</v>
      </c>
      <c r="F570" t="s">
        <v>3025</v>
      </c>
      <c r="G570" s="45" t="s">
        <v>3011</v>
      </c>
      <c r="H570" s="43">
        <v>940</v>
      </c>
      <c r="I570" s="324" t="s">
        <v>40</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3">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3063</v>
      </c>
      <c r="E571" s="6" t="s">
        <v>2516</v>
      </c>
      <c r="F571" t="s">
        <v>3025</v>
      </c>
      <c r="G571" s="45" t="s">
        <v>3012</v>
      </c>
      <c r="H571" s="43">
        <v>941</v>
      </c>
      <c r="I571" s="325" t="s">
        <v>41</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3">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3010</v>
      </c>
      <c r="F572" t="s">
        <v>3026</v>
      </c>
      <c r="G572" s="45" t="s">
        <v>3011</v>
      </c>
      <c r="H572" s="43">
        <v>942</v>
      </c>
      <c r="I572" s="324" t="s">
        <v>40</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3">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3064</v>
      </c>
      <c r="E573" s="6" t="s">
        <v>2516</v>
      </c>
      <c r="F573" t="s">
        <v>3026</v>
      </c>
      <c r="G573" s="45" t="s">
        <v>3012</v>
      </c>
      <c r="H573" s="43">
        <v>943</v>
      </c>
      <c r="I573" s="325" t="s">
        <v>41</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3">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3010</v>
      </c>
      <c r="F574" t="s">
        <v>3027</v>
      </c>
      <c r="G574" s="45" t="s">
        <v>3011</v>
      </c>
      <c r="H574" s="43">
        <v>944</v>
      </c>
      <c r="I574" s="324" t="s">
        <v>40</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3">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3065</v>
      </c>
      <c r="E575" s="6" t="s">
        <v>2516</v>
      </c>
      <c r="F575" t="s">
        <v>3027</v>
      </c>
      <c r="G575" s="45" t="s">
        <v>3012</v>
      </c>
      <c r="H575" s="43">
        <v>945</v>
      </c>
      <c r="I575" s="325" t="s">
        <v>41</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3">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3010</v>
      </c>
      <c r="F576" t="s">
        <v>3028</v>
      </c>
      <c r="G576" s="45" t="s">
        <v>3011</v>
      </c>
      <c r="H576" s="43">
        <v>946</v>
      </c>
      <c r="I576" s="324" t="s">
        <v>40</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3">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3066</v>
      </c>
      <c r="E577" s="6" t="s">
        <v>2516</v>
      </c>
      <c r="F577" t="s">
        <v>3028</v>
      </c>
      <c r="G577" s="45" t="s">
        <v>3012</v>
      </c>
      <c r="H577" s="43">
        <v>947</v>
      </c>
      <c r="I577" s="325" t="s">
        <v>41</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3010</v>
      </c>
      <c r="F578" t="s">
        <v>3029</v>
      </c>
      <c r="G578" s="45" t="s">
        <v>3011</v>
      </c>
      <c r="H578" s="43">
        <v>948</v>
      </c>
      <c r="I578" s="324" t="s">
        <v>40</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3067</v>
      </c>
      <c r="E579" s="6" t="s">
        <v>2516</v>
      </c>
      <c r="F579" t="s">
        <v>3029</v>
      </c>
      <c r="G579" s="45" t="s">
        <v>3012</v>
      </c>
      <c r="H579" s="43">
        <v>949</v>
      </c>
      <c r="I579" s="325" t="s">
        <v>41</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3010</v>
      </c>
      <c r="F580" t="s">
        <v>3030</v>
      </c>
      <c r="G580" s="45" t="s">
        <v>3011</v>
      </c>
      <c r="H580" s="43">
        <v>950</v>
      </c>
      <c r="I580" s="324" t="s">
        <v>40</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3068</v>
      </c>
      <c r="E581" s="6" t="s">
        <v>2516</v>
      </c>
      <c r="F581" t="s">
        <v>3030</v>
      </c>
      <c r="G581" s="45" t="s">
        <v>3012</v>
      </c>
      <c r="H581" s="43">
        <v>951</v>
      </c>
      <c r="I581" s="325" t="s">
        <v>41</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3069</v>
      </c>
      <c r="E582" s="6" t="s">
        <v>3010</v>
      </c>
      <c r="F582" t="s">
        <v>3031</v>
      </c>
      <c r="G582" s="45" t="s">
        <v>3011</v>
      </c>
      <c r="H582" s="43">
        <v>952</v>
      </c>
      <c r="I582" s="324" t="s">
        <v>40</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3069</v>
      </c>
      <c r="E583" s="6" t="s">
        <v>2516</v>
      </c>
      <c r="F583" t="s">
        <v>3031</v>
      </c>
      <c r="G583" s="45" t="s">
        <v>3012</v>
      </c>
      <c r="H583" s="43">
        <v>953</v>
      </c>
      <c r="I583" s="325" t="s">
        <v>40</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3070</v>
      </c>
      <c r="E584" s="6" t="s">
        <v>3010</v>
      </c>
      <c r="F584" t="s">
        <v>3073</v>
      </c>
      <c r="G584" s="45" t="s">
        <v>3011</v>
      </c>
      <c r="H584" s="43">
        <v>954</v>
      </c>
      <c r="I584" s="325" t="s">
        <v>41</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3070</v>
      </c>
      <c r="E585" s="6" t="s">
        <v>2516</v>
      </c>
      <c r="F585" t="s">
        <v>3073</v>
      </c>
      <c r="G585" s="45" t="s">
        <v>3012</v>
      </c>
      <c r="H585" s="43">
        <v>955</v>
      </c>
      <c r="I585" s="325" t="s">
        <v>41</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3071</v>
      </c>
      <c r="E586" s="6" t="s">
        <v>3010</v>
      </c>
      <c r="F586" t="s">
        <v>3032</v>
      </c>
      <c r="G586" s="45" t="s">
        <v>3011</v>
      </c>
      <c r="H586" s="43">
        <v>956</v>
      </c>
      <c r="I586" s="325" t="s">
        <v>41</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3071</v>
      </c>
      <c r="E587" s="6" t="s">
        <v>2516</v>
      </c>
      <c r="F587" t="s">
        <v>3032</v>
      </c>
      <c r="G587" s="45" t="s">
        <v>3012</v>
      </c>
      <c r="H587" s="43">
        <v>957</v>
      </c>
      <c r="I587" s="325" t="s">
        <v>41</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2753</v>
      </c>
      <c r="G588" s="45"/>
      <c r="H588" s="43">
        <v>43</v>
      </c>
      <c r="I588" s="324" t="s">
        <v>40</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x14ac:dyDescent="0.3">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Clean Heat PTC</v>
      </c>
      <c r="C589" t="s">
        <v>3775</v>
      </c>
      <c r="D589" s="45" t="s">
        <v>3504</v>
      </c>
      <c r="E589" s="45"/>
      <c r="F589" s="45" t="s">
        <v>3783</v>
      </c>
      <c r="G589" s="45"/>
      <c r="H589" s="43">
        <v>2314</v>
      </c>
      <c r="I589" s="324" t="s">
        <v>40</v>
      </c>
      <c r="J589" s="255" t="str">
        <f>IF(ISBLANK(INDEX('Policy Characteristics'!D:D,MATCH($C589,'Policy Characteristics'!$C:$C,0))),"",INDEX('Policy Characteristics'!D:D,MATCH($C589,'Policy Characteristics'!$C:$C,0)))</f>
        <v>Clean Heat PTC</v>
      </c>
      <c r="K589" s="254" t="str">
        <f>IF(ISBLANK(INDEX('Policy Characteristics'!E:E,MATCH($C589,'Policy Characteristics'!$C:$C,0))),"",INDEX('Policy Characteristics'!E:E,MATCH($C589,'Policy Characteristics'!$C:$C,0)))</f>
        <v>indst clean heat PTC</v>
      </c>
      <c r="L589" s="359">
        <f>IF(ISBLANK(INDEX('Policy Characteristics'!F:F,MATCH($C589,'Policy Characteristics'!$C:$C,0))),"",INDEX('Policy Characteristics'!F:F,MATCH($C589,'Policy Characteristics'!$C:$C,0)))</f>
        <v>0</v>
      </c>
      <c r="M589" s="359">
        <f>IF(ISBLANK(INDEX('Policy Characteristics'!G:G,MATCH($C589,'Policy Characteristics'!$C:$C,0))),"",INDEX('Policy Characteristics'!G:G,MATCH($C589,'Policy Characteristics'!$C:$C,0)))</f>
        <v>20</v>
      </c>
      <c r="N589" s="359">
        <f>IF(ISBLANK(INDEX('Policy Characteristics'!H:H,MATCH($C589,'Policy Characteristics'!$C:$C,0))),"",INDEX('Policy Characteristics'!H:H,MATCH($C589,'Policy Characteristics'!$C:$C,0)))</f>
        <v>1</v>
      </c>
      <c r="O589" s="254" t="str">
        <f>IF(ISBLANK(INDEX('Policy Characteristics'!I:I,MATCH($C589,'Policy Characteristics'!$C:$C,0))),"",INDEX('Policy Characteristics'!I:I,MATCH($C589,'Policy Characteristics'!$C:$C,0)))</f>
        <v>$ / million BTU</v>
      </c>
      <c r="P589" s="254" t="str">
        <f>IF(ISBLANK(INDEX('Policy Characteristics'!J:J,MATCH($C589,'Policy Characteristics'!$C:$C,0))),"",INDEX('Policy Characteristics'!J:J,MATCH($C589,'Policy Characteristics'!$C:$C,0)))</f>
        <v>**Description:**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medium-to-high temperature processes.</v>
      </c>
      <c r="Q589" s="254" t="str">
        <f>IF(ISBLANK(INDEX('Policy Characteristics'!K:K,MATCH($C589,'Policy Characteristics'!$C:$C,0))),"",INDEX('Policy Characteristics'!K:K,MATCH($C589,'Policy Characteristics'!$C:$C,0)))</f>
        <v/>
      </c>
      <c r="R589" s="254" t="str">
        <f>IF(ISBLANK(INDEX('Policy Characteristics'!L:L,MATCH($C589,'Policy Characteristics'!$C:$C,0))),"",INDEX('Policy Characteristics'!L:L,MATCH($C589,'Policy Characteristics'!$C:$C,0)))</f>
        <v/>
      </c>
    </row>
    <row r="590" spans="1:18" x14ac:dyDescent="0.3">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Clean Heat PTC</v>
      </c>
      <c r="C590" t="s">
        <v>3775</v>
      </c>
      <c r="D590" s="45" t="s">
        <v>3505</v>
      </c>
      <c r="E590" s="45"/>
      <c r="F590" s="45" t="s">
        <v>3784</v>
      </c>
      <c r="G590" s="45"/>
      <c r="H590" s="43">
        <v>2315</v>
      </c>
      <c r="I590" s="324" t="s">
        <v>40</v>
      </c>
      <c r="J590" s="255" t="str">
        <f>IF(ISBLANK(INDEX('Policy Characteristics'!D:D,MATCH($C590,'Policy Characteristics'!$C:$C,0))),"",INDEX('Policy Characteristics'!D:D,MATCH($C590,'Policy Characteristics'!$C:$C,0)))</f>
        <v>Clean Heat PTC</v>
      </c>
      <c r="K590" s="254" t="str">
        <f>IF(ISBLANK(INDEX('Policy Characteristics'!E:E,MATCH($C590,'Policy Characteristics'!$C:$C,0))),"",INDEX('Policy Characteristics'!E:E,MATCH($C590,'Policy Characteristics'!$C:$C,0)))</f>
        <v>indst clean heat PTC</v>
      </c>
      <c r="L590" s="359">
        <f>IF(ISBLANK(INDEX('Policy Characteristics'!F:F,MATCH($C590,'Policy Characteristics'!$C:$C,0))),"",INDEX('Policy Characteristics'!F:F,MATCH($C590,'Policy Characteristics'!$C:$C,0)))</f>
        <v>0</v>
      </c>
      <c r="M590" s="359">
        <f>IF(ISBLANK(INDEX('Policy Characteristics'!G:G,MATCH($C590,'Policy Characteristics'!$C:$C,0))),"",INDEX('Policy Characteristics'!G:G,MATCH($C590,'Policy Characteristics'!$C:$C,0)))</f>
        <v>20</v>
      </c>
      <c r="N590" s="359">
        <f>IF(ISBLANK(INDEX('Policy Characteristics'!H:H,MATCH($C590,'Policy Characteristics'!$C:$C,0))),"",INDEX('Policy Characteristics'!H:H,MATCH($C590,'Policy Characteristics'!$C:$C,0)))</f>
        <v>1</v>
      </c>
      <c r="O590" s="254" t="str">
        <f>IF(ISBLANK(INDEX('Policy Characteristics'!I:I,MATCH($C590,'Policy Characteristics'!$C:$C,0))),"",INDEX('Policy Characteristics'!I:I,MATCH($C590,'Policy Characteristics'!$C:$C,0)))</f>
        <v>$ / million BTU</v>
      </c>
      <c r="P590" s="254" t="str">
        <f>IF(ISBLANK(INDEX('Policy Characteristics'!J:J,MATCH($C590,'Policy Characteristics'!$C:$C,0))),"",INDEX('Policy Characteristics'!J:J,MATCH($C590,'Policy Characteristics'!$C:$C,0)))</f>
        <v>**Description:**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medium-to-high temperature processes.</v>
      </c>
      <c r="Q590" s="254" t="str">
        <f>IF(ISBLANK(INDEX('Policy Characteristics'!K:K,MATCH($C590,'Policy Characteristics'!$C:$C,0))),"",INDEX('Policy Characteristics'!K:K,MATCH($C590,'Policy Characteristics'!$C:$C,0)))</f>
        <v/>
      </c>
      <c r="R590" s="254" t="str">
        <f>IF(ISBLANK(INDEX('Policy Characteristics'!L:L,MATCH($C590,'Policy Characteristics'!$C:$C,0))),"",INDEX('Policy Characteristics'!L:L,MATCH($C590,'Policy Characteristics'!$C:$C,0)))</f>
        <v/>
      </c>
    </row>
    <row r="591" spans="1:18" x14ac:dyDescent="0.3">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Clean Heat PTC</v>
      </c>
      <c r="C591" t="s">
        <v>3775</v>
      </c>
      <c r="D591" s="45" t="s">
        <v>3506</v>
      </c>
      <c r="E591" s="45"/>
      <c r="F591" s="45" t="s">
        <v>3786</v>
      </c>
      <c r="G591" s="45"/>
      <c r="H591" s="43">
        <v>2316</v>
      </c>
      <c r="I591" s="324" t="s">
        <v>40</v>
      </c>
      <c r="J591" s="255" t="str">
        <f>IF(ISBLANK(INDEX('Policy Characteristics'!D:D,MATCH($C591,'Policy Characteristics'!$C:$C,0))),"",INDEX('Policy Characteristics'!D:D,MATCH($C591,'Policy Characteristics'!$C:$C,0)))</f>
        <v>Clean Heat PTC</v>
      </c>
      <c r="K591" s="254" t="str">
        <f>IF(ISBLANK(INDEX('Policy Characteristics'!E:E,MATCH($C591,'Policy Characteristics'!$C:$C,0))),"",INDEX('Policy Characteristics'!E:E,MATCH($C591,'Policy Characteristics'!$C:$C,0)))</f>
        <v>indst clean heat PTC</v>
      </c>
      <c r="L591" s="359">
        <f>IF(ISBLANK(INDEX('Policy Characteristics'!F:F,MATCH($C591,'Policy Characteristics'!$C:$C,0))),"",INDEX('Policy Characteristics'!F:F,MATCH($C591,'Policy Characteristics'!$C:$C,0)))</f>
        <v>0</v>
      </c>
      <c r="M591" s="359">
        <f>IF(ISBLANK(INDEX('Policy Characteristics'!G:G,MATCH($C591,'Policy Characteristics'!$C:$C,0))),"",INDEX('Policy Characteristics'!G:G,MATCH($C591,'Policy Characteristics'!$C:$C,0)))</f>
        <v>20</v>
      </c>
      <c r="N591" s="359">
        <f>IF(ISBLANK(INDEX('Policy Characteristics'!H:H,MATCH($C591,'Policy Characteristics'!$C:$C,0))),"",INDEX('Policy Characteristics'!H:H,MATCH($C591,'Policy Characteristics'!$C:$C,0)))</f>
        <v>1</v>
      </c>
      <c r="O591" s="254" t="str">
        <f>IF(ISBLANK(INDEX('Policy Characteristics'!I:I,MATCH($C591,'Policy Characteristics'!$C:$C,0))),"",INDEX('Policy Characteristics'!I:I,MATCH($C591,'Policy Characteristics'!$C:$C,0)))</f>
        <v>$ / million BTU</v>
      </c>
      <c r="P591" s="254" t="str">
        <f>IF(ISBLANK(INDEX('Policy Characteristics'!J:J,MATCH($C591,'Policy Characteristics'!$C:$C,0))),"",INDEX('Policy Characteristics'!J:J,MATCH($C591,'Policy Characteristics'!$C:$C,0)))</f>
        <v>**Description:**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medium-to-high temperature processes.</v>
      </c>
      <c r="Q591" s="254" t="str">
        <f>IF(ISBLANK(INDEX('Policy Characteristics'!K:K,MATCH($C591,'Policy Characteristics'!$C:$C,0))),"",INDEX('Policy Characteristics'!K:K,MATCH($C591,'Policy Characteristics'!$C:$C,0)))</f>
        <v/>
      </c>
      <c r="R591" s="254" t="str">
        <f>IF(ISBLANK(INDEX('Policy Characteristics'!L:L,MATCH($C591,'Policy Characteristics'!$C:$C,0))),"",INDEX('Policy Characteristics'!L:L,MATCH($C591,'Policy Characteristics'!$C:$C,0)))</f>
        <v/>
      </c>
    </row>
    <row r="592" spans="1:18" x14ac:dyDescent="0.3">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Clean Heat PTC</v>
      </c>
      <c r="C592" t="s">
        <v>3775</v>
      </c>
      <c r="D592" s="45" t="s">
        <v>3507</v>
      </c>
      <c r="E592" s="45"/>
      <c r="F592" s="45" t="s">
        <v>3785</v>
      </c>
      <c r="G592" s="45"/>
      <c r="H592" s="43">
        <v>2317</v>
      </c>
      <c r="I592" s="324" t="s">
        <v>40</v>
      </c>
      <c r="J592" s="255" t="str">
        <f>IF(ISBLANK(INDEX('Policy Characteristics'!D:D,MATCH($C592,'Policy Characteristics'!$C:$C,0))),"",INDEX('Policy Characteristics'!D:D,MATCH($C592,'Policy Characteristics'!$C:$C,0)))</f>
        <v>Clean Heat PTC</v>
      </c>
      <c r="K592" s="254" t="str">
        <f>IF(ISBLANK(INDEX('Policy Characteristics'!E:E,MATCH($C592,'Policy Characteristics'!$C:$C,0))),"",INDEX('Policy Characteristics'!E:E,MATCH($C592,'Policy Characteristics'!$C:$C,0)))</f>
        <v>indst clean heat PTC</v>
      </c>
      <c r="L592" s="359">
        <f>IF(ISBLANK(INDEX('Policy Characteristics'!F:F,MATCH($C592,'Policy Characteristics'!$C:$C,0))),"",INDEX('Policy Characteristics'!F:F,MATCH($C592,'Policy Characteristics'!$C:$C,0)))</f>
        <v>0</v>
      </c>
      <c r="M592" s="359">
        <f>IF(ISBLANK(INDEX('Policy Characteristics'!G:G,MATCH($C592,'Policy Characteristics'!$C:$C,0))),"",INDEX('Policy Characteristics'!G:G,MATCH($C592,'Policy Characteristics'!$C:$C,0)))</f>
        <v>20</v>
      </c>
      <c r="N592" s="359">
        <f>IF(ISBLANK(INDEX('Policy Characteristics'!H:H,MATCH($C592,'Policy Characteristics'!$C:$C,0))),"",INDEX('Policy Characteristics'!H:H,MATCH($C592,'Policy Characteristics'!$C:$C,0)))</f>
        <v>1</v>
      </c>
      <c r="O592" s="254" t="str">
        <f>IF(ISBLANK(INDEX('Policy Characteristics'!I:I,MATCH($C592,'Policy Characteristics'!$C:$C,0))),"",INDEX('Policy Characteristics'!I:I,MATCH($C592,'Policy Characteristics'!$C:$C,0)))</f>
        <v>$ / million BTU</v>
      </c>
      <c r="P592" s="254" t="str">
        <f>IF(ISBLANK(INDEX('Policy Characteristics'!J:J,MATCH($C592,'Policy Characteristics'!$C:$C,0))),"",INDEX('Policy Characteristics'!J:J,MATCH($C592,'Policy Characteristics'!$C:$C,0)))</f>
        <v>**Description:**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medium-to-high temperature processes.</v>
      </c>
      <c r="Q592" s="254" t="str">
        <f>IF(ISBLANK(INDEX('Policy Characteristics'!K:K,MATCH($C592,'Policy Characteristics'!$C:$C,0))),"",INDEX('Policy Characteristics'!K:K,MATCH($C592,'Policy Characteristics'!$C:$C,0)))</f>
        <v/>
      </c>
      <c r="R592" s="254" t="str">
        <f>IF(ISBLANK(INDEX('Policy Characteristics'!L:L,MATCH($C592,'Policy Characteristics'!$C:$C,0))),"",INDEX('Policy Characteristics'!L:L,MATCH($C592,'Policy Characteristics'!$C:$C,0)))</f>
        <v/>
      </c>
    </row>
    <row r="593" spans="1:18" x14ac:dyDescent="0.3">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t="s">
        <v>3527</v>
      </c>
      <c r="D593" s="45" t="s">
        <v>3047</v>
      </c>
      <c r="E593" s="1" t="s">
        <v>3504</v>
      </c>
      <c r="F593" t="s">
        <v>3072</v>
      </c>
      <c r="G593" s="45" t="s">
        <v>3511</v>
      </c>
      <c r="H593" s="43">
        <v>1834</v>
      </c>
      <c r="I593" s="324" t="s">
        <v>40</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3">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ref="C594:C619" si="32">C$593</f>
        <v>Fraction of Eligible Industrial Energy Use Shifted to Electricity</v>
      </c>
      <c r="D594" s="45" t="s">
        <v>3047</v>
      </c>
      <c r="E594" s="1" t="s">
        <v>3505</v>
      </c>
      <c r="F594" t="s">
        <v>3072</v>
      </c>
      <c r="G594" s="45" t="s">
        <v>3512</v>
      </c>
      <c r="H594" s="43">
        <v>1835</v>
      </c>
      <c r="I594" s="324" t="s">
        <v>40</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3">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3047</v>
      </c>
      <c r="E595" s="1" t="s">
        <v>3506</v>
      </c>
      <c r="F595" t="s">
        <v>3072</v>
      </c>
      <c r="G595" s="45" t="s">
        <v>3513</v>
      </c>
      <c r="H595" s="43">
        <v>1836</v>
      </c>
      <c r="I595" s="324" t="s">
        <v>40</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3">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3047</v>
      </c>
      <c r="E596" s="1" t="s">
        <v>3507</v>
      </c>
      <c r="F596" t="s">
        <v>3072</v>
      </c>
      <c r="G596" s="45" t="s">
        <v>3514</v>
      </c>
      <c r="H596" s="43">
        <v>1837</v>
      </c>
      <c r="I596" s="324" t="s">
        <v>40</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3">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3047</v>
      </c>
      <c r="E597" s="1" t="s">
        <v>3508</v>
      </c>
      <c r="F597" t="s">
        <v>3072</v>
      </c>
      <c r="G597" s="45" t="s">
        <v>3515</v>
      </c>
      <c r="H597" s="43">
        <v>1838</v>
      </c>
      <c r="I597" s="324" t="s">
        <v>40</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3">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3047</v>
      </c>
      <c r="E598" s="1" t="s">
        <v>3509</v>
      </c>
      <c r="F598" t="s">
        <v>3072</v>
      </c>
      <c r="G598" s="45" t="s">
        <v>3516</v>
      </c>
      <c r="H598" s="43">
        <v>1839</v>
      </c>
      <c r="I598" s="324" t="s">
        <v>40</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3">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45" t="s">
        <v>3047</v>
      </c>
      <c r="E599" s="1" t="s">
        <v>3510</v>
      </c>
      <c r="F599" t="s">
        <v>3072</v>
      </c>
      <c r="G599" s="45" t="s">
        <v>3517</v>
      </c>
      <c r="H599" s="43">
        <v>1840</v>
      </c>
      <c r="I599" s="324" t="s">
        <v>40</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3">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45" t="s">
        <v>3047</v>
      </c>
      <c r="E600" s="1" t="s">
        <v>3666</v>
      </c>
      <c r="F600" t="s">
        <v>3072</v>
      </c>
      <c r="G600" s="45" t="s">
        <v>3666</v>
      </c>
      <c r="H600" s="43">
        <v>1841</v>
      </c>
      <c r="I600" s="324" t="s">
        <v>40</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3">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3048</v>
      </c>
      <c r="E601" s="1" t="s">
        <v>3504</v>
      </c>
      <c r="F601" t="s">
        <v>2744</v>
      </c>
      <c r="G601" s="45" t="s">
        <v>3511</v>
      </c>
      <c r="H601" s="43">
        <v>1842</v>
      </c>
      <c r="I601" s="324" t="s">
        <v>40</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3">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3048</v>
      </c>
      <c r="E602" s="1" t="s">
        <v>3505</v>
      </c>
      <c r="F602" t="s">
        <v>2744</v>
      </c>
      <c r="G602" s="45" t="s">
        <v>3512</v>
      </c>
      <c r="H602" s="43">
        <v>1843</v>
      </c>
      <c r="I602" s="324" t="s">
        <v>40</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3">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3048</v>
      </c>
      <c r="E603" s="1" t="s">
        <v>3506</v>
      </c>
      <c r="F603" t="s">
        <v>2744</v>
      </c>
      <c r="G603" s="45" t="s">
        <v>3513</v>
      </c>
      <c r="H603" s="43">
        <v>1844</v>
      </c>
      <c r="I603" s="324" t="s">
        <v>40</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3">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3048</v>
      </c>
      <c r="E604" s="1" t="s">
        <v>3507</v>
      </c>
      <c r="F604" t="s">
        <v>2744</v>
      </c>
      <c r="G604" s="45" t="s">
        <v>3514</v>
      </c>
      <c r="H604" s="43">
        <v>1845</v>
      </c>
      <c r="I604" s="324" t="s">
        <v>40</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3">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3048</v>
      </c>
      <c r="E605" s="1" t="s">
        <v>3508</v>
      </c>
      <c r="F605" t="s">
        <v>2744</v>
      </c>
      <c r="G605" s="45" t="s">
        <v>3515</v>
      </c>
      <c r="H605" s="43">
        <v>1846</v>
      </c>
      <c r="I605" s="324" t="s">
        <v>40</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3">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3048</v>
      </c>
      <c r="E606" s="1" t="s">
        <v>3509</v>
      </c>
      <c r="F606" t="s">
        <v>2744</v>
      </c>
      <c r="G606" s="45" t="s">
        <v>3516</v>
      </c>
      <c r="H606" s="43">
        <v>1847</v>
      </c>
      <c r="I606" s="324" t="s">
        <v>40</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3">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3048</v>
      </c>
      <c r="E607" s="1" t="s">
        <v>3510</v>
      </c>
      <c r="F607" t="s">
        <v>2744</v>
      </c>
      <c r="G607" s="45" t="s">
        <v>3517</v>
      </c>
      <c r="H607" s="43">
        <v>1848</v>
      </c>
      <c r="I607" s="324" t="s">
        <v>40</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3">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3048</v>
      </c>
      <c r="E608" s="1" t="s">
        <v>3666</v>
      </c>
      <c r="F608" t="s">
        <v>2744</v>
      </c>
      <c r="G608" s="45" t="s">
        <v>3666</v>
      </c>
      <c r="H608" s="43">
        <v>1849</v>
      </c>
      <c r="I608" s="324" t="s">
        <v>40</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3">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3049</v>
      </c>
      <c r="E609" s="1" t="s">
        <v>3504</v>
      </c>
      <c r="F609" t="s">
        <v>3013</v>
      </c>
      <c r="G609" s="45" t="s">
        <v>3511</v>
      </c>
      <c r="H609" s="43">
        <v>1850</v>
      </c>
      <c r="I609" s="324" t="s">
        <v>40</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3">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3049</v>
      </c>
      <c r="E610" s="1" t="s">
        <v>3505</v>
      </c>
      <c r="F610" t="s">
        <v>3013</v>
      </c>
      <c r="G610" s="45" t="s">
        <v>3512</v>
      </c>
      <c r="H610" s="43">
        <v>1851</v>
      </c>
      <c r="I610" s="324" t="s">
        <v>40</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3">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3049</v>
      </c>
      <c r="E611" s="1" t="s">
        <v>3506</v>
      </c>
      <c r="F611" t="s">
        <v>3013</v>
      </c>
      <c r="G611" s="45" t="s">
        <v>3513</v>
      </c>
      <c r="H611" s="43">
        <v>1852</v>
      </c>
      <c r="I611" s="324" t="s">
        <v>40</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3">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3049</v>
      </c>
      <c r="E612" s="1" t="s">
        <v>3507</v>
      </c>
      <c r="F612" t="s">
        <v>3013</v>
      </c>
      <c r="G612" s="45" t="s">
        <v>3514</v>
      </c>
      <c r="H612" s="43">
        <v>1853</v>
      </c>
      <c r="I612" s="324" t="s">
        <v>40</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3">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3049</v>
      </c>
      <c r="E613" s="1" t="s">
        <v>3508</v>
      </c>
      <c r="F613" t="s">
        <v>3013</v>
      </c>
      <c r="G613" s="45" t="s">
        <v>3515</v>
      </c>
      <c r="H613" s="43">
        <v>1854</v>
      </c>
      <c r="I613" s="324" t="s">
        <v>40</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3">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3049</v>
      </c>
      <c r="E614" s="1" t="s">
        <v>3509</v>
      </c>
      <c r="F614" t="s">
        <v>3013</v>
      </c>
      <c r="G614" s="45" t="s">
        <v>3516</v>
      </c>
      <c r="H614" s="43">
        <v>1855</v>
      </c>
      <c r="I614" s="324" t="s">
        <v>40</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3">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3049</v>
      </c>
      <c r="E615" s="1" t="s">
        <v>3510</v>
      </c>
      <c r="F615" t="s">
        <v>3013</v>
      </c>
      <c r="G615" s="45" t="s">
        <v>3517</v>
      </c>
      <c r="H615" s="43">
        <v>1856</v>
      </c>
      <c r="I615" s="324" t="s">
        <v>40</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3">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3049</v>
      </c>
      <c r="E616" s="1" t="s">
        <v>3666</v>
      </c>
      <c r="F616" t="s">
        <v>3013</v>
      </c>
      <c r="G616" s="45" t="s">
        <v>3666</v>
      </c>
      <c r="H616" s="43">
        <v>1857</v>
      </c>
      <c r="I616" s="324" t="s">
        <v>40</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3">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3050</v>
      </c>
      <c r="E617" s="1" t="s">
        <v>3504</v>
      </c>
      <c r="F617" t="s">
        <v>3014</v>
      </c>
      <c r="G617" s="45" t="s">
        <v>3511</v>
      </c>
      <c r="H617" s="43">
        <v>1858</v>
      </c>
      <c r="I617" s="324" t="s">
        <v>40</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3">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2"/>
        <v>Fraction of Eligible Industrial Energy Use Shifted to Electricity</v>
      </c>
      <c r="D618" s="6" t="s">
        <v>3050</v>
      </c>
      <c r="E618" s="1" t="s">
        <v>3505</v>
      </c>
      <c r="F618" t="s">
        <v>3014</v>
      </c>
      <c r="G618" s="45" t="s">
        <v>3512</v>
      </c>
      <c r="H618" s="43">
        <v>1859</v>
      </c>
      <c r="I618" s="324" t="s">
        <v>40</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3">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2"/>
        <v>Fraction of Eligible Industrial Energy Use Shifted to Electricity</v>
      </c>
      <c r="D619" s="6" t="s">
        <v>3050</v>
      </c>
      <c r="E619" s="1" t="s">
        <v>3506</v>
      </c>
      <c r="F619" t="s">
        <v>3014</v>
      </c>
      <c r="G619" s="45" t="s">
        <v>3513</v>
      </c>
      <c r="H619" s="43">
        <v>1860</v>
      </c>
      <c r="I619" s="324" t="s">
        <v>40</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3">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21" si="33">C$593</f>
        <v>Fraction of Eligible Industrial Energy Use Shifted to Electricity</v>
      </c>
      <c r="D620" s="6" t="s">
        <v>3050</v>
      </c>
      <c r="E620" s="1" t="s">
        <v>3507</v>
      </c>
      <c r="F620" t="s">
        <v>3014</v>
      </c>
      <c r="G620" s="45" t="s">
        <v>3514</v>
      </c>
      <c r="H620" s="43">
        <v>1861</v>
      </c>
      <c r="I620" s="324" t="s">
        <v>40</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3">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3050</v>
      </c>
      <c r="E621" s="1" t="s">
        <v>3508</v>
      </c>
      <c r="F621" t="s">
        <v>3014</v>
      </c>
      <c r="G621" s="45" t="s">
        <v>3515</v>
      </c>
      <c r="H621" s="43">
        <v>1862</v>
      </c>
      <c r="I621" s="324" t="s">
        <v>40</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3">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ref="C622:C657" si="34">C$593</f>
        <v>Fraction of Eligible Industrial Energy Use Shifted to Electricity</v>
      </c>
      <c r="D622" s="6" t="s">
        <v>3050</v>
      </c>
      <c r="E622" s="1" t="s">
        <v>3509</v>
      </c>
      <c r="F622" t="s">
        <v>3014</v>
      </c>
      <c r="G622" s="45" t="s">
        <v>3516</v>
      </c>
      <c r="H622" s="43">
        <v>1863</v>
      </c>
      <c r="I622" s="324" t="s">
        <v>40</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3">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3050</v>
      </c>
      <c r="E623" s="1" t="s">
        <v>3510</v>
      </c>
      <c r="F623" t="s">
        <v>3014</v>
      </c>
      <c r="G623" s="45" t="s">
        <v>3517</v>
      </c>
      <c r="H623" s="43">
        <v>1864</v>
      </c>
      <c r="I623" s="324" t="s">
        <v>40</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3">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3050</v>
      </c>
      <c r="E624" s="1" t="s">
        <v>3666</v>
      </c>
      <c r="F624" t="s">
        <v>3014</v>
      </c>
      <c r="G624" s="45" t="s">
        <v>3666</v>
      </c>
      <c r="H624" s="43">
        <v>1865</v>
      </c>
      <c r="I624" s="324" t="s">
        <v>40</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3">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3051</v>
      </c>
      <c r="E625" s="1" t="s">
        <v>3504</v>
      </c>
      <c r="F625" t="s">
        <v>3015</v>
      </c>
      <c r="G625" s="45" t="s">
        <v>3511</v>
      </c>
      <c r="H625" s="43">
        <v>1866</v>
      </c>
      <c r="I625" s="324" t="s">
        <v>40</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3">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3051</v>
      </c>
      <c r="E626" s="1" t="s">
        <v>3505</v>
      </c>
      <c r="F626" t="s">
        <v>3015</v>
      </c>
      <c r="G626" s="45" t="s">
        <v>3512</v>
      </c>
      <c r="H626" s="43">
        <v>1867</v>
      </c>
      <c r="I626" s="324" t="s">
        <v>40</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3">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3051</v>
      </c>
      <c r="E627" s="1" t="s">
        <v>3506</v>
      </c>
      <c r="F627" t="s">
        <v>3015</v>
      </c>
      <c r="G627" s="45" t="s">
        <v>3513</v>
      </c>
      <c r="H627" s="43">
        <v>1868</v>
      </c>
      <c r="I627" s="324" t="s">
        <v>40</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3">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3051</v>
      </c>
      <c r="E628" s="1" t="s">
        <v>3507</v>
      </c>
      <c r="F628" t="s">
        <v>3015</v>
      </c>
      <c r="G628" s="45" t="s">
        <v>3514</v>
      </c>
      <c r="H628" s="43">
        <v>1869</v>
      </c>
      <c r="I628" s="324" t="s">
        <v>40</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3">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3051</v>
      </c>
      <c r="E629" s="1" t="s">
        <v>3508</v>
      </c>
      <c r="F629" t="s">
        <v>3015</v>
      </c>
      <c r="G629" s="45" t="s">
        <v>3515</v>
      </c>
      <c r="H629" s="43">
        <v>1870</v>
      </c>
      <c r="I629" s="324" t="s">
        <v>40</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3051</v>
      </c>
      <c r="E630" s="1" t="s">
        <v>3509</v>
      </c>
      <c r="F630" t="s">
        <v>3015</v>
      </c>
      <c r="G630" s="45" t="s">
        <v>3516</v>
      </c>
      <c r="H630" s="43">
        <v>1871</v>
      </c>
      <c r="I630" s="324" t="s">
        <v>40</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3051</v>
      </c>
      <c r="E631" s="1" t="s">
        <v>3510</v>
      </c>
      <c r="F631" t="s">
        <v>3015</v>
      </c>
      <c r="G631" s="45" t="s">
        <v>3517</v>
      </c>
      <c r="H631" s="43">
        <v>1872</v>
      </c>
      <c r="I631" s="324" t="s">
        <v>40</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3051</v>
      </c>
      <c r="E632" s="1" t="s">
        <v>3666</v>
      </c>
      <c r="F632" t="s">
        <v>3015</v>
      </c>
      <c r="G632" s="45" t="s">
        <v>3666</v>
      </c>
      <c r="H632" s="43">
        <v>1873</v>
      </c>
      <c r="I632" s="324" t="s">
        <v>40</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3052</v>
      </c>
      <c r="E633" s="1" t="s">
        <v>3504</v>
      </c>
      <c r="F633" t="s">
        <v>3016</v>
      </c>
      <c r="G633" s="45" t="s">
        <v>3511</v>
      </c>
      <c r="H633" s="43">
        <v>1874</v>
      </c>
      <c r="I633" s="324" t="s">
        <v>40</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3052</v>
      </c>
      <c r="E634" s="1" t="s">
        <v>3505</v>
      </c>
      <c r="F634" t="s">
        <v>3016</v>
      </c>
      <c r="G634" s="45" t="s">
        <v>3512</v>
      </c>
      <c r="H634" s="43">
        <v>1875</v>
      </c>
      <c r="I634" s="324" t="s">
        <v>40</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3052</v>
      </c>
      <c r="E635" s="1" t="s">
        <v>3506</v>
      </c>
      <c r="F635" t="s">
        <v>3016</v>
      </c>
      <c r="G635" s="45" t="s">
        <v>3513</v>
      </c>
      <c r="H635" s="43">
        <v>1876</v>
      </c>
      <c r="I635" s="324" t="s">
        <v>40</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3052</v>
      </c>
      <c r="E636" s="1" t="s">
        <v>3507</v>
      </c>
      <c r="F636" t="s">
        <v>3016</v>
      </c>
      <c r="G636" s="45" t="s">
        <v>3514</v>
      </c>
      <c r="H636" s="43">
        <v>1877</v>
      </c>
      <c r="I636" s="324" t="s">
        <v>40</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3052</v>
      </c>
      <c r="E637" s="1" t="s">
        <v>3508</v>
      </c>
      <c r="F637" t="s">
        <v>3016</v>
      </c>
      <c r="G637" s="45" t="s">
        <v>3515</v>
      </c>
      <c r="H637" s="43">
        <v>1878</v>
      </c>
      <c r="I637" s="324" t="s">
        <v>40</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3052</v>
      </c>
      <c r="E638" s="1" t="s">
        <v>3509</v>
      </c>
      <c r="F638" t="s">
        <v>3016</v>
      </c>
      <c r="G638" s="45" t="s">
        <v>3516</v>
      </c>
      <c r="H638" s="43">
        <v>1879</v>
      </c>
      <c r="I638" s="324" t="s">
        <v>40</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3052</v>
      </c>
      <c r="E639" s="1" t="s">
        <v>3510</v>
      </c>
      <c r="F639" t="s">
        <v>3016</v>
      </c>
      <c r="G639" s="45" t="s">
        <v>3517</v>
      </c>
      <c r="H639" s="43">
        <v>1880</v>
      </c>
      <c r="I639" s="324" t="s">
        <v>40</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3052</v>
      </c>
      <c r="E640" s="1" t="s">
        <v>3666</v>
      </c>
      <c r="F640" t="s">
        <v>3016</v>
      </c>
      <c r="G640" s="45" t="s">
        <v>3666</v>
      </c>
      <c r="H640" s="43">
        <v>1881</v>
      </c>
      <c r="I640" s="324" t="s">
        <v>40</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3053</v>
      </c>
      <c r="E641" s="1" t="s">
        <v>3504</v>
      </c>
      <c r="F641" t="s">
        <v>3017</v>
      </c>
      <c r="G641" s="45" t="s">
        <v>3511</v>
      </c>
      <c r="H641" s="43">
        <v>1882</v>
      </c>
      <c r="I641" s="324" t="s">
        <v>40</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3053</v>
      </c>
      <c r="E642" s="1" t="s">
        <v>3505</v>
      </c>
      <c r="F642" t="s">
        <v>3017</v>
      </c>
      <c r="G642" s="45" t="s">
        <v>3512</v>
      </c>
      <c r="H642" s="43">
        <v>1883</v>
      </c>
      <c r="I642" s="324" t="s">
        <v>40</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3053</v>
      </c>
      <c r="E643" s="1" t="s">
        <v>3506</v>
      </c>
      <c r="F643" t="s">
        <v>3017</v>
      </c>
      <c r="G643" s="45" t="s">
        <v>3513</v>
      </c>
      <c r="H643" s="43">
        <v>1884</v>
      </c>
      <c r="I643" s="324" t="s">
        <v>40</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3053</v>
      </c>
      <c r="E644" s="1" t="s">
        <v>3507</v>
      </c>
      <c r="F644" t="s">
        <v>3017</v>
      </c>
      <c r="G644" s="45" t="s">
        <v>3514</v>
      </c>
      <c r="H644" s="43">
        <v>1885</v>
      </c>
      <c r="I644" s="324" t="s">
        <v>40</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3053</v>
      </c>
      <c r="E645" s="1" t="s">
        <v>3508</v>
      </c>
      <c r="F645" t="s">
        <v>3017</v>
      </c>
      <c r="G645" s="45" t="s">
        <v>3515</v>
      </c>
      <c r="H645" s="43">
        <v>1886</v>
      </c>
      <c r="I645" s="324" t="s">
        <v>40</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3053</v>
      </c>
      <c r="E646" s="1" t="s">
        <v>3509</v>
      </c>
      <c r="F646" t="s">
        <v>3017</v>
      </c>
      <c r="G646" s="45" t="s">
        <v>3516</v>
      </c>
      <c r="H646" s="43">
        <v>1887</v>
      </c>
      <c r="I646" s="324" t="s">
        <v>40</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3053</v>
      </c>
      <c r="E647" s="1" t="s">
        <v>3510</v>
      </c>
      <c r="F647" t="s">
        <v>3017</v>
      </c>
      <c r="G647" s="45" t="s">
        <v>3517</v>
      </c>
      <c r="H647" s="43">
        <v>1888</v>
      </c>
      <c r="I647" s="324" t="s">
        <v>40</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3053</v>
      </c>
      <c r="E648" s="1" t="s">
        <v>3666</v>
      </c>
      <c r="F648" t="s">
        <v>3017</v>
      </c>
      <c r="G648" s="45" t="s">
        <v>3666</v>
      </c>
      <c r="H648" s="43">
        <v>1889</v>
      </c>
      <c r="I648" s="324" t="s">
        <v>40</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3054</v>
      </c>
      <c r="E649" s="1" t="s">
        <v>3504</v>
      </c>
      <c r="F649" t="s">
        <v>3018</v>
      </c>
      <c r="G649" s="45" t="s">
        <v>3511</v>
      </c>
      <c r="H649" s="43">
        <v>1890</v>
      </c>
      <c r="I649" s="324" t="s">
        <v>40</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3054</v>
      </c>
      <c r="E650" s="1" t="s">
        <v>3505</v>
      </c>
      <c r="F650" t="s">
        <v>3018</v>
      </c>
      <c r="G650" s="45" t="s">
        <v>3512</v>
      </c>
      <c r="H650" s="43">
        <v>1891</v>
      </c>
      <c r="I650" s="324" t="s">
        <v>40</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3054</v>
      </c>
      <c r="E651" s="1" t="s">
        <v>3506</v>
      </c>
      <c r="F651" t="s">
        <v>3018</v>
      </c>
      <c r="G651" s="45" t="s">
        <v>3513</v>
      </c>
      <c r="H651" s="43">
        <v>1892</v>
      </c>
      <c r="I651" s="324" t="s">
        <v>40</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3054</v>
      </c>
      <c r="E652" s="1" t="s">
        <v>3507</v>
      </c>
      <c r="F652" t="s">
        <v>3018</v>
      </c>
      <c r="G652" s="45" t="s">
        <v>3514</v>
      </c>
      <c r="H652" s="43">
        <v>1893</v>
      </c>
      <c r="I652" s="324" t="s">
        <v>40</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3054</v>
      </c>
      <c r="E653" s="1" t="s">
        <v>3508</v>
      </c>
      <c r="F653" t="s">
        <v>3018</v>
      </c>
      <c r="G653" s="45" t="s">
        <v>3515</v>
      </c>
      <c r="H653" s="43">
        <v>1894</v>
      </c>
      <c r="I653" s="324" t="s">
        <v>40</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3054</v>
      </c>
      <c r="E654" s="1" t="s">
        <v>3509</v>
      </c>
      <c r="F654" t="s">
        <v>3018</v>
      </c>
      <c r="G654" s="45" t="s">
        <v>3516</v>
      </c>
      <c r="H654" s="43">
        <v>1895</v>
      </c>
      <c r="I654" s="324" t="s">
        <v>40</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3054</v>
      </c>
      <c r="E655" s="1" t="s">
        <v>3510</v>
      </c>
      <c r="F655" t="s">
        <v>3018</v>
      </c>
      <c r="G655" s="45" t="s">
        <v>3517</v>
      </c>
      <c r="H655" s="43">
        <v>1896</v>
      </c>
      <c r="I655" s="324" t="s">
        <v>40</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3054</v>
      </c>
      <c r="E656" s="1" t="s">
        <v>3666</v>
      </c>
      <c r="F656" t="s">
        <v>3018</v>
      </c>
      <c r="G656" s="45" t="s">
        <v>3666</v>
      </c>
      <c r="H656" s="43">
        <v>1897</v>
      </c>
      <c r="I656" s="324" t="s">
        <v>40</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3055</v>
      </c>
      <c r="E657" s="1" t="s">
        <v>3504</v>
      </c>
      <c r="F657" t="s">
        <v>3019</v>
      </c>
      <c r="G657" s="45" t="s">
        <v>3511</v>
      </c>
      <c r="H657" s="43">
        <v>1898</v>
      </c>
      <c r="I657" s="324" t="s">
        <v>40</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ref="C658:C709" si="35">C$593</f>
        <v>Fraction of Eligible Industrial Energy Use Shifted to Electricity</v>
      </c>
      <c r="D658" s="6" t="s">
        <v>3055</v>
      </c>
      <c r="E658" s="1" t="s">
        <v>3505</v>
      </c>
      <c r="F658" t="s">
        <v>3019</v>
      </c>
      <c r="G658" s="45" t="s">
        <v>3512</v>
      </c>
      <c r="H658" s="43">
        <v>1899</v>
      </c>
      <c r="I658" s="324" t="s">
        <v>40</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3055</v>
      </c>
      <c r="E659" s="1" t="s">
        <v>3506</v>
      </c>
      <c r="F659" t="s">
        <v>3019</v>
      </c>
      <c r="G659" s="45" t="s">
        <v>3513</v>
      </c>
      <c r="H659" s="43">
        <v>1900</v>
      </c>
      <c r="I659" s="324" t="s">
        <v>40</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3055</v>
      </c>
      <c r="E660" s="1" t="s">
        <v>3507</v>
      </c>
      <c r="F660" t="s">
        <v>3019</v>
      </c>
      <c r="G660" s="45" t="s">
        <v>3514</v>
      </c>
      <c r="H660" s="43">
        <v>1901</v>
      </c>
      <c r="I660" s="324" t="s">
        <v>40</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3055</v>
      </c>
      <c r="E661" s="1" t="s">
        <v>3508</v>
      </c>
      <c r="F661" t="s">
        <v>3019</v>
      </c>
      <c r="G661" s="45" t="s">
        <v>3515</v>
      </c>
      <c r="H661" s="43">
        <v>1902</v>
      </c>
      <c r="I661" s="324" t="s">
        <v>40</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3055</v>
      </c>
      <c r="E662" s="1" t="s">
        <v>3509</v>
      </c>
      <c r="F662" t="s">
        <v>3019</v>
      </c>
      <c r="G662" s="45" t="s">
        <v>3516</v>
      </c>
      <c r="H662" s="43">
        <v>1903</v>
      </c>
      <c r="I662" s="324" t="s">
        <v>40</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3055</v>
      </c>
      <c r="E663" s="1" t="s">
        <v>3510</v>
      </c>
      <c r="F663" t="s">
        <v>3019</v>
      </c>
      <c r="G663" s="45" t="s">
        <v>3517</v>
      </c>
      <c r="H663" s="43">
        <v>1904</v>
      </c>
      <c r="I663" s="324" t="s">
        <v>40</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3055</v>
      </c>
      <c r="E664" s="1" t="s">
        <v>3666</v>
      </c>
      <c r="F664" t="s">
        <v>3019</v>
      </c>
      <c r="G664" s="45" t="s">
        <v>3666</v>
      </c>
      <c r="H664" s="43">
        <v>1905</v>
      </c>
      <c r="I664" s="324" t="s">
        <v>40</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3056</v>
      </c>
      <c r="E665" s="1" t="s">
        <v>3504</v>
      </c>
      <c r="F665" t="s">
        <v>2563</v>
      </c>
      <c r="G665" s="45" t="s">
        <v>3511</v>
      </c>
      <c r="H665" s="43">
        <v>1906</v>
      </c>
      <c r="I665" s="324" t="s">
        <v>40</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3056</v>
      </c>
      <c r="E666" s="1" t="s">
        <v>3505</v>
      </c>
      <c r="F666" t="s">
        <v>2563</v>
      </c>
      <c r="G666" s="45" t="s">
        <v>3512</v>
      </c>
      <c r="H666" s="43">
        <v>1907</v>
      </c>
      <c r="I666" s="324" t="s">
        <v>40</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3056</v>
      </c>
      <c r="E667" s="1" t="s">
        <v>3506</v>
      </c>
      <c r="F667" t="s">
        <v>2563</v>
      </c>
      <c r="G667" s="45" t="s">
        <v>3513</v>
      </c>
      <c r="H667" s="43">
        <v>1908</v>
      </c>
      <c r="I667" s="324" t="s">
        <v>40</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3056</v>
      </c>
      <c r="E668" s="1" t="s">
        <v>3507</v>
      </c>
      <c r="F668" t="s">
        <v>2563</v>
      </c>
      <c r="G668" s="45" t="s">
        <v>3514</v>
      </c>
      <c r="H668" s="43">
        <v>1909</v>
      </c>
      <c r="I668" s="324" t="s">
        <v>40</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3056</v>
      </c>
      <c r="E669" s="1" t="s">
        <v>3508</v>
      </c>
      <c r="F669" t="s">
        <v>2563</v>
      </c>
      <c r="G669" s="45" t="s">
        <v>3515</v>
      </c>
      <c r="H669" s="43">
        <v>1910</v>
      </c>
      <c r="I669" s="324" t="s">
        <v>40</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3056</v>
      </c>
      <c r="E670" s="1" t="s">
        <v>3509</v>
      </c>
      <c r="F670" t="s">
        <v>2563</v>
      </c>
      <c r="G670" s="45" t="s">
        <v>3516</v>
      </c>
      <c r="H670" s="43">
        <v>1911</v>
      </c>
      <c r="I670" s="324" t="s">
        <v>40</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3056</v>
      </c>
      <c r="E671" s="1" t="s">
        <v>3510</v>
      </c>
      <c r="F671" t="s">
        <v>2563</v>
      </c>
      <c r="G671" s="45" t="s">
        <v>3517</v>
      </c>
      <c r="H671" s="43">
        <v>1912</v>
      </c>
      <c r="I671" s="324" t="s">
        <v>40</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3056</v>
      </c>
      <c r="E672" s="1" t="s">
        <v>3666</v>
      </c>
      <c r="F672" t="s">
        <v>2563</v>
      </c>
      <c r="G672" s="45" t="s">
        <v>3666</v>
      </c>
      <c r="H672" s="43">
        <v>1913</v>
      </c>
      <c r="I672" s="324" t="s">
        <v>40</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3057</v>
      </c>
      <c r="E673" s="1" t="s">
        <v>3504</v>
      </c>
      <c r="F673" t="s">
        <v>3020</v>
      </c>
      <c r="G673" s="45" t="s">
        <v>3511</v>
      </c>
      <c r="H673" s="43">
        <v>1914</v>
      </c>
      <c r="I673" s="324" t="s">
        <v>40</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3057</v>
      </c>
      <c r="E674" s="1" t="s">
        <v>3505</v>
      </c>
      <c r="F674" t="s">
        <v>3020</v>
      </c>
      <c r="G674" s="45" t="s">
        <v>3512</v>
      </c>
      <c r="H674" s="43">
        <v>1915</v>
      </c>
      <c r="I674" s="324" t="s">
        <v>40</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3057</v>
      </c>
      <c r="E675" s="1" t="s">
        <v>3506</v>
      </c>
      <c r="F675" t="s">
        <v>3020</v>
      </c>
      <c r="G675" s="45" t="s">
        <v>3513</v>
      </c>
      <c r="H675" s="43">
        <v>1916</v>
      </c>
      <c r="I675" s="324" t="s">
        <v>40</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3057</v>
      </c>
      <c r="E676" s="1" t="s">
        <v>3507</v>
      </c>
      <c r="F676" t="s">
        <v>3020</v>
      </c>
      <c r="G676" s="45" t="s">
        <v>3514</v>
      </c>
      <c r="H676" s="43">
        <v>1917</v>
      </c>
      <c r="I676" s="324" t="s">
        <v>40</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3057</v>
      </c>
      <c r="E677" s="1" t="s">
        <v>3508</v>
      </c>
      <c r="F677" t="s">
        <v>3020</v>
      </c>
      <c r="G677" s="45" t="s">
        <v>3515</v>
      </c>
      <c r="H677" s="43">
        <v>1918</v>
      </c>
      <c r="I677" s="324" t="s">
        <v>40</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3057</v>
      </c>
      <c r="E678" s="1" t="s">
        <v>3509</v>
      </c>
      <c r="F678" t="s">
        <v>3020</v>
      </c>
      <c r="G678" s="45" t="s">
        <v>3516</v>
      </c>
      <c r="H678" s="43">
        <v>1919</v>
      </c>
      <c r="I678" s="324" t="s">
        <v>40</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3057</v>
      </c>
      <c r="E679" s="1" t="s">
        <v>3510</v>
      </c>
      <c r="F679" t="s">
        <v>3020</v>
      </c>
      <c r="G679" s="45" t="s">
        <v>3517</v>
      </c>
      <c r="H679" s="43">
        <v>1920</v>
      </c>
      <c r="I679" s="324" t="s">
        <v>40</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3057</v>
      </c>
      <c r="E680" s="1" t="s">
        <v>3666</v>
      </c>
      <c r="F680" t="s">
        <v>3020</v>
      </c>
      <c r="G680" s="45" t="s">
        <v>3666</v>
      </c>
      <c r="H680" s="43">
        <v>1921</v>
      </c>
      <c r="I680" s="324" t="s">
        <v>40</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3058</v>
      </c>
      <c r="E681" s="1" t="s">
        <v>3504</v>
      </c>
      <c r="F681" t="s">
        <v>3021</v>
      </c>
      <c r="G681" s="45" t="s">
        <v>3511</v>
      </c>
      <c r="H681" s="43">
        <v>1922</v>
      </c>
      <c r="I681" s="324" t="s">
        <v>40</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3058</v>
      </c>
      <c r="E682" s="1" t="s">
        <v>3505</v>
      </c>
      <c r="F682" t="s">
        <v>3021</v>
      </c>
      <c r="G682" s="45" t="s">
        <v>3512</v>
      </c>
      <c r="H682" s="43">
        <v>1923</v>
      </c>
      <c r="I682" s="324" t="s">
        <v>40</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3058</v>
      </c>
      <c r="E683" s="1" t="s">
        <v>3506</v>
      </c>
      <c r="F683" t="s">
        <v>3021</v>
      </c>
      <c r="G683" s="45" t="s">
        <v>3513</v>
      </c>
      <c r="H683" s="43">
        <v>1924</v>
      </c>
      <c r="I683" s="324" t="s">
        <v>40</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3058</v>
      </c>
      <c r="E684" s="1" t="s">
        <v>3507</v>
      </c>
      <c r="F684" t="s">
        <v>3021</v>
      </c>
      <c r="G684" s="45" t="s">
        <v>3514</v>
      </c>
      <c r="H684" s="43">
        <v>1925</v>
      </c>
      <c r="I684" s="324" t="s">
        <v>40</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3058</v>
      </c>
      <c r="E685" s="1" t="s">
        <v>3508</v>
      </c>
      <c r="F685" t="s">
        <v>3021</v>
      </c>
      <c r="G685" s="45" t="s">
        <v>3515</v>
      </c>
      <c r="H685" s="43">
        <v>1926</v>
      </c>
      <c r="I685" s="324" t="s">
        <v>40</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3058</v>
      </c>
      <c r="E686" s="1" t="s">
        <v>3509</v>
      </c>
      <c r="F686" t="s">
        <v>3021</v>
      </c>
      <c r="G686" s="45" t="s">
        <v>3516</v>
      </c>
      <c r="H686" s="43">
        <v>1927</v>
      </c>
      <c r="I686" s="324" t="s">
        <v>40</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3058</v>
      </c>
      <c r="E687" s="1" t="s">
        <v>3510</v>
      </c>
      <c r="F687" t="s">
        <v>3021</v>
      </c>
      <c r="G687" s="45" t="s">
        <v>3517</v>
      </c>
      <c r="H687" s="43">
        <v>1928</v>
      </c>
      <c r="I687" s="324" t="s">
        <v>40</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3058</v>
      </c>
      <c r="E688" s="1" t="s">
        <v>3666</v>
      </c>
      <c r="F688" t="s">
        <v>3021</v>
      </c>
      <c r="G688" s="45" t="s">
        <v>3666</v>
      </c>
      <c r="H688" s="43">
        <v>1929</v>
      </c>
      <c r="I688" s="324" t="s">
        <v>40</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3059</v>
      </c>
      <c r="E689" s="1" t="s">
        <v>3504</v>
      </c>
      <c r="F689" t="s">
        <v>3022</v>
      </c>
      <c r="G689" s="45" t="s">
        <v>3511</v>
      </c>
      <c r="H689" s="43">
        <v>1930</v>
      </c>
      <c r="I689" s="324" t="s">
        <v>40</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3059</v>
      </c>
      <c r="E690" s="1" t="s">
        <v>3505</v>
      </c>
      <c r="F690" t="s">
        <v>3022</v>
      </c>
      <c r="G690" s="45" t="s">
        <v>3512</v>
      </c>
      <c r="H690" s="43">
        <v>1931</v>
      </c>
      <c r="I690" s="324" t="s">
        <v>40</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3059</v>
      </c>
      <c r="E691" s="1" t="s">
        <v>3506</v>
      </c>
      <c r="F691" t="s">
        <v>3022</v>
      </c>
      <c r="G691" s="45" t="s">
        <v>3513</v>
      </c>
      <c r="H691" s="43">
        <v>1932</v>
      </c>
      <c r="I691" s="324" t="s">
        <v>40</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3059</v>
      </c>
      <c r="E692" s="1" t="s">
        <v>3507</v>
      </c>
      <c r="F692" t="s">
        <v>3022</v>
      </c>
      <c r="G692" s="45" t="s">
        <v>3514</v>
      </c>
      <c r="H692" s="43">
        <v>1933</v>
      </c>
      <c r="I692" s="324" t="s">
        <v>40</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3059</v>
      </c>
      <c r="E693" s="1" t="s">
        <v>3508</v>
      </c>
      <c r="F693" t="s">
        <v>3022</v>
      </c>
      <c r="G693" s="45" t="s">
        <v>3515</v>
      </c>
      <c r="H693" s="43">
        <v>1934</v>
      </c>
      <c r="I693" s="324" t="s">
        <v>40</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3059</v>
      </c>
      <c r="E694" s="1" t="s">
        <v>3509</v>
      </c>
      <c r="F694" t="s">
        <v>3022</v>
      </c>
      <c r="G694" s="45" t="s">
        <v>3516</v>
      </c>
      <c r="H694" s="43">
        <v>1935</v>
      </c>
      <c r="I694" s="324" t="s">
        <v>40</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3059</v>
      </c>
      <c r="E695" s="1" t="s">
        <v>3510</v>
      </c>
      <c r="F695" t="s">
        <v>3022</v>
      </c>
      <c r="G695" s="45" t="s">
        <v>3517</v>
      </c>
      <c r="H695" s="43">
        <v>1936</v>
      </c>
      <c r="I695" s="324" t="s">
        <v>40</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3059</v>
      </c>
      <c r="E696" s="1" t="s">
        <v>3666</v>
      </c>
      <c r="F696" t="s">
        <v>3022</v>
      </c>
      <c r="G696" s="45" t="s">
        <v>3666</v>
      </c>
      <c r="H696" s="43">
        <v>1937</v>
      </c>
      <c r="I696" s="324" t="s">
        <v>40</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3060</v>
      </c>
      <c r="E697" s="1" t="s">
        <v>3504</v>
      </c>
      <c r="F697" t="s">
        <v>2564</v>
      </c>
      <c r="G697" s="45" t="s">
        <v>3511</v>
      </c>
      <c r="H697" s="43">
        <v>1938</v>
      </c>
      <c r="I697" s="324" t="s">
        <v>40</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3060</v>
      </c>
      <c r="E698" s="1" t="s">
        <v>3505</v>
      </c>
      <c r="F698" t="s">
        <v>2564</v>
      </c>
      <c r="G698" s="45" t="s">
        <v>3512</v>
      </c>
      <c r="H698" s="43">
        <v>1939</v>
      </c>
      <c r="I698" s="324" t="s">
        <v>40</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3060</v>
      </c>
      <c r="E699" s="1" t="s">
        <v>3506</v>
      </c>
      <c r="F699" t="s">
        <v>2564</v>
      </c>
      <c r="G699" s="45" t="s">
        <v>3513</v>
      </c>
      <c r="H699" s="43">
        <v>1940</v>
      </c>
      <c r="I699" s="324" t="s">
        <v>40</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3060</v>
      </c>
      <c r="E700" s="1" t="s">
        <v>3507</v>
      </c>
      <c r="F700" t="s">
        <v>2564</v>
      </c>
      <c r="G700" s="45" t="s">
        <v>3514</v>
      </c>
      <c r="H700" s="43">
        <v>1941</v>
      </c>
      <c r="I700" s="324" t="s">
        <v>40</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3060</v>
      </c>
      <c r="E701" s="1" t="s">
        <v>3508</v>
      </c>
      <c r="F701" t="s">
        <v>2564</v>
      </c>
      <c r="G701" s="45" t="s">
        <v>3515</v>
      </c>
      <c r="H701" s="43">
        <v>1942</v>
      </c>
      <c r="I701" s="324" t="s">
        <v>40</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3060</v>
      </c>
      <c r="E702" s="1" t="s">
        <v>3509</v>
      </c>
      <c r="F702" t="s">
        <v>2564</v>
      </c>
      <c r="G702" s="45" t="s">
        <v>3516</v>
      </c>
      <c r="H702" s="43">
        <v>1943</v>
      </c>
      <c r="I702" s="324" t="s">
        <v>40</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3060</v>
      </c>
      <c r="E703" s="1" t="s">
        <v>3510</v>
      </c>
      <c r="F703" t="s">
        <v>2564</v>
      </c>
      <c r="G703" s="45" t="s">
        <v>3517</v>
      </c>
      <c r="H703" s="43">
        <v>1944</v>
      </c>
      <c r="I703" s="324" t="s">
        <v>40</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3060</v>
      </c>
      <c r="E704" s="1" t="s">
        <v>3666</v>
      </c>
      <c r="F704" t="s">
        <v>2564</v>
      </c>
      <c r="G704" s="45" t="s">
        <v>3666</v>
      </c>
      <c r="H704" s="43">
        <v>1945</v>
      </c>
      <c r="I704" s="324" t="s">
        <v>40</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3061</v>
      </c>
      <c r="E705" s="1" t="s">
        <v>3504</v>
      </c>
      <c r="F705" t="s">
        <v>3023</v>
      </c>
      <c r="G705" s="45" t="s">
        <v>3511</v>
      </c>
      <c r="H705" s="43">
        <v>1946</v>
      </c>
      <c r="I705" s="324" t="s">
        <v>40</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3061</v>
      </c>
      <c r="E706" s="1" t="s">
        <v>3505</v>
      </c>
      <c r="F706" t="s">
        <v>3023</v>
      </c>
      <c r="G706" s="45" t="s">
        <v>3512</v>
      </c>
      <c r="H706" s="43">
        <v>1947</v>
      </c>
      <c r="I706" s="324" t="s">
        <v>40</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3061</v>
      </c>
      <c r="E707" s="1" t="s">
        <v>3506</v>
      </c>
      <c r="F707" t="s">
        <v>3023</v>
      </c>
      <c r="G707" s="45" t="s">
        <v>3513</v>
      </c>
      <c r="H707" s="43">
        <v>1948</v>
      </c>
      <c r="I707" s="324" t="s">
        <v>40</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3061</v>
      </c>
      <c r="E708" s="1" t="s">
        <v>3507</v>
      </c>
      <c r="F708" t="s">
        <v>3023</v>
      </c>
      <c r="G708" s="45" t="s">
        <v>3514</v>
      </c>
      <c r="H708" s="43">
        <v>1949</v>
      </c>
      <c r="I708" s="324" t="s">
        <v>40</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3061</v>
      </c>
      <c r="E709" s="1" t="s">
        <v>3508</v>
      </c>
      <c r="F709" t="s">
        <v>3023</v>
      </c>
      <c r="G709" s="45" t="s">
        <v>3515</v>
      </c>
      <c r="H709" s="43">
        <v>1950</v>
      </c>
      <c r="I709" s="324" t="s">
        <v>40</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ref="C710:C760" si="36">C$593</f>
        <v>Fraction of Eligible Industrial Energy Use Shifted to Electricity</v>
      </c>
      <c r="D710" s="6" t="s">
        <v>3061</v>
      </c>
      <c r="E710" s="1" t="s">
        <v>3509</v>
      </c>
      <c r="F710" t="s">
        <v>3023</v>
      </c>
      <c r="G710" s="45" t="s">
        <v>3516</v>
      </c>
      <c r="H710" s="43">
        <v>1951</v>
      </c>
      <c r="I710" s="324" t="s">
        <v>40</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3061</v>
      </c>
      <c r="E711" s="1" t="s">
        <v>3510</v>
      </c>
      <c r="F711" t="s">
        <v>3023</v>
      </c>
      <c r="G711" s="45" t="s">
        <v>3517</v>
      </c>
      <c r="H711" s="43">
        <v>1952</v>
      </c>
      <c r="I711" s="324" t="s">
        <v>40</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3061</v>
      </c>
      <c r="E712" s="1" t="s">
        <v>3666</v>
      </c>
      <c r="F712" t="s">
        <v>3023</v>
      </c>
      <c r="G712" s="45" t="s">
        <v>3666</v>
      </c>
      <c r="H712" s="43">
        <v>1953</v>
      </c>
      <c r="I712" s="324" t="s">
        <v>40</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3062</v>
      </c>
      <c r="E713" s="1" t="s">
        <v>3504</v>
      </c>
      <c r="F713" t="s">
        <v>3024</v>
      </c>
      <c r="G713" s="45" t="s">
        <v>3511</v>
      </c>
      <c r="H713" s="43">
        <v>1954</v>
      </c>
      <c r="I713" s="324" t="s">
        <v>40</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3062</v>
      </c>
      <c r="E714" s="1" t="s">
        <v>3505</v>
      </c>
      <c r="F714" t="s">
        <v>3024</v>
      </c>
      <c r="G714" s="45" t="s">
        <v>3512</v>
      </c>
      <c r="H714" s="43">
        <v>1955</v>
      </c>
      <c r="I714" s="324" t="s">
        <v>40</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3062</v>
      </c>
      <c r="E715" s="1" t="s">
        <v>3506</v>
      </c>
      <c r="F715" t="s">
        <v>3024</v>
      </c>
      <c r="G715" s="45" t="s">
        <v>3513</v>
      </c>
      <c r="H715" s="43">
        <v>1956</v>
      </c>
      <c r="I715" s="324" t="s">
        <v>40</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3062</v>
      </c>
      <c r="E716" s="1" t="s">
        <v>3507</v>
      </c>
      <c r="F716" t="s">
        <v>3024</v>
      </c>
      <c r="G716" s="45" t="s">
        <v>3514</v>
      </c>
      <c r="H716" s="43">
        <v>1957</v>
      </c>
      <c r="I716" s="324" t="s">
        <v>40</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3062</v>
      </c>
      <c r="E717" s="1" t="s">
        <v>3508</v>
      </c>
      <c r="F717" t="s">
        <v>3024</v>
      </c>
      <c r="G717" s="45" t="s">
        <v>3515</v>
      </c>
      <c r="H717" s="43">
        <v>1958</v>
      </c>
      <c r="I717" s="324" t="s">
        <v>40</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3062</v>
      </c>
      <c r="E718" s="1" t="s">
        <v>3509</v>
      </c>
      <c r="F718" t="s">
        <v>3024</v>
      </c>
      <c r="G718" s="45" t="s">
        <v>3516</v>
      </c>
      <c r="H718" s="43">
        <v>1959</v>
      </c>
      <c r="I718" s="324" t="s">
        <v>40</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3062</v>
      </c>
      <c r="E719" s="1" t="s">
        <v>3510</v>
      </c>
      <c r="F719" t="s">
        <v>3024</v>
      </c>
      <c r="G719" s="45" t="s">
        <v>3517</v>
      </c>
      <c r="H719" s="43">
        <v>1960</v>
      </c>
      <c r="I719" s="324" t="s">
        <v>40</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3062</v>
      </c>
      <c r="E720" s="1" t="s">
        <v>3666</v>
      </c>
      <c r="F720" t="s">
        <v>3024</v>
      </c>
      <c r="G720" s="45" t="s">
        <v>3666</v>
      </c>
      <c r="H720" s="43">
        <v>1961</v>
      </c>
      <c r="I720" s="324" t="s">
        <v>40</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3063</v>
      </c>
      <c r="E721" s="1" t="s">
        <v>3504</v>
      </c>
      <c r="F721" t="s">
        <v>3025</v>
      </c>
      <c r="G721" s="45" t="s">
        <v>3511</v>
      </c>
      <c r="H721" s="43">
        <v>1962</v>
      </c>
      <c r="I721" s="324" t="s">
        <v>40</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3063</v>
      </c>
      <c r="E722" s="1" t="s">
        <v>3505</v>
      </c>
      <c r="F722" t="s">
        <v>3025</v>
      </c>
      <c r="G722" s="45" t="s">
        <v>3512</v>
      </c>
      <c r="H722" s="43">
        <v>1963</v>
      </c>
      <c r="I722" s="324" t="s">
        <v>40</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3063</v>
      </c>
      <c r="E723" s="1" t="s">
        <v>3506</v>
      </c>
      <c r="F723" t="s">
        <v>3025</v>
      </c>
      <c r="G723" s="45" t="s">
        <v>3513</v>
      </c>
      <c r="H723" s="43">
        <v>1964</v>
      </c>
      <c r="I723" s="324" t="s">
        <v>40</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3063</v>
      </c>
      <c r="E724" s="1" t="s">
        <v>3507</v>
      </c>
      <c r="F724" t="s">
        <v>3025</v>
      </c>
      <c r="G724" s="45" t="s">
        <v>3514</v>
      </c>
      <c r="H724" s="43">
        <v>1965</v>
      </c>
      <c r="I724" s="324" t="s">
        <v>40</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3063</v>
      </c>
      <c r="E725" s="1" t="s">
        <v>3508</v>
      </c>
      <c r="F725" t="s">
        <v>3025</v>
      </c>
      <c r="G725" s="45" t="s">
        <v>3515</v>
      </c>
      <c r="H725" s="43">
        <v>1966</v>
      </c>
      <c r="I725" s="324" t="s">
        <v>40</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3063</v>
      </c>
      <c r="E726" s="1" t="s">
        <v>3509</v>
      </c>
      <c r="F726" t="s">
        <v>3025</v>
      </c>
      <c r="G726" s="45" t="s">
        <v>3516</v>
      </c>
      <c r="H726" s="43">
        <v>1967</v>
      </c>
      <c r="I726" s="324" t="s">
        <v>40</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3063</v>
      </c>
      <c r="E727" s="1" t="s">
        <v>3510</v>
      </c>
      <c r="F727" t="s">
        <v>3025</v>
      </c>
      <c r="G727" s="45" t="s">
        <v>3517</v>
      </c>
      <c r="H727" s="43">
        <v>1968</v>
      </c>
      <c r="I727" s="324" t="s">
        <v>40</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3063</v>
      </c>
      <c r="E728" s="1" t="s">
        <v>3666</v>
      </c>
      <c r="F728" t="s">
        <v>3025</v>
      </c>
      <c r="G728" s="45" t="s">
        <v>3666</v>
      </c>
      <c r="H728" s="43">
        <v>1969</v>
      </c>
      <c r="I728" s="324" t="s">
        <v>40</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3064</v>
      </c>
      <c r="E729" s="1" t="s">
        <v>3504</v>
      </c>
      <c r="F729" t="s">
        <v>3026</v>
      </c>
      <c r="G729" s="45" t="s">
        <v>3511</v>
      </c>
      <c r="H729" s="43">
        <v>1970</v>
      </c>
      <c r="I729" s="324" t="s">
        <v>40</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3064</v>
      </c>
      <c r="E730" s="1" t="s">
        <v>3505</v>
      </c>
      <c r="F730" t="s">
        <v>3026</v>
      </c>
      <c r="G730" s="45" t="s">
        <v>3512</v>
      </c>
      <c r="H730" s="43">
        <v>1971</v>
      </c>
      <c r="I730" s="324" t="s">
        <v>40</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3064</v>
      </c>
      <c r="E731" s="1" t="s">
        <v>3506</v>
      </c>
      <c r="F731" t="s">
        <v>3026</v>
      </c>
      <c r="G731" s="45" t="s">
        <v>3513</v>
      </c>
      <c r="H731" s="43">
        <v>1972</v>
      </c>
      <c r="I731" s="324" t="s">
        <v>40</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3064</v>
      </c>
      <c r="E732" s="1" t="s">
        <v>3507</v>
      </c>
      <c r="F732" t="s">
        <v>3026</v>
      </c>
      <c r="G732" s="45" t="s">
        <v>3514</v>
      </c>
      <c r="H732" s="43">
        <v>1973</v>
      </c>
      <c r="I732" s="324" t="s">
        <v>40</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3064</v>
      </c>
      <c r="E733" s="1" t="s">
        <v>3508</v>
      </c>
      <c r="F733" t="s">
        <v>3026</v>
      </c>
      <c r="G733" s="45" t="s">
        <v>3515</v>
      </c>
      <c r="H733" s="43">
        <v>1974</v>
      </c>
      <c r="I733" s="324" t="s">
        <v>40</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3064</v>
      </c>
      <c r="E734" s="1" t="s">
        <v>3509</v>
      </c>
      <c r="F734" t="s">
        <v>3026</v>
      </c>
      <c r="G734" s="45" t="s">
        <v>3516</v>
      </c>
      <c r="H734" s="43">
        <v>1975</v>
      </c>
      <c r="I734" s="324" t="s">
        <v>40</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3064</v>
      </c>
      <c r="E735" s="1" t="s">
        <v>3510</v>
      </c>
      <c r="F735" t="s">
        <v>3026</v>
      </c>
      <c r="G735" s="45" t="s">
        <v>3517</v>
      </c>
      <c r="H735" s="43">
        <v>1976</v>
      </c>
      <c r="I735" s="324" t="s">
        <v>40</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3064</v>
      </c>
      <c r="E736" s="1" t="s">
        <v>3666</v>
      </c>
      <c r="F736" t="s">
        <v>3026</v>
      </c>
      <c r="G736" s="45" t="s">
        <v>3666</v>
      </c>
      <c r="H736" s="43">
        <v>1977</v>
      </c>
      <c r="I736" s="324" t="s">
        <v>40</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3065</v>
      </c>
      <c r="E737" s="1" t="s">
        <v>3504</v>
      </c>
      <c r="F737" t="s">
        <v>3027</v>
      </c>
      <c r="G737" s="45" t="s">
        <v>3511</v>
      </c>
      <c r="H737" s="43">
        <v>1978</v>
      </c>
      <c r="I737" s="324" t="s">
        <v>40</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3065</v>
      </c>
      <c r="E738" s="1" t="s">
        <v>3505</v>
      </c>
      <c r="F738" t="s">
        <v>3027</v>
      </c>
      <c r="G738" s="45" t="s">
        <v>3512</v>
      </c>
      <c r="H738" s="43">
        <v>1979</v>
      </c>
      <c r="I738" s="324" t="s">
        <v>40</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3065</v>
      </c>
      <c r="E739" s="1" t="s">
        <v>3506</v>
      </c>
      <c r="F739" t="s">
        <v>3027</v>
      </c>
      <c r="G739" s="45" t="s">
        <v>3513</v>
      </c>
      <c r="H739" s="43">
        <v>1980</v>
      </c>
      <c r="I739" s="324" t="s">
        <v>40</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3065</v>
      </c>
      <c r="E740" s="1" t="s">
        <v>3507</v>
      </c>
      <c r="F740" t="s">
        <v>3027</v>
      </c>
      <c r="G740" s="45" t="s">
        <v>3514</v>
      </c>
      <c r="H740" s="43">
        <v>1981</v>
      </c>
      <c r="I740" s="324" t="s">
        <v>40</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3065</v>
      </c>
      <c r="E741" s="1" t="s">
        <v>3508</v>
      </c>
      <c r="F741" t="s">
        <v>3027</v>
      </c>
      <c r="G741" s="45" t="s">
        <v>3515</v>
      </c>
      <c r="H741" s="43">
        <v>1982</v>
      </c>
      <c r="I741" s="324" t="s">
        <v>40</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3065</v>
      </c>
      <c r="E742" s="1" t="s">
        <v>3509</v>
      </c>
      <c r="F742" t="s">
        <v>3027</v>
      </c>
      <c r="G742" s="45" t="s">
        <v>3516</v>
      </c>
      <c r="H742" s="43">
        <v>1983</v>
      </c>
      <c r="I742" s="324" t="s">
        <v>40</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3065</v>
      </c>
      <c r="E743" s="1" t="s">
        <v>3510</v>
      </c>
      <c r="F743" t="s">
        <v>3027</v>
      </c>
      <c r="G743" s="45" t="s">
        <v>3517</v>
      </c>
      <c r="H743" s="43">
        <v>1984</v>
      </c>
      <c r="I743" s="324" t="s">
        <v>40</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3065</v>
      </c>
      <c r="E744" s="1" t="s">
        <v>3666</v>
      </c>
      <c r="F744" t="s">
        <v>3027</v>
      </c>
      <c r="G744" s="45" t="s">
        <v>3666</v>
      </c>
      <c r="H744" s="43">
        <v>1985</v>
      </c>
      <c r="I744" s="324" t="s">
        <v>40</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3066</v>
      </c>
      <c r="E745" s="1" t="s">
        <v>3504</v>
      </c>
      <c r="F745" t="s">
        <v>3028</v>
      </c>
      <c r="G745" s="45" t="s">
        <v>3511</v>
      </c>
      <c r="H745" s="43">
        <v>1986</v>
      </c>
      <c r="I745" s="324" t="s">
        <v>40</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3066</v>
      </c>
      <c r="E746" s="1" t="s">
        <v>3505</v>
      </c>
      <c r="F746" t="s">
        <v>3028</v>
      </c>
      <c r="G746" s="45" t="s">
        <v>3512</v>
      </c>
      <c r="H746" s="43">
        <v>1987</v>
      </c>
      <c r="I746" s="324" t="s">
        <v>40</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3066</v>
      </c>
      <c r="E747" s="1" t="s">
        <v>3506</v>
      </c>
      <c r="F747" t="s">
        <v>3028</v>
      </c>
      <c r="G747" s="45" t="s">
        <v>3513</v>
      </c>
      <c r="H747" s="43">
        <v>1988</v>
      </c>
      <c r="I747" s="324" t="s">
        <v>40</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3066</v>
      </c>
      <c r="E748" s="1" t="s">
        <v>3507</v>
      </c>
      <c r="F748" t="s">
        <v>3028</v>
      </c>
      <c r="G748" s="45" t="s">
        <v>3514</v>
      </c>
      <c r="H748" s="43">
        <v>1989</v>
      </c>
      <c r="I748" s="324" t="s">
        <v>40</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3066</v>
      </c>
      <c r="E749" s="1" t="s">
        <v>3508</v>
      </c>
      <c r="F749" t="s">
        <v>3028</v>
      </c>
      <c r="G749" s="45" t="s">
        <v>3515</v>
      </c>
      <c r="H749" s="43">
        <v>1990</v>
      </c>
      <c r="I749" s="324" t="s">
        <v>40</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3066</v>
      </c>
      <c r="E750" s="1" t="s">
        <v>3509</v>
      </c>
      <c r="F750" t="s">
        <v>3028</v>
      </c>
      <c r="G750" s="45" t="s">
        <v>3516</v>
      </c>
      <c r="H750" s="43">
        <v>1991</v>
      </c>
      <c r="I750" s="324" t="s">
        <v>40</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3066</v>
      </c>
      <c r="E751" s="1" t="s">
        <v>3510</v>
      </c>
      <c r="F751" t="s">
        <v>3028</v>
      </c>
      <c r="G751" s="45" t="s">
        <v>3517</v>
      </c>
      <c r="H751" s="43">
        <v>1992</v>
      </c>
      <c r="I751" s="324" t="s">
        <v>40</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3066</v>
      </c>
      <c r="E752" s="1" t="s">
        <v>3666</v>
      </c>
      <c r="F752" t="s">
        <v>3028</v>
      </c>
      <c r="G752" s="45" t="s">
        <v>3666</v>
      </c>
      <c r="H752" s="43">
        <v>1993</v>
      </c>
      <c r="I752" s="324" t="s">
        <v>40</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3067</v>
      </c>
      <c r="E753" s="1" t="s">
        <v>3504</v>
      </c>
      <c r="F753" t="s">
        <v>3029</v>
      </c>
      <c r="G753" s="45" t="s">
        <v>3511</v>
      </c>
      <c r="H753" s="43">
        <v>1994</v>
      </c>
      <c r="I753" s="324" t="s">
        <v>40</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3067</v>
      </c>
      <c r="E754" s="1" t="s">
        <v>3505</v>
      </c>
      <c r="F754" t="s">
        <v>3029</v>
      </c>
      <c r="G754" s="45" t="s">
        <v>3512</v>
      </c>
      <c r="H754" s="43">
        <v>1995</v>
      </c>
      <c r="I754" s="324" t="s">
        <v>40</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3067</v>
      </c>
      <c r="E755" s="1" t="s">
        <v>3506</v>
      </c>
      <c r="F755" t="s">
        <v>3029</v>
      </c>
      <c r="G755" s="45" t="s">
        <v>3513</v>
      </c>
      <c r="H755" s="43">
        <v>1996</v>
      </c>
      <c r="I755" s="324" t="s">
        <v>40</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3067</v>
      </c>
      <c r="E756" s="1" t="s">
        <v>3507</v>
      </c>
      <c r="F756" t="s">
        <v>3029</v>
      </c>
      <c r="G756" s="45" t="s">
        <v>3514</v>
      </c>
      <c r="H756" s="43">
        <v>1997</v>
      </c>
      <c r="I756" s="324" t="s">
        <v>40</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3067</v>
      </c>
      <c r="E757" s="1" t="s">
        <v>3508</v>
      </c>
      <c r="F757" t="s">
        <v>3029</v>
      </c>
      <c r="G757" s="45" t="s">
        <v>3515</v>
      </c>
      <c r="H757" s="43">
        <v>1998</v>
      </c>
      <c r="I757" s="324" t="s">
        <v>40</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3067</v>
      </c>
      <c r="E758" s="1" t="s">
        <v>3509</v>
      </c>
      <c r="F758" t="s">
        <v>3029</v>
      </c>
      <c r="G758" s="45" t="s">
        <v>3516</v>
      </c>
      <c r="H758" s="43">
        <v>1999</v>
      </c>
      <c r="I758" s="324" t="s">
        <v>40</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3067</v>
      </c>
      <c r="E759" s="1" t="s">
        <v>3510</v>
      </c>
      <c r="F759" t="s">
        <v>3029</v>
      </c>
      <c r="G759" s="45" t="s">
        <v>3517</v>
      </c>
      <c r="H759" s="43">
        <v>2000</v>
      </c>
      <c r="I759" s="324" t="s">
        <v>40</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3067</v>
      </c>
      <c r="E760" s="1" t="s">
        <v>3666</v>
      </c>
      <c r="F760" t="s">
        <v>3029</v>
      </c>
      <c r="G760" s="45" t="s">
        <v>3666</v>
      </c>
      <c r="H760" s="43">
        <v>2001</v>
      </c>
      <c r="I760" s="324" t="s">
        <v>40</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ref="C761:C792" si="37">C$593</f>
        <v>Fraction of Eligible Industrial Energy Use Shifted to Electricity</v>
      </c>
      <c r="D761" s="6" t="s">
        <v>3068</v>
      </c>
      <c r="E761" s="1" t="s">
        <v>3504</v>
      </c>
      <c r="F761" t="s">
        <v>3030</v>
      </c>
      <c r="G761" s="45" t="s">
        <v>3511</v>
      </c>
      <c r="H761" s="43">
        <v>2002</v>
      </c>
      <c r="I761" s="324" t="s">
        <v>40</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3068</v>
      </c>
      <c r="E762" s="1" t="s">
        <v>3505</v>
      </c>
      <c r="F762" t="s">
        <v>3030</v>
      </c>
      <c r="G762" s="45" t="s">
        <v>3512</v>
      </c>
      <c r="H762" s="43">
        <v>2003</v>
      </c>
      <c r="I762" s="324" t="s">
        <v>40</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3068</v>
      </c>
      <c r="E763" s="1" t="s">
        <v>3506</v>
      </c>
      <c r="F763" t="s">
        <v>3030</v>
      </c>
      <c r="G763" s="45" t="s">
        <v>3513</v>
      </c>
      <c r="H763" s="43">
        <v>2004</v>
      </c>
      <c r="I763" s="324" t="s">
        <v>40</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3068</v>
      </c>
      <c r="E764" s="1" t="s">
        <v>3507</v>
      </c>
      <c r="F764" t="s">
        <v>3030</v>
      </c>
      <c r="G764" s="45" t="s">
        <v>3514</v>
      </c>
      <c r="H764" s="43">
        <v>2005</v>
      </c>
      <c r="I764" s="324" t="s">
        <v>40</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3068</v>
      </c>
      <c r="E765" s="1" t="s">
        <v>3508</v>
      </c>
      <c r="F765" t="s">
        <v>3030</v>
      </c>
      <c r="G765" s="45" t="s">
        <v>3515</v>
      </c>
      <c r="H765" s="43">
        <v>2006</v>
      </c>
      <c r="I765" s="324" t="s">
        <v>40</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3068</v>
      </c>
      <c r="E766" s="1" t="s">
        <v>3509</v>
      </c>
      <c r="F766" t="s">
        <v>3030</v>
      </c>
      <c r="G766" s="45" t="s">
        <v>3516</v>
      </c>
      <c r="H766" s="43">
        <v>2007</v>
      </c>
      <c r="I766" s="324" t="s">
        <v>40</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3068</v>
      </c>
      <c r="E767" s="1" t="s">
        <v>3510</v>
      </c>
      <c r="F767" t="s">
        <v>3030</v>
      </c>
      <c r="G767" s="45" t="s">
        <v>3517</v>
      </c>
      <c r="H767" s="43">
        <v>2008</v>
      </c>
      <c r="I767" s="324" t="s">
        <v>40</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3068</v>
      </c>
      <c r="E768" s="1" t="s">
        <v>3666</v>
      </c>
      <c r="F768" t="s">
        <v>3030</v>
      </c>
      <c r="G768" s="45" t="s">
        <v>3666</v>
      </c>
      <c r="H768" s="43">
        <v>2009</v>
      </c>
      <c r="I768" s="324" t="s">
        <v>40</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3069</v>
      </c>
      <c r="E769" s="1" t="s">
        <v>3504</v>
      </c>
      <c r="F769" t="s">
        <v>3031</v>
      </c>
      <c r="G769" s="45" t="s">
        <v>3511</v>
      </c>
      <c r="H769" s="43">
        <v>2010</v>
      </c>
      <c r="I769" s="324" t="s">
        <v>40</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3069</v>
      </c>
      <c r="E770" s="1" t="s">
        <v>3505</v>
      </c>
      <c r="F770" t="s">
        <v>3031</v>
      </c>
      <c r="G770" s="45" t="s">
        <v>3512</v>
      </c>
      <c r="H770" s="43">
        <v>2011</v>
      </c>
      <c r="I770" s="324" t="s">
        <v>40</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3069</v>
      </c>
      <c r="E771" s="1" t="s">
        <v>3506</v>
      </c>
      <c r="F771" t="s">
        <v>3031</v>
      </c>
      <c r="G771" s="45" t="s">
        <v>3513</v>
      </c>
      <c r="H771" s="43">
        <v>2012</v>
      </c>
      <c r="I771" s="324" t="s">
        <v>40</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3069</v>
      </c>
      <c r="E772" s="1" t="s">
        <v>3507</v>
      </c>
      <c r="F772" t="s">
        <v>3031</v>
      </c>
      <c r="G772" s="45" t="s">
        <v>3514</v>
      </c>
      <c r="H772" s="43">
        <v>2013</v>
      </c>
      <c r="I772" s="324" t="s">
        <v>40</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3069</v>
      </c>
      <c r="E773" s="1" t="s">
        <v>3508</v>
      </c>
      <c r="F773" t="s">
        <v>3031</v>
      </c>
      <c r="G773" s="45" t="s">
        <v>3515</v>
      </c>
      <c r="H773" s="43">
        <v>2014</v>
      </c>
      <c r="I773" s="324" t="s">
        <v>40</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3069</v>
      </c>
      <c r="E774" s="1" t="s">
        <v>3509</v>
      </c>
      <c r="F774" t="s">
        <v>3031</v>
      </c>
      <c r="G774" s="45" t="s">
        <v>3516</v>
      </c>
      <c r="H774" s="43">
        <v>2015</v>
      </c>
      <c r="I774" s="324" t="s">
        <v>40</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3069</v>
      </c>
      <c r="E775" s="1" t="s">
        <v>3510</v>
      </c>
      <c r="F775" t="s">
        <v>3031</v>
      </c>
      <c r="G775" s="45" t="s">
        <v>3517</v>
      </c>
      <c r="H775" s="43">
        <v>2016</v>
      </c>
      <c r="I775" s="324" t="s">
        <v>40</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3069</v>
      </c>
      <c r="E776" s="1" t="s">
        <v>3666</v>
      </c>
      <c r="F776" t="s">
        <v>3031</v>
      </c>
      <c r="G776" s="45" t="s">
        <v>3666</v>
      </c>
      <c r="H776" s="43">
        <v>2017</v>
      </c>
      <c r="I776" s="324" t="s">
        <v>40</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3070</v>
      </c>
      <c r="E777" s="1" t="s">
        <v>3504</v>
      </c>
      <c r="F777" t="s">
        <v>3073</v>
      </c>
      <c r="G777" s="45" t="s">
        <v>3511</v>
      </c>
      <c r="H777" s="43">
        <v>2018</v>
      </c>
      <c r="I777" s="324" t="s">
        <v>40</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3070</v>
      </c>
      <c r="E778" s="1" t="s">
        <v>3505</v>
      </c>
      <c r="F778" t="s">
        <v>3073</v>
      </c>
      <c r="G778" s="45" t="s">
        <v>3512</v>
      </c>
      <c r="H778" s="43">
        <v>2019</v>
      </c>
      <c r="I778" s="324" t="s">
        <v>40</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3070</v>
      </c>
      <c r="E779" s="1" t="s">
        <v>3506</v>
      </c>
      <c r="F779" t="s">
        <v>3073</v>
      </c>
      <c r="G779" s="45" t="s">
        <v>3513</v>
      </c>
      <c r="H779" s="43">
        <v>2020</v>
      </c>
      <c r="I779" s="324" t="s">
        <v>40</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3070</v>
      </c>
      <c r="E780" s="1" t="s">
        <v>3507</v>
      </c>
      <c r="F780" t="s">
        <v>3073</v>
      </c>
      <c r="G780" s="45" t="s">
        <v>3514</v>
      </c>
      <c r="H780" s="43">
        <v>2021</v>
      </c>
      <c r="I780" s="324" t="s">
        <v>40</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3070</v>
      </c>
      <c r="E781" s="1" t="s">
        <v>3508</v>
      </c>
      <c r="F781" t="s">
        <v>3073</v>
      </c>
      <c r="G781" s="45" t="s">
        <v>3515</v>
      </c>
      <c r="H781" s="43">
        <v>2022</v>
      </c>
      <c r="I781" s="324" t="s">
        <v>40</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3070</v>
      </c>
      <c r="E782" s="1" t="s">
        <v>3509</v>
      </c>
      <c r="F782" t="s">
        <v>3073</v>
      </c>
      <c r="G782" s="45" t="s">
        <v>3516</v>
      </c>
      <c r="H782" s="43">
        <v>2023</v>
      </c>
      <c r="I782" s="324" t="s">
        <v>40</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3070</v>
      </c>
      <c r="E783" s="1" t="s">
        <v>3510</v>
      </c>
      <c r="F783" t="s">
        <v>3073</v>
      </c>
      <c r="G783" s="45" t="s">
        <v>3517</v>
      </c>
      <c r="H783" s="43">
        <v>2024</v>
      </c>
      <c r="I783" s="324" t="s">
        <v>40</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3070</v>
      </c>
      <c r="E784" s="1" t="s">
        <v>3666</v>
      </c>
      <c r="F784" t="s">
        <v>3073</v>
      </c>
      <c r="G784" s="45" t="s">
        <v>3666</v>
      </c>
      <c r="H784" s="43">
        <v>2025</v>
      </c>
      <c r="I784" s="324" t="s">
        <v>40</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3071</v>
      </c>
      <c r="E785" s="1" t="s">
        <v>3504</v>
      </c>
      <c r="F785" t="s">
        <v>3032</v>
      </c>
      <c r="G785" s="45" t="s">
        <v>3511</v>
      </c>
      <c r="H785" s="43">
        <v>2026</v>
      </c>
      <c r="I785" s="324" t="s">
        <v>40</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3071</v>
      </c>
      <c r="E786" s="1" t="s">
        <v>3505</v>
      </c>
      <c r="F786" t="s">
        <v>3032</v>
      </c>
      <c r="G786" s="45" t="s">
        <v>3512</v>
      </c>
      <c r="H786" s="43">
        <v>2027</v>
      </c>
      <c r="I786" s="324" t="s">
        <v>40</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3071</v>
      </c>
      <c r="E787" s="1" t="s">
        <v>3506</v>
      </c>
      <c r="F787" t="s">
        <v>3032</v>
      </c>
      <c r="G787" s="45" t="s">
        <v>3513</v>
      </c>
      <c r="H787" s="43">
        <v>2028</v>
      </c>
      <c r="I787" s="324" t="s">
        <v>40</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3071</v>
      </c>
      <c r="E788" s="1" t="s">
        <v>3507</v>
      </c>
      <c r="F788" t="s">
        <v>3032</v>
      </c>
      <c r="G788" s="45" t="s">
        <v>3514</v>
      </c>
      <c r="H788" s="43">
        <v>2029</v>
      </c>
      <c r="I788" s="324" t="s">
        <v>40</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3071</v>
      </c>
      <c r="E789" s="1" t="s">
        <v>3508</v>
      </c>
      <c r="F789" t="s">
        <v>3032</v>
      </c>
      <c r="G789" s="45" t="s">
        <v>3515</v>
      </c>
      <c r="H789" s="43">
        <v>2030</v>
      </c>
      <c r="I789" s="324" t="s">
        <v>40</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3071</v>
      </c>
      <c r="E790" s="1" t="s">
        <v>3509</v>
      </c>
      <c r="F790" t="s">
        <v>3032</v>
      </c>
      <c r="G790" s="45" t="s">
        <v>3516</v>
      </c>
      <c r="H790" s="43">
        <v>2031</v>
      </c>
      <c r="I790" s="324" t="s">
        <v>40</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7"/>
        <v>Fraction of Eligible Industrial Energy Use Shifted to Electricity</v>
      </c>
      <c r="D791" s="6" t="s">
        <v>3071</v>
      </c>
      <c r="E791" s="1" t="s">
        <v>3510</v>
      </c>
      <c r="F791" t="s">
        <v>3032</v>
      </c>
      <c r="G791" s="45" t="s">
        <v>3517</v>
      </c>
      <c r="H791" s="43">
        <v>2032</v>
      </c>
      <c r="I791" s="324" t="s">
        <v>40</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7"/>
        <v>Fraction of Eligible Industrial Energy Use Shifted to Electricity</v>
      </c>
      <c r="D792" s="6" t="s">
        <v>3071</v>
      </c>
      <c r="E792" s="1" t="s">
        <v>3666</v>
      </c>
      <c r="F792" t="s">
        <v>3032</v>
      </c>
      <c r="G792" s="45" t="s">
        <v>3666</v>
      </c>
      <c r="H792" s="43">
        <v>2033</v>
      </c>
      <c r="I792" s="324" t="s">
        <v>40</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x14ac:dyDescent="0.3">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Substitution</v>
      </c>
      <c r="C793" s="317" t="s">
        <v>2761</v>
      </c>
      <c r="D793" s="6"/>
      <c r="E793" s="6"/>
      <c r="F793" s="6"/>
      <c r="G793" s="6"/>
      <c r="H793" s="47">
        <v>58</v>
      </c>
      <c r="I793" s="324" t="s">
        <v>40</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substitution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3">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Destruction</v>
      </c>
      <c r="C794" s="317" t="s">
        <v>2762</v>
      </c>
      <c r="D794" s="6"/>
      <c r="E794" s="6"/>
      <c r="F794" s="6"/>
      <c r="G794" s="6"/>
      <c r="H794" s="47">
        <v>510</v>
      </c>
      <c r="I794" s="324" t="s">
        <v>40</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destruction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3">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Recovery</v>
      </c>
      <c r="C795" s="317" t="s">
        <v>2763</v>
      </c>
      <c r="D795" s="6"/>
      <c r="E795" s="6"/>
      <c r="F795" s="6"/>
      <c r="G795" s="6"/>
      <c r="H795" s="47">
        <v>511</v>
      </c>
      <c r="I795" s="324" t="s">
        <v>40</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recovery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3">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F-Gas Eqpt. Maintenance &amp; Retrofits</v>
      </c>
      <c r="C796" s="317" t="s">
        <v>2764</v>
      </c>
      <c r="D796" s="6" t="s">
        <v>3056</v>
      </c>
      <c r="E796" s="6"/>
      <c r="F796" t="s">
        <v>2563</v>
      </c>
      <c r="G796" s="6"/>
      <c r="H796" s="47">
        <v>512</v>
      </c>
      <c r="I796" s="324" t="s">
        <v>40</v>
      </c>
      <c r="J796" s="255" t="str">
        <f>IF(ISBLANK(INDEX('Policy Characteristics'!D:D,MATCH($C796,'Policy Characteristics'!$C:$C,0))),"",INDEX('Policy Characteristics'!D:D,MATCH($C796,'Policy Characteristics'!$C:$C,0)))</f>
        <v>F-gas Measures</v>
      </c>
      <c r="K796" s="254" t="str">
        <f>IF(ISBLANK(INDEX('Policy Characteristics'!E:E,MATCH($C796,'Policy Characteristics'!$C:$C,0))),"",INDEX('Policy Characteristics'!E:E,MATCH($C796,'Policy Characteristics'!$C:$C,0)))</f>
        <v>indst f gas inspct maint retrofit</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potential achieved</v>
      </c>
      <c r="P796" s="254"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6" s="254" t="str">
        <f>IF(ISBLANK(INDEX('Policy Characteristics'!K:K,MATCH($C796,'Policy Characteristics'!$C:$C,0))),"",INDEX('Policy Characteristics'!K:K,MATCH($C796,'Policy Characteristics'!$C:$C,0)))</f>
        <v>industry-ag-main.html#avoid-f-gases</v>
      </c>
      <c r="R796" s="254" t="str">
        <f>IF(ISBLANK(INDEX('Policy Characteristics'!L:L,MATCH($C796,'Policy Characteristics'!$C:$C,0))),"",INDEX('Policy Characteristics'!L:L,MATCH($C796,'Policy Characteristics'!$C:$C,0)))</f>
        <v>avoid-f-gases.html</v>
      </c>
    </row>
    <row r="797" spans="1:18" s="2" customFormat="1" x14ac:dyDescent="0.3">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F-Gas Eqpt. Maintenance &amp; Retrofits</v>
      </c>
      <c r="C797" s="317" t="s">
        <v>2764</v>
      </c>
      <c r="D797" s="6" t="s">
        <v>3061</v>
      </c>
      <c r="E797" s="6"/>
      <c r="F797" t="s">
        <v>3023</v>
      </c>
      <c r="G797" s="6"/>
      <c r="H797" s="47">
        <v>1653</v>
      </c>
      <c r="I797" s="324" t="s">
        <v>40</v>
      </c>
      <c r="J797" s="255" t="str">
        <f>IF(ISBLANK(INDEX('Policy Characteristics'!D:D,MATCH($C797,'Policy Characteristics'!$C:$C,0))),"",INDEX('Policy Characteristics'!D:D,MATCH($C797,'Policy Characteristics'!$C:$C,0)))</f>
        <v>F-gas Measures</v>
      </c>
      <c r="K797" s="254" t="str">
        <f>IF(ISBLANK(INDEX('Policy Characteristics'!E:E,MATCH($C797,'Policy Characteristics'!$C:$C,0))),"",INDEX('Policy Characteristics'!E:E,MATCH($C797,'Policy Characteristics'!$C:$C,0)))</f>
        <v>indst f gas inspct maint retrofit</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potential achieved</v>
      </c>
      <c r="P797" s="254"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7" s="254" t="str">
        <f>IF(ISBLANK(INDEX('Policy Characteristics'!K:K,MATCH($C797,'Policy Characteristics'!$C:$C,0))),"",INDEX('Policy Characteristics'!K:K,MATCH($C797,'Policy Characteristics'!$C:$C,0)))</f>
        <v>industry-ag-main.html#avoid-f-gases</v>
      </c>
      <c r="R797" s="254" t="str">
        <f>IF(ISBLANK(INDEX('Policy Characteristics'!L:L,MATCH($C797,'Policy Characteristics'!$C:$C,0))),"",INDEX('Policy Characteristics'!L:L,MATCH($C797,'Policy Characteristics'!$C:$C,0)))</f>
        <v>avoid-f-gases.html</v>
      </c>
    </row>
    <row r="798" spans="1:18" s="2" customFormat="1" x14ac:dyDescent="0.3">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t="s">
        <v>3528</v>
      </c>
      <c r="D798" s="45" t="s">
        <v>3047</v>
      </c>
      <c r="E798" s="1" t="s">
        <v>3504</v>
      </c>
      <c r="F798" t="s">
        <v>3072</v>
      </c>
      <c r="G798" s="45" t="s">
        <v>3511</v>
      </c>
      <c r="H798" s="43">
        <v>2034</v>
      </c>
      <c r="I798" s="324" t="s">
        <v>41</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3">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C$798</f>
        <v>Fraction of Eligible Industrial Energy Use Shifted to Hydrogen</v>
      </c>
      <c r="D799" s="45" t="s">
        <v>3047</v>
      </c>
      <c r="E799" s="1" t="s">
        <v>3505</v>
      </c>
      <c r="F799" t="s">
        <v>3072</v>
      </c>
      <c r="G799" s="45" t="s">
        <v>3512</v>
      </c>
      <c r="H799" s="43">
        <v>2035</v>
      </c>
      <c r="I799" s="324" t="s">
        <v>41</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3">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ref="C800:C863" si="38">C$798</f>
        <v>Fraction of Eligible Industrial Energy Use Shifted to Hydrogen</v>
      </c>
      <c r="D800" s="45" t="s">
        <v>3047</v>
      </c>
      <c r="E800" s="1" t="s">
        <v>3506</v>
      </c>
      <c r="F800" t="s">
        <v>3072</v>
      </c>
      <c r="G800" s="45" t="s">
        <v>3513</v>
      </c>
      <c r="H800" s="43">
        <v>2036</v>
      </c>
      <c r="I800" s="324" t="s">
        <v>41</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3">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3047</v>
      </c>
      <c r="E801" s="1" t="s">
        <v>3507</v>
      </c>
      <c r="F801" t="s">
        <v>3072</v>
      </c>
      <c r="G801" s="45" t="s">
        <v>3514</v>
      </c>
      <c r="H801" s="43">
        <v>2037</v>
      </c>
      <c r="I801" s="324" t="s">
        <v>41</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3">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3047</v>
      </c>
      <c r="E802" s="1" t="s">
        <v>3508</v>
      </c>
      <c r="F802" t="s">
        <v>3072</v>
      </c>
      <c r="G802" s="45" t="s">
        <v>3515</v>
      </c>
      <c r="H802" s="43">
        <v>2038</v>
      </c>
      <c r="I802" s="324" t="s">
        <v>41</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3">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3047</v>
      </c>
      <c r="E803" s="1" t="s">
        <v>3509</v>
      </c>
      <c r="F803" t="s">
        <v>3072</v>
      </c>
      <c r="G803" s="45" t="s">
        <v>3516</v>
      </c>
      <c r="H803" s="43">
        <v>2039</v>
      </c>
      <c r="I803" s="324" t="s">
        <v>40</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3">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45" t="s">
        <v>3047</v>
      </c>
      <c r="E804" s="1" t="s">
        <v>3510</v>
      </c>
      <c r="F804" t="s">
        <v>3072</v>
      </c>
      <c r="G804" s="45" t="s">
        <v>3517</v>
      </c>
      <c r="H804" s="43">
        <v>2040</v>
      </c>
      <c r="I804" s="324" t="s">
        <v>41</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3">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45" t="s">
        <v>3047</v>
      </c>
      <c r="E805" s="1" t="s">
        <v>3666</v>
      </c>
      <c r="F805" t="s">
        <v>3072</v>
      </c>
      <c r="G805" s="45" t="s">
        <v>3666</v>
      </c>
      <c r="H805" s="43">
        <v>2041</v>
      </c>
      <c r="I805" s="324" t="s">
        <v>41</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3">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3048</v>
      </c>
      <c r="E806" s="1" t="s">
        <v>3504</v>
      </c>
      <c r="F806" t="s">
        <v>2744</v>
      </c>
      <c r="G806" s="45" t="s">
        <v>3511</v>
      </c>
      <c r="H806" s="43">
        <v>2042</v>
      </c>
      <c r="I806" s="324" t="s">
        <v>41</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3">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3048</v>
      </c>
      <c r="E807" s="1" t="s">
        <v>3505</v>
      </c>
      <c r="F807" t="s">
        <v>2744</v>
      </c>
      <c r="G807" s="45" t="s">
        <v>3512</v>
      </c>
      <c r="H807" s="43">
        <v>2043</v>
      </c>
      <c r="I807" s="324" t="s">
        <v>40</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3">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3048</v>
      </c>
      <c r="E808" s="1" t="s">
        <v>3506</v>
      </c>
      <c r="F808" t="s">
        <v>2744</v>
      </c>
      <c r="G808" s="45" t="s">
        <v>3513</v>
      </c>
      <c r="H808" s="43">
        <v>2044</v>
      </c>
      <c r="I808" s="324" t="s">
        <v>41</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3">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3048</v>
      </c>
      <c r="E809" s="1" t="s">
        <v>3507</v>
      </c>
      <c r="F809" t="s">
        <v>2744</v>
      </c>
      <c r="G809" s="45" t="s">
        <v>3514</v>
      </c>
      <c r="H809" s="43">
        <v>2045</v>
      </c>
      <c r="I809" s="324" t="s">
        <v>41</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3">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3048</v>
      </c>
      <c r="E810" s="1" t="s">
        <v>3508</v>
      </c>
      <c r="F810" t="s">
        <v>2744</v>
      </c>
      <c r="G810" s="45" t="s">
        <v>3515</v>
      </c>
      <c r="H810" s="43">
        <v>2046</v>
      </c>
      <c r="I810" s="324" t="s">
        <v>41</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3">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3048</v>
      </c>
      <c r="E811" s="1" t="s">
        <v>3509</v>
      </c>
      <c r="F811" t="s">
        <v>2744</v>
      </c>
      <c r="G811" s="45" t="s">
        <v>3516</v>
      </c>
      <c r="H811" s="43">
        <v>2047</v>
      </c>
      <c r="I811" s="324" t="s">
        <v>41</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3">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3048</v>
      </c>
      <c r="E812" s="1" t="s">
        <v>3510</v>
      </c>
      <c r="F812" t="s">
        <v>2744</v>
      </c>
      <c r="G812" s="45" t="s">
        <v>3517</v>
      </c>
      <c r="H812" s="43">
        <v>2048</v>
      </c>
      <c r="I812" s="324" t="s">
        <v>41</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3">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3048</v>
      </c>
      <c r="E813" s="1" t="s">
        <v>3666</v>
      </c>
      <c r="F813" t="s">
        <v>2744</v>
      </c>
      <c r="G813" s="45" t="s">
        <v>3666</v>
      </c>
      <c r="H813" s="43">
        <v>2049</v>
      </c>
      <c r="I813" s="324" t="s">
        <v>41</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3">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3049</v>
      </c>
      <c r="E814" s="1" t="s">
        <v>3504</v>
      </c>
      <c r="F814" t="s">
        <v>3013</v>
      </c>
      <c r="G814" s="45" t="s">
        <v>3511</v>
      </c>
      <c r="H814" s="43">
        <v>2050</v>
      </c>
      <c r="I814" s="324" t="s">
        <v>40</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3">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3049</v>
      </c>
      <c r="E815" s="1" t="s">
        <v>3505</v>
      </c>
      <c r="F815" t="s">
        <v>3013</v>
      </c>
      <c r="G815" s="45" t="s">
        <v>3512</v>
      </c>
      <c r="H815" s="43">
        <v>2051</v>
      </c>
      <c r="I815" s="324" t="s">
        <v>40</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3">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3049</v>
      </c>
      <c r="E816" s="1" t="s">
        <v>3506</v>
      </c>
      <c r="F816" t="s">
        <v>3013</v>
      </c>
      <c r="G816" s="45" t="s">
        <v>3513</v>
      </c>
      <c r="H816" s="43">
        <v>2052</v>
      </c>
      <c r="I816" s="324" t="s">
        <v>40</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3">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3049</v>
      </c>
      <c r="E817" s="1" t="s">
        <v>3507</v>
      </c>
      <c r="F817" t="s">
        <v>3013</v>
      </c>
      <c r="G817" s="45" t="s">
        <v>3514</v>
      </c>
      <c r="H817" s="43">
        <v>2053</v>
      </c>
      <c r="I817" s="324" t="s">
        <v>40</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3">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3049</v>
      </c>
      <c r="E818" s="1" t="s">
        <v>3508</v>
      </c>
      <c r="F818" t="s">
        <v>3013</v>
      </c>
      <c r="G818" s="45" t="s">
        <v>3515</v>
      </c>
      <c r="H818" s="43">
        <v>2054</v>
      </c>
      <c r="I818" s="324" t="s">
        <v>41</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3">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3049</v>
      </c>
      <c r="E819" s="1" t="s">
        <v>3509</v>
      </c>
      <c r="F819" t="s">
        <v>3013</v>
      </c>
      <c r="G819" s="45" t="s">
        <v>3516</v>
      </c>
      <c r="H819" s="43">
        <v>2055</v>
      </c>
      <c r="I819" s="324" t="s">
        <v>41</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3">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3049</v>
      </c>
      <c r="E820" s="1" t="s">
        <v>3510</v>
      </c>
      <c r="F820" t="s">
        <v>3013</v>
      </c>
      <c r="G820" s="45" t="s">
        <v>3517</v>
      </c>
      <c r="H820" s="43">
        <v>2056</v>
      </c>
      <c r="I820" s="324" t="s">
        <v>41</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3">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3049</v>
      </c>
      <c r="E821" s="1" t="s">
        <v>3666</v>
      </c>
      <c r="F821" t="s">
        <v>3013</v>
      </c>
      <c r="G821" s="45" t="s">
        <v>3666</v>
      </c>
      <c r="H821" s="43">
        <v>2057</v>
      </c>
      <c r="I821" s="324" t="s">
        <v>41</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3">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3050</v>
      </c>
      <c r="E822" s="1" t="s">
        <v>3504</v>
      </c>
      <c r="F822" t="s">
        <v>3014</v>
      </c>
      <c r="G822" s="45" t="s">
        <v>3511</v>
      </c>
      <c r="H822" s="43">
        <v>2058</v>
      </c>
      <c r="I822" s="324" t="s">
        <v>40</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3">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3050</v>
      </c>
      <c r="E823" s="1" t="s">
        <v>3505</v>
      </c>
      <c r="F823" t="s">
        <v>3014</v>
      </c>
      <c r="G823" s="45" t="s">
        <v>3512</v>
      </c>
      <c r="H823" s="43">
        <v>2059</v>
      </c>
      <c r="I823" s="324" t="s">
        <v>40</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3">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3050</v>
      </c>
      <c r="E824" s="1" t="s">
        <v>3506</v>
      </c>
      <c r="F824" t="s">
        <v>3014</v>
      </c>
      <c r="G824" s="45" t="s">
        <v>3513</v>
      </c>
      <c r="H824" s="43">
        <v>2060</v>
      </c>
      <c r="I824" s="324" t="s">
        <v>41</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3">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3050</v>
      </c>
      <c r="E825" s="1" t="s">
        <v>3507</v>
      </c>
      <c r="F825" t="s">
        <v>3014</v>
      </c>
      <c r="G825" s="45" t="s">
        <v>3514</v>
      </c>
      <c r="H825" s="43">
        <v>2061</v>
      </c>
      <c r="I825" s="324" t="s">
        <v>41</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3">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3050</v>
      </c>
      <c r="E826" s="1" t="s">
        <v>3508</v>
      </c>
      <c r="F826" t="s">
        <v>3014</v>
      </c>
      <c r="G826" s="45" t="s">
        <v>3515</v>
      </c>
      <c r="H826" s="43">
        <v>2062</v>
      </c>
      <c r="I826" s="324" t="s">
        <v>41</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3">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3050</v>
      </c>
      <c r="E827" s="1" t="s">
        <v>3509</v>
      </c>
      <c r="F827" t="s">
        <v>3014</v>
      </c>
      <c r="G827" s="45" t="s">
        <v>3516</v>
      </c>
      <c r="H827" s="43">
        <v>2063</v>
      </c>
      <c r="I827" s="324" t="s">
        <v>41</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3">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3050</v>
      </c>
      <c r="E828" s="1" t="s">
        <v>3510</v>
      </c>
      <c r="F828" t="s">
        <v>3014</v>
      </c>
      <c r="G828" s="45" t="s">
        <v>3517</v>
      </c>
      <c r="H828" s="43">
        <v>2064</v>
      </c>
      <c r="I828" s="324" t="s">
        <v>41</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3050</v>
      </c>
      <c r="E829" s="1" t="s">
        <v>3666</v>
      </c>
      <c r="F829" t="s">
        <v>3014</v>
      </c>
      <c r="G829" s="45" t="s">
        <v>3666</v>
      </c>
      <c r="H829" s="43">
        <v>2065</v>
      </c>
      <c r="I829" s="324" t="s">
        <v>41</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3">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3051</v>
      </c>
      <c r="E830" s="1" t="s">
        <v>3504</v>
      </c>
      <c r="F830" t="s">
        <v>3015</v>
      </c>
      <c r="G830" s="45" t="s">
        <v>3511</v>
      </c>
      <c r="H830" s="43">
        <v>2066</v>
      </c>
      <c r="I830" s="324" t="s">
        <v>40</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3">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3051</v>
      </c>
      <c r="E831" s="1" t="s">
        <v>3505</v>
      </c>
      <c r="F831" t="s">
        <v>3015</v>
      </c>
      <c r="G831" s="45" t="s">
        <v>3512</v>
      </c>
      <c r="H831" s="43">
        <v>2067</v>
      </c>
      <c r="I831" s="324" t="s">
        <v>40</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3">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3051</v>
      </c>
      <c r="E832" s="1" t="s">
        <v>3506</v>
      </c>
      <c r="F832" t="s">
        <v>3015</v>
      </c>
      <c r="G832" s="45" t="s">
        <v>3513</v>
      </c>
      <c r="H832" s="43">
        <v>2068</v>
      </c>
      <c r="I832" s="324" t="s">
        <v>40</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3">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3051</v>
      </c>
      <c r="E833" s="1" t="s">
        <v>3507</v>
      </c>
      <c r="F833" t="s">
        <v>3015</v>
      </c>
      <c r="G833" s="45" t="s">
        <v>3514</v>
      </c>
      <c r="H833" s="43">
        <v>2069</v>
      </c>
      <c r="I833" s="324" t="s">
        <v>41</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3">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3051</v>
      </c>
      <c r="E834" s="1" t="s">
        <v>3508</v>
      </c>
      <c r="F834" t="s">
        <v>3015</v>
      </c>
      <c r="G834" s="45" t="s">
        <v>3515</v>
      </c>
      <c r="H834" s="43">
        <v>2070</v>
      </c>
      <c r="I834" s="324" t="s">
        <v>40</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3">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3051</v>
      </c>
      <c r="E835" s="1" t="s">
        <v>3509</v>
      </c>
      <c r="F835" t="s">
        <v>3015</v>
      </c>
      <c r="G835" s="45" t="s">
        <v>3516</v>
      </c>
      <c r="H835" s="43">
        <v>2071</v>
      </c>
      <c r="I835" s="324" t="s">
        <v>40</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3">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3051</v>
      </c>
      <c r="E836" s="1" t="s">
        <v>3510</v>
      </c>
      <c r="F836" t="s">
        <v>3015</v>
      </c>
      <c r="G836" s="45" t="s">
        <v>3517</v>
      </c>
      <c r="H836" s="43">
        <v>2072</v>
      </c>
      <c r="I836" s="324" t="s">
        <v>41</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3">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3051</v>
      </c>
      <c r="E837" s="1" t="s">
        <v>3666</v>
      </c>
      <c r="F837" t="s">
        <v>3015</v>
      </c>
      <c r="G837" s="45" t="s">
        <v>3666</v>
      </c>
      <c r="H837" s="43">
        <v>2073</v>
      </c>
      <c r="I837" s="324" t="s">
        <v>40</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3">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3052</v>
      </c>
      <c r="E838" s="1" t="s">
        <v>3504</v>
      </c>
      <c r="F838" t="s">
        <v>3016</v>
      </c>
      <c r="G838" s="45" t="s">
        <v>3511</v>
      </c>
      <c r="H838" s="43">
        <v>2074</v>
      </c>
      <c r="I838" s="324" t="s">
        <v>40</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3">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3052</v>
      </c>
      <c r="E839" s="1" t="s">
        <v>3505</v>
      </c>
      <c r="F839" t="s">
        <v>3016</v>
      </c>
      <c r="G839" s="45" t="s">
        <v>3512</v>
      </c>
      <c r="H839" s="43">
        <v>2075</v>
      </c>
      <c r="I839" s="324" t="s">
        <v>40</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3">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3052</v>
      </c>
      <c r="E840" s="1" t="s">
        <v>3506</v>
      </c>
      <c r="F840" t="s">
        <v>3016</v>
      </c>
      <c r="G840" s="45" t="s">
        <v>3513</v>
      </c>
      <c r="H840" s="43">
        <v>2076</v>
      </c>
      <c r="I840" s="324" t="s">
        <v>40</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3">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3052</v>
      </c>
      <c r="E841" s="1" t="s">
        <v>3507</v>
      </c>
      <c r="F841" t="s">
        <v>3016</v>
      </c>
      <c r="G841" s="45" t="s">
        <v>3514</v>
      </c>
      <c r="H841" s="43">
        <v>2077</v>
      </c>
      <c r="I841" s="324" t="s">
        <v>41</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3">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3052</v>
      </c>
      <c r="E842" s="1" t="s">
        <v>3508</v>
      </c>
      <c r="F842" t="s">
        <v>3016</v>
      </c>
      <c r="G842" s="45" t="s">
        <v>3515</v>
      </c>
      <c r="H842" s="43">
        <v>2078</v>
      </c>
      <c r="I842" s="324" t="s">
        <v>41</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3">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3052</v>
      </c>
      <c r="E843" s="1" t="s">
        <v>3509</v>
      </c>
      <c r="F843" t="s">
        <v>3016</v>
      </c>
      <c r="G843" s="45" t="s">
        <v>3516</v>
      </c>
      <c r="H843" s="43">
        <v>2079</v>
      </c>
      <c r="I843" s="324" t="s">
        <v>40</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3">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3052</v>
      </c>
      <c r="E844" s="1" t="s">
        <v>3510</v>
      </c>
      <c r="F844" t="s">
        <v>3016</v>
      </c>
      <c r="G844" s="45" t="s">
        <v>3517</v>
      </c>
      <c r="H844" s="43">
        <v>2080</v>
      </c>
      <c r="I844" s="324" t="s">
        <v>41</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3">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3052</v>
      </c>
      <c r="E845" s="1" t="s">
        <v>3666</v>
      </c>
      <c r="F845" t="s">
        <v>3016</v>
      </c>
      <c r="G845" s="45" t="s">
        <v>3666</v>
      </c>
      <c r="H845" s="43">
        <v>2081</v>
      </c>
      <c r="I845" s="324" t="s">
        <v>41</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3">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3053</v>
      </c>
      <c r="E846" s="1" t="s">
        <v>3504</v>
      </c>
      <c r="F846" t="s">
        <v>3017</v>
      </c>
      <c r="G846" s="45" t="s">
        <v>3511</v>
      </c>
      <c r="H846" s="43">
        <v>2082</v>
      </c>
      <c r="I846" s="324" t="s">
        <v>40</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3">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3053</v>
      </c>
      <c r="E847" s="1" t="s">
        <v>3505</v>
      </c>
      <c r="F847" t="s">
        <v>3017</v>
      </c>
      <c r="G847" s="45" t="s">
        <v>3512</v>
      </c>
      <c r="H847" s="43">
        <v>2083</v>
      </c>
      <c r="I847" s="324" t="s">
        <v>40</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3">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3053</v>
      </c>
      <c r="E848" s="1" t="s">
        <v>3506</v>
      </c>
      <c r="F848" t="s">
        <v>3017</v>
      </c>
      <c r="G848" s="45" t="s">
        <v>3513</v>
      </c>
      <c r="H848" s="43">
        <v>2084</v>
      </c>
      <c r="I848" s="324" t="s">
        <v>40</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3">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3053</v>
      </c>
      <c r="E849" s="1" t="s">
        <v>3507</v>
      </c>
      <c r="F849" t="s">
        <v>3017</v>
      </c>
      <c r="G849" s="45" t="s">
        <v>3514</v>
      </c>
      <c r="H849" s="43">
        <v>2085</v>
      </c>
      <c r="I849" s="324" t="s">
        <v>41</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3">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3053</v>
      </c>
      <c r="E850" s="1" t="s">
        <v>3508</v>
      </c>
      <c r="F850" t="s">
        <v>3017</v>
      </c>
      <c r="G850" s="45" t="s">
        <v>3515</v>
      </c>
      <c r="H850" s="43">
        <v>2086</v>
      </c>
      <c r="I850" s="324" t="s">
        <v>41</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3">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3053</v>
      </c>
      <c r="E851" s="1" t="s">
        <v>3509</v>
      </c>
      <c r="F851" t="s">
        <v>3017</v>
      </c>
      <c r="G851" s="45" t="s">
        <v>3516</v>
      </c>
      <c r="H851" s="43">
        <v>2087</v>
      </c>
      <c r="I851" s="324" t="s">
        <v>40</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3">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3053</v>
      </c>
      <c r="E852" s="1" t="s">
        <v>3510</v>
      </c>
      <c r="F852" t="s">
        <v>3017</v>
      </c>
      <c r="G852" s="45" t="s">
        <v>3517</v>
      </c>
      <c r="H852" s="43">
        <v>2088</v>
      </c>
      <c r="I852" s="324" t="s">
        <v>41</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3">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3053</v>
      </c>
      <c r="E853" s="1" t="s">
        <v>3666</v>
      </c>
      <c r="F853" t="s">
        <v>3017</v>
      </c>
      <c r="G853" s="45" t="s">
        <v>3666</v>
      </c>
      <c r="H853" s="43">
        <v>2089</v>
      </c>
      <c r="I853" s="324" t="s">
        <v>40</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3">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3054</v>
      </c>
      <c r="E854" s="1" t="s">
        <v>3504</v>
      </c>
      <c r="F854" t="s">
        <v>3018</v>
      </c>
      <c r="G854" s="45" t="s">
        <v>3511</v>
      </c>
      <c r="H854" s="43">
        <v>2090</v>
      </c>
      <c r="I854" s="324" t="s">
        <v>40</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3">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3054</v>
      </c>
      <c r="E855" s="1" t="s">
        <v>3505</v>
      </c>
      <c r="F855" t="s">
        <v>3018</v>
      </c>
      <c r="G855" s="45" t="s">
        <v>3512</v>
      </c>
      <c r="H855" s="43">
        <v>2091</v>
      </c>
      <c r="I855" s="324" t="s">
        <v>40</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3">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3054</v>
      </c>
      <c r="E856" s="1" t="s">
        <v>3506</v>
      </c>
      <c r="F856" t="s">
        <v>3018</v>
      </c>
      <c r="G856" s="45" t="s">
        <v>3513</v>
      </c>
      <c r="H856" s="43">
        <v>2092</v>
      </c>
      <c r="I856" s="324" t="s">
        <v>40</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3">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3054</v>
      </c>
      <c r="E857" s="1" t="s">
        <v>3507</v>
      </c>
      <c r="F857" t="s">
        <v>3018</v>
      </c>
      <c r="G857" s="45" t="s">
        <v>3514</v>
      </c>
      <c r="H857" s="43">
        <v>2093</v>
      </c>
      <c r="I857" s="324" t="s">
        <v>40</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3">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3054</v>
      </c>
      <c r="E858" s="1" t="s">
        <v>3508</v>
      </c>
      <c r="F858" t="s">
        <v>3018</v>
      </c>
      <c r="G858" s="45" t="s">
        <v>3515</v>
      </c>
      <c r="H858" s="43">
        <v>2094</v>
      </c>
      <c r="I858" s="324" t="s">
        <v>41</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3">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3054</v>
      </c>
      <c r="E859" s="1" t="s">
        <v>3509</v>
      </c>
      <c r="F859" t="s">
        <v>3018</v>
      </c>
      <c r="G859" s="45" t="s">
        <v>3516</v>
      </c>
      <c r="H859" s="43">
        <v>2095</v>
      </c>
      <c r="I859" s="324" t="s">
        <v>40</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3">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3054</v>
      </c>
      <c r="E860" s="1" t="s">
        <v>3510</v>
      </c>
      <c r="F860" t="s">
        <v>3018</v>
      </c>
      <c r="G860" s="45" t="s">
        <v>3517</v>
      </c>
      <c r="H860" s="43">
        <v>2096</v>
      </c>
      <c r="I860" s="324" t="s">
        <v>41</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3">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3054</v>
      </c>
      <c r="E861" s="1" t="s">
        <v>3666</v>
      </c>
      <c r="F861" t="s">
        <v>3018</v>
      </c>
      <c r="G861" s="45" t="s">
        <v>3666</v>
      </c>
      <c r="H861" s="43">
        <v>2097</v>
      </c>
      <c r="I861" s="324" t="s">
        <v>40</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3">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3055</v>
      </c>
      <c r="E862" s="1" t="s">
        <v>3504</v>
      </c>
      <c r="F862" t="s">
        <v>3019</v>
      </c>
      <c r="G862" s="45" t="s">
        <v>3511</v>
      </c>
      <c r="H862" s="43">
        <v>2098</v>
      </c>
      <c r="I862" s="324" t="s">
        <v>40</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3">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3055</v>
      </c>
      <c r="E863" s="1" t="s">
        <v>3505</v>
      </c>
      <c r="F863" t="s">
        <v>3019</v>
      </c>
      <c r="G863" s="45" t="s">
        <v>3512</v>
      </c>
      <c r="H863" s="43">
        <v>2099</v>
      </c>
      <c r="I863" s="324" t="s">
        <v>40</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3">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ref="C864:C927" si="39">C$798</f>
        <v>Fraction of Eligible Industrial Energy Use Shifted to Hydrogen</v>
      </c>
      <c r="D864" s="6" t="s">
        <v>3055</v>
      </c>
      <c r="E864" s="1" t="s">
        <v>3506</v>
      </c>
      <c r="F864" t="s">
        <v>3019</v>
      </c>
      <c r="G864" s="45" t="s">
        <v>3513</v>
      </c>
      <c r="H864" s="43">
        <v>2100</v>
      </c>
      <c r="I864" s="324" t="s">
        <v>40</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3">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3055</v>
      </c>
      <c r="E865" s="1" t="s">
        <v>3507</v>
      </c>
      <c r="F865" t="s">
        <v>3019</v>
      </c>
      <c r="G865" s="45" t="s">
        <v>3514</v>
      </c>
      <c r="H865" s="43">
        <v>2101</v>
      </c>
      <c r="I865" s="324" t="s">
        <v>40</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3">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3055</v>
      </c>
      <c r="E866" s="1" t="s">
        <v>3508</v>
      </c>
      <c r="F866" t="s">
        <v>3019</v>
      </c>
      <c r="G866" s="45" t="s">
        <v>3515</v>
      </c>
      <c r="H866" s="43">
        <v>2102</v>
      </c>
      <c r="I866" s="324" t="s">
        <v>40</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3">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3055</v>
      </c>
      <c r="E867" s="1" t="s">
        <v>3509</v>
      </c>
      <c r="F867" t="s">
        <v>3019</v>
      </c>
      <c r="G867" s="45" t="s">
        <v>3516</v>
      </c>
      <c r="H867" s="43">
        <v>2103</v>
      </c>
      <c r="I867" s="324" t="s">
        <v>40</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3">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3055</v>
      </c>
      <c r="E868" s="1" t="s">
        <v>3510</v>
      </c>
      <c r="F868" t="s">
        <v>3019</v>
      </c>
      <c r="G868" s="45" t="s">
        <v>3517</v>
      </c>
      <c r="H868" s="43">
        <v>2104</v>
      </c>
      <c r="I868" s="324" t="s">
        <v>41</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3">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3055</v>
      </c>
      <c r="E869" s="1" t="s">
        <v>3666</v>
      </c>
      <c r="F869" t="s">
        <v>3019</v>
      </c>
      <c r="G869" s="45" t="s">
        <v>3666</v>
      </c>
      <c r="H869" s="43">
        <v>2105</v>
      </c>
      <c r="I869" s="324" t="s">
        <v>40</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3">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3056</v>
      </c>
      <c r="E870" s="1" t="s">
        <v>3504</v>
      </c>
      <c r="F870" t="s">
        <v>2563</v>
      </c>
      <c r="G870" s="45" t="s">
        <v>3511</v>
      </c>
      <c r="H870" s="43">
        <v>2106</v>
      </c>
      <c r="I870" s="324" t="s">
        <v>40</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3">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3056</v>
      </c>
      <c r="E871" s="1" t="s">
        <v>3505</v>
      </c>
      <c r="F871" t="s">
        <v>2563</v>
      </c>
      <c r="G871" s="45" t="s">
        <v>3512</v>
      </c>
      <c r="H871" s="43">
        <v>2107</v>
      </c>
      <c r="I871" s="324" t="s">
        <v>40</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3">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3056</v>
      </c>
      <c r="E872" s="1" t="s">
        <v>3506</v>
      </c>
      <c r="F872" t="s">
        <v>2563</v>
      </c>
      <c r="G872" s="45" t="s">
        <v>3513</v>
      </c>
      <c r="H872" s="43">
        <v>2108</v>
      </c>
      <c r="I872" s="324" t="s">
        <v>40</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3">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3056</v>
      </c>
      <c r="E873" s="1" t="s">
        <v>3507</v>
      </c>
      <c r="F873" t="s">
        <v>2563</v>
      </c>
      <c r="G873" s="45" t="s">
        <v>3514</v>
      </c>
      <c r="H873" s="43">
        <v>2109</v>
      </c>
      <c r="I873" s="324" t="s">
        <v>40</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3">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3056</v>
      </c>
      <c r="E874" s="1" t="s">
        <v>3508</v>
      </c>
      <c r="F874" t="s">
        <v>2563</v>
      </c>
      <c r="G874" s="45" t="s">
        <v>3515</v>
      </c>
      <c r="H874" s="43">
        <v>2110</v>
      </c>
      <c r="I874" s="324" t="s">
        <v>40</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3">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3056</v>
      </c>
      <c r="E875" s="1" t="s">
        <v>3509</v>
      </c>
      <c r="F875" t="s">
        <v>2563</v>
      </c>
      <c r="G875" s="45" t="s">
        <v>3516</v>
      </c>
      <c r="H875" s="43">
        <v>2111</v>
      </c>
      <c r="I875" s="324" t="s">
        <v>40</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3">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3056</v>
      </c>
      <c r="E876" s="1" t="s">
        <v>3510</v>
      </c>
      <c r="F876" t="s">
        <v>2563</v>
      </c>
      <c r="G876" s="45" t="s">
        <v>3517</v>
      </c>
      <c r="H876" s="43">
        <v>2112</v>
      </c>
      <c r="I876" s="324" t="s">
        <v>41</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3">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3056</v>
      </c>
      <c r="E877" s="1" t="s">
        <v>3666</v>
      </c>
      <c r="F877" t="s">
        <v>2563</v>
      </c>
      <c r="G877" s="45" t="s">
        <v>3666</v>
      </c>
      <c r="H877" s="43">
        <v>2113</v>
      </c>
      <c r="I877" s="324" t="s">
        <v>40</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3">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3057</v>
      </c>
      <c r="E878" s="1" t="s">
        <v>3504</v>
      </c>
      <c r="F878" t="s">
        <v>3020</v>
      </c>
      <c r="G878" s="45" t="s">
        <v>3511</v>
      </c>
      <c r="H878" s="43">
        <v>2114</v>
      </c>
      <c r="I878" s="324" t="s">
        <v>40</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3">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3057</v>
      </c>
      <c r="E879" s="1" t="s">
        <v>3505</v>
      </c>
      <c r="F879" t="s">
        <v>3020</v>
      </c>
      <c r="G879" s="45" t="s">
        <v>3512</v>
      </c>
      <c r="H879" s="43">
        <v>2115</v>
      </c>
      <c r="I879" s="324" t="s">
        <v>40</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3">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3057</v>
      </c>
      <c r="E880" s="1" t="s">
        <v>3506</v>
      </c>
      <c r="F880" t="s">
        <v>3020</v>
      </c>
      <c r="G880" s="45" t="s">
        <v>3513</v>
      </c>
      <c r="H880" s="43">
        <v>2116</v>
      </c>
      <c r="I880" s="324" t="s">
        <v>40</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3">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3057</v>
      </c>
      <c r="E881" s="1" t="s">
        <v>3507</v>
      </c>
      <c r="F881" t="s">
        <v>3020</v>
      </c>
      <c r="G881" s="45" t="s">
        <v>3514</v>
      </c>
      <c r="H881" s="43">
        <v>2117</v>
      </c>
      <c r="I881" s="324" t="s">
        <v>40</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3">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3057</v>
      </c>
      <c r="E882" s="1" t="s">
        <v>3508</v>
      </c>
      <c r="F882" t="s">
        <v>3020</v>
      </c>
      <c r="G882" s="45" t="s">
        <v>3515</v>
      </c>
      <c r="H882" s="43">
        <v>2118</v>
      </c>
      <c r="I882" s="324" t="s">
        <v>41</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3">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3057</v>
      </c>
      <c r="E883" s="1" t="s">
        <v>3509</v>
      </c>
      <c r="F883" t="s">
        <v>3020</v>
      </c>
      <c r="G883" s="45" t="s">
        <v>3516</v>
      </c>
      <c r="H883" s="43">
        <v>2119</v>
      </c>
      <c r="I883" s="324" t="s">
        <v>41</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3">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3057</v>
      </c>
      <c r="E884" s="1" t="s">
        <v>3510</v>
      </c>
      <c r="F884" t="s">
        <v>3020</v>
      </c>
      <c r="G884" s="45" t="s">
        <v>3517</v>
      </c>
      <c r="H884" s="43">
        <v>2120</v>
      </c>
      <c r="I884" s="324" t="s">
        <v>41</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3">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3057</v>
      </c>
      <c r="E885" s="1" t="s">
        <v>3666</v>
      </c>
      <c r="F885" t="s">
        <v>3020</v>
      </c>
      <c r="G885" s="45" t="s">
        <v>3666</v>
      </c>
      <c r="H885" s="43">
        <v>2121</v>
      </c>
      <c r="I885" s="324" t="s">
        <v>41</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3">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3058</v>
      </c>
      <c r="E886" s="1" t="s">
        <v>3504</v>
      </c>
      <c r="F886" t="s">
        <v>3021</v>
      </c>
      <c r="G886" s="45" t="s">
        <v>3511</v>
      </c>
      <c r="H886" s="43">
        <v>2122</v>
      </c>
      <c r="I886" s="324" t="s">
        <v>41</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3">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3058</v>
      </c>
      <c r="E887" s="1" t="s">
        <v>3505</v>
      </c>
      <c r="F887" t="s">
        <v>3021</v>
      </c>
      <c r="G887" s="45" t="s">
        <v>3512</v>
      </c>
      <c r="H887" s="43">
        <v>2123</v>
      </c>
      <c r="I887" s="324" t="s">
        <v>41</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3">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3058</v>
      </c>
      <c r="E888" s="1" t="s">
        <v>3506</v>
      </c>
      <c r="F888" t="s">
        <v>3021</v>
      </c>
      <c r="G888" s="45" t="s">
        <v>3513</v>
      </c>
      <c r="H888" s="43">
        <v>2124</v>
      </c>
      <c r="I888" s="324" t="s">
        <v>41</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3">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3058</v>
      </c>
      <c r="E889" s="1" t="s">
        <v>3507</v>
      </c>
      <c r="F889" t="s">
        <v>3021</v>
      </c>
      <c r="G889" s="45" t="s">
        <v>3514</v>
      </c>
      <c r="H889" s="43">
        <v>2125</v>
      </c>
      <c r="I889" s="324" t="s">
        <v>40</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3">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3058</v>
      </c>
      <c r="E890" s="1" t="s">
        <v>3508</v>
      </c>
      <c r="F890" t="s">
        <v>3021</v>
      </c>
      <c r="G890" s="45" t="s">
        <v>3515</v>
      </c>
      <c r="H890" s="43">
        <v>2126</v>
      </c>
      <c r="I890" s="324" t="s">
        <v>41</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3">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3058</v>
      </c>
      <c r="E891" s="1" t="s">
        <v>3509</v>
      </c>
      <c r="F891" t="s">
        <v>3021</v>
      </c>
      <c r="G891" s="45" t="s">
        <v>3516</v>
      </c>
      <c r="H891" s="43">
        <v>2127</v>
      </c>
      <c r="I891" s="324" t="s">
        <v>40</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3">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3058</v>
      </c>
      <c r="E892" s="1" t="s">
        <v>3510</v>
      </c>
      <c r="F892" t="s">
        <v>3021</v>
      </c>
      <c r="G892" s="45" t="s">
        <v>3517</v>
      </c>
      <c r="H892" s="43">
        <v>2128</v>
      </c>
      <c r="I892" s="324" t="s">
        <v>41</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3">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3058</v>
      </c>
      <c r="E893" s="1" t="s">
        <v>3666</v>
      </c>
      <c r="F893" t="s">
        <v>3021</v>
      </c>
      <c r="G893" s="45" t="s">
        <v>3666</v>
      </c>
      <c r="H893" s="43">
        <v>2129</v>
      </c>
      <c r="I893" s="324" t="s">
        <v>41</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3">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3059</v>
      </c>
      <c r="E894" s="1" t="s">
        <v>3504</v>
      </c>
      <c r="F894" t="s">
        <v>3022</v>
      </c>
      <c r="G894" s="45" t="s">
        <v>3511</v>
      </c>
      <c r="H894" s="43">
        <v>2130</v>
      </c>
      <c r="I894" s="324" t="s">
        <v>40</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3">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3059</v>
      </c>
      <c r="E895" s="1" t="s">
        <v>3505</v>
      </c>
      <c r="F895" t="s">
        <v>3022</v>
      </c>
      <c r="G895" s="45" t="s">
        <v>3512</v>
      </c>
      <c r="H895" s="43">
        <v>2131</v>
      </c>
      <c r="I895" s="324" t="s">
        <v>40</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3">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3059</v>
      </c>
      <c r="E896" s="1" t="s">
        <v>3506</v>
      </c>
      <c r="F896" t="s">
        <v>3022</v>
      </c>
      <c r="G896" s="45" t="s">
        <v>3513</v>
      </c>
      <c r="H896" s="43">
        <v>2132</v>
      </c>
      <c r="I896" s="324" t="s">
        <v>40</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3">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3059</v>
      </c>
      <c r="E897" s="1" t="s">
        <v>3507</v>
      </c>
      <c r="F897" t="s">
        <v>3022</v>
      </c>
      <c r="G897" s="45" t="s">
        <v>3514</v>
      </c>
      <c r="H897" s="43">
        <v>2133</v>
      </c>
      <c r="I897" s="324" t="s">
        <v>40</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3">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3059</v>
      </c>
      <c r="E898" s="1" t="s">
        <v>3508</v>
      </c>
      <c r="F898" t="s">
        <v>3022</v>
      </c>
      <c r="G898" s="45" t="s">
        <v>3515</v>
      </c>
      <c r="H898" s="43">
        <v>2134</v>
      </c>
      <c r="I898" s="324" t="s">
        <v>40</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3">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3059</v>
      </c>
      <c r="E899" s="1" t="s">
        <v>3509</v>
      </c>
      <c r="F899" t="s">
        <v>3022</v>
      </c>
      <c r="G899" s="45" t="s">
        <v>3516</v>
      </c>
      <c r="H899" s="43">
        <v>2135</v>
      </c>
      <c r="I899" s="324" t="s">
        <v>40</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3">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3059</v>
      </c>
      <c r="E900" s="1" t="s">
        <v>3510</v>
      </c>
      <c r="F900" t="s">
        <v>3022</v>
      </c>
      <c r="G900" s="45" t="s">
        <v>3517</v>
      </c>
      <c r="H900" s="43">
        <v>2136</v>
      </c>
      <c r="I900" s="324" t="s">
        <v>41</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3">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3059</v>
      </c>
      <c r="E901" s="1" t="s">
        <v>3666</v>
      </c>
      <c r="F901" t="s">
        <v>3022</v>
      </c>
      <c r="G901" s="45" t="s">
        <v>3666</v>
      </c>
      <c r="H901" s="43">
        <v>2137</v>
      </c>
      <c r="I901" s="324" t="s">
        <v>41</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3">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3060</v>
      </c>
      <c r="E902" s="1" t="s">
        <v>3504</v>
      </c>
      <c r="F902" t="s">
        <v>2564</v>
      </c>
      <c r="G902" s="45" t="s">
        <v>3511</v>
      </c>
      <c r="H902" s="43">
        <v>2138</v>
      </c>
      <c r="I902" s="324" t="s">
        <v>40</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3">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3060</v>
      </c>
      <c r="E903" s="1" t="s">
        <v>3505</v>
      </c>
      <c r="F903" t="s">
        <v>2564</v>
      </c>
      <c r="G903" s="45" t="s">
        <v>3512</v>
      </c>
      <c r="H903" s="43">
        <v>2139</v>
      </c>
      <c r="I903" s="324" t="s">
        <v>40</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3">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3060</v>
      </c>
      <c r="E904" s="1" t="s">
        <v>3506</v>
      </c>
      <c r="F904" t="s">
        <v>2564</v>
      </c>
      <c r="G904" s="45" t="s">
        <v>3513</v>
      </c>
      <c r="H904" s="43">
        <v>2140</v>
      </c>
      <c r="I904" s="324" t="s">
        <v>40</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3">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3060</v>
      </c>
      <c r="E905" s="1" t="s">
        <v>3507</v>
      </c>
      <c r="F905" t="s">
        <v>2564</v>
      </c>
      <c r="G905" s="45" t="s">
        <v>3514</v>
      </c>
      <c r="H905" s="43">
        <v>2141</v>
      </c>
      <c r="I905" s="324" t="s">
        <v>40</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3">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3060</v>
      </c>
      <c r="E906" s="1" t="s">
        <v>3508</v>
      </c>
      <c r="F906" t="s">
        <v>2564</v>
      </c>
      <c r="G906" s="45" t="s">
        <v>3515</v>
      </c>
      <c r="H906" s="43">
        <v>2142</v>
      </c>
      <c r="I906" s="324" t="s">
        <v>40</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3">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3060</v>
      </c>
      <c r="E907" s="1" t="s">
        <v>3509</v>
      </c>
      <c r="F907" t="s">
        <v>2564</v>
      </c>
      <c r="G907" s="45" t="s">
        <v>3516</v>
      </c>
      <c r="H907" s="43">
        <v>2143</v>
      </c>
      <c r="I907" s="324" t="s">
        <v>40</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3">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3060</v>
      </c>
      <c r="E908" s="1" t="s">
        <v>3510</v>
      </c>
      <c r="F908" t="s">
        <v>2564</v>
      </c>
      <c r="G908" s="45" t="s">
        <v>3517</v>
      </c>
      <c r="H908" s="43">
        <v>2144</v>
      </c>
      <c r="I908" s="324" t="s">
        <v>41</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3">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3060</v>
      </c>
      <c r="E909" s="1" t="s">
        <v>3666</v>
      </c>
      <c r="F909" t="s">
        <v>2564</v>
      </c>
      <c r="G909" s="45" t="s">
        <v>3666</v>
      </c>
      <c r="H909" s="43">
        <v>2145</v>
      </c>
      <c r="I909" s="324" t="s">
        <v>40</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3">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3061</v>
      </c>
      <c r="E910" s="1" t="s">
        <v>3504</v>
      </c>
      <c r="F910" t="s">
        <v>3023</v>
      </c>
      <c r="G910" s="45" t="s">
        <v>3511</v>
      </c>
      <c r="H910" s="43">
        <v>2146</v>
      </c>
      <c r="I910" s="324" t="s">
        <v>40</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3">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3061</v>
      </c>
      <c r="E911" s="1" t="s">
        <v>3505</v>
      </c>
      <c r="F911" t="s">
        <v>3023</v>
      </c>
      <c r="G911" s="45" t="s">
        <v>3512</v>
      </c>
      <c r="H911" s="43">
        <v>2147</v>
      </c>
      <c r="I911" s="324" t="s">
        <v>40</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3">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3061</v>
      </c>
      <c r="E912" s="1" t="s">
        <v>3506</v>
      </c>
      <c r="F912" t="s">
        <v>3023</v>
      </c>
      <c r="G912" s="45" t="s">
        <v>3513</v>
      </c>
      <c r="H912" s="43">
        <v>2148</v>
      </c>
      <c r="I912" s="324" t="s">
        <v>40</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3">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3061</v>
      </c>
      <c r="E913" s="1" t="s">
        <v>3507</v>
      </c>
      <c r="F913" t="s">
        <v>3023</v>
      </c>
      <c r="G913" s="45" t="s">
        <v>3514</v>
      </c>
      <c r="H913" s="43">
        <v>2149</v>
      </c>
      <c r="I913" s="324" t="s">
        <v>40</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3">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3061</v>
      </c>
      <c r="E914" s="1" t="s">
        <v>3508</v>
      </c>
      <c r="F914" t="s">
        <v>3023</v>
      </c>
      <c r="G914" s="45" t="s">
        <v>3515</v>
      </c>
      <c r="H914" s="43">
        <v>2150</v>
      </c>
      <c r="I914" s="324" t="s">
        <v>41</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3">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3061</v>
      </c>
      <c r="E915" s="1" t="s">
        <v>3509</v>
      </c>
      <c r="F915" t="s">
        <v>3023</v>
      </c>
      <c r="G915" s="45" t="s">
        <v>3516</v>
      </c>
      <c r="H915" s="43">
        <v>2151</v>
      </c>
      <c r="I915" s="324" t="s">
        <v>41</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3">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3061</v>
      </c>
      <c r="E916" s="1" t="s">
        <v>3510</v>
      </c>
      <c r="F916" t="s">
        <v>3023</v>
      </c>
      <c r="G916" s="45" t="s">
        <v>3517</v>
      </c>
      <c r="H916" s="43">
        <v>2152</v>
      </c>
      <c r="I916" s="324" t="s">
        <v>41</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3">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3061</v>
      </c>
      <c r="E917" s="1" t="s">
        <v>3666</v>
      </c>
      <c r="F917" t="s">
        <v>3023</v>
      </c>
      <c r="G917" s="45" t="s">
        <v>3666</v>
      </c>
      <c r="H917" s="43">
        <v>2153</v>
      </c>
      <c r="I917" s="324" t="s">
        <v>41</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3">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3062</v>
      </c>
      <c r="E918" s="1" t="s">
        <v>3504</v>
      </c>
      <c r="F918" t="s">
        <v>3024</v>
      </c>
      <c r="G918" s="45" t="s">
        <v>3511</v>
      </c>
      <c r="H918" s="43">
        <v>2154</v>
      </c>
      <c r="I918" s="324" t="s">
        <v>40</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3">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3062</v>
      </c>
      <c r="E919" s="1" t="s">
        <v>3505</v>
      </c>
      <c r="F919" t="s">
        <v>3024</v>
      </c>
      <c r="G919" s="45" t="s">
        <v>3512</v>
      </c>
      <c r="H919" s="43">
        <v>2155</v>
      </c>
      <c r="I919" s="324" t="s">
        <v>40</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3">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3062</v>
      </c>
      <c r="E920" s="1" t="s">
        <v>3506</v>
      </c>
      <c r="F920" t="s">
        <v>3024</v>
      </c>
      <c r="G920" s="45" t="s">
        <v>3513</v>
      </c>
      <c r="H920" s="43">
        <v>2156</v>
      </c>
      <c r="I920" s="324" t="s">
        <v>40</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3">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3062</v>
      </c>
      <c r="E921" s="1" t="s">
        <v>3507</v>
      </c>
      <c r="F921" t="s">
        <v>3024</v>
      </c>
      <c r="G921" s="45" t="s">
        <v>3514</v>
      </c>
      <c r="H921" s="43">
        <v>2157</v>
      </c>
      <c r="I921" s="324" t="s">
        <v>40</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3">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3062</v>
      </c>
      <c r="E922" s="1" t="s">
        <v>3508</v>
      </c>
      <c r="F922" t="s">
        <v>3024</v>
      </c>
      <c r="G922" s="45" t="s">
        <v>3515</v>
      </c>
      <c r="H922" s="43">
        <v>2158</v>
      </c>
      <c r="I922" s="324" t="s">
        <v>41</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3">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3062</v>
      </c>
      <c r="E923" s="1" t="s">
        <v>3509</v>
      </c>
      <c r="F923" t="s">
        <v>3024</v>
      </c>
      <c r="G923" s="45" t="s">
        <v>3516</v>
      </c>
      <c r="H923" s="43">
        <v>2159</v>
      </c>
      <c r="I923" s="324" t="s">
        <v>41</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3">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3062</v>
      </c>
      <c r="E924" s="1" t="s">
        <v>3510</v>
      </c>
      <c r="F924" t="s">
        <v>3024</v>
      </c>
      <c r="G924" s="45" t="s">
        <v>3517</v>
      </c>
      <c r="H924" s="43">
        <v>2160</v>
      </c>
      <c r="I924" s="324" t="s">
        <v>41</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3">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3062</v>
      </c>
      <c r="E925" s="1" t="s">
        <v>3666</v>
      </c>
      <c r="F925" t="s">
        <v>3024</v>
      </c>
      <c r="G925" s="45" t="s">
        <v>3666</v>
      </c>
      <c r="H925" s="43">
        <v>2161</v>
      </c>
      <c r="I925" s="324" t="s">
        <v>41</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3">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3063</v>
      </c>
      <c r="E926" s="1" t="s">
        <v>3504</v>
      </c>
      <c r="F926" t="s">
        <v>3025</v>
      </c>
      <c r="G926" s="45" t="s">
        <v>3511</v>
      </c>
      <c r="H926" s="43">
        <v>2162</v>
      </c>
      <c r="I926" s="324" t="s">
        <v>40</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3">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3063</v>
      </c>
      <c r="E927" s="1" t="s">
        <v>3505</v>
      </c>
      <c r="F927" t="s">
        <v>3025</v>
      </c>
      <c r="G927" s="45" t="s">
        <v>3512</v>
      </c>
      <c r="H927" s="43">
        <v>2163</v>
      </c>
      <c r="I927" s="324" t="s">
        <v>40</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3">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ref="C928:C991" si="40">C$798</f>
        <v>Fraction of Eligible Industrial Energy Use Shifted to Hydrogen</v>
      </c>
      <c r="D928" s="6" t="s">
        <v>3063</v>
      </c>
      <c r="E928" s="1" t="s">
        <v>3506</v>
      </c>
      <c r="F928" t="s">
        <v>3025</v>
      </c>
      <c r="G928" s="45" t="s">
        <v>3513</v>
      </c>
      <c r="H928" s="43">
        <v>2164</v>
      </c>
      <c r="I928" s="324" t="s">
        <v>40</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3">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3063</v>
      </c>
      <c r="E929" s="1" t="s">
        <v>3507</v>
      </c>
      <c r="F929" t="s">
        <v>3025</v>
      </c>
      <c r="G929" s="45" t="s">
        <v>3514</v>
      </c>
      <c r="H929" s="43">
        <v>2165</v>
      </c>
      <c r="I929" s="324" t="s">
        <v>40</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3">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3063</v>
      </c>
      <c r="E930" s="1" t="s">
        <v>3508</v>
      </c>
      <c r="F930" t="s">
        <v>3025</v>
      </c>
      <c r="G930" s="45" t="s">
        <v>3515</v>
      </c>
      <c r="H930" s="43">
        <v>2166</v>
      </c>
      <c r="I930" s="324" t="s">
        <v>41</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3">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3063</v>
      </c>
      <c r="E931" s="1" t="s">
        <v>3509</v>
      </c>
      <c r="F931" t="s">
        <v>3025</v>
      </c>
      <c r="G931" s="45" t="s">
        <v>3516</v>
      </c>
      <c r="H931" s="43">
        <v>2167</v>
      </c>
      <c r="I931" s="324" t="s">
        <v>41</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3">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3063</v>
      </c>
      <c r="E932" s="1" t="s">
        <v>3510</v>
      </c>
      <c r="F932" t="s">
        <v>3025</v>
      </c>
      <c r="G932" s="45" t="s">
        <v>3517</v>
      </c>
      <c r="H932" s="43">
        <v>2168</v>
      </c>
      <c r="I932" s="324" t="s">
        <v>41</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3">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3063</v>
      </c>
      <c r="E933" s="1" t="s">
        <v>3666</v>
      </c>
      <c r="F933" t="s">
        <v>3025</v>
      </c>
      <c r="G933" s="45" t="s">
        <v>3666</v>
      </c>
      <c r="H933" s="43">
        <v>2169</v>
      </c>
      <c r="I933" s="324" t="s">
        <v>40</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3">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3064</v>
      </c>
      <c r="E934" s="1" t="s">
        <v>3504</v>
      </c>
      <c r="F934" t="s">
        <v>3026</v>
      </c>
      <c r="G934" s="45" t="s">
        <v>3511</v>
      </c>
      <c r="H934" s="43">
        <v>2170</v>
      </c>
      <c r="I934" s="324" t="s">
        <v>40</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3">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3064</v>
      </c>
      <c r="E935" s="1" t="s">
        <v>3505</v>
      </c>
      <c r="F935" t="s">
        <v>3026</v>
      </c>
      <c r="G935" s="45" t="s">
        <v>3512</v>
      </c>
      <c r="H935" s="43">
        <v>2171</v>
      </c>
      <c r="I935" s="324" t="s">
        <v>40</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3">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3064</v>
      </c>
      <c r="E936" s="1" t="s">
        <v>3506</v>
      </c>
      <c r="F936" t="s">
        <v>3026</v>
      </c>
      <c r="G936" s="45" t="s">
        <v>3513</v>
      </c>
      <c r="H936" s="43">
        <v>2172</v>
      </c>
      <c r="I936" s="324" t="s">
        <v>40</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3">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3064</v>
      </c>
      <c r="E937" s="1" t="s">
        <v>3507</v>
      </c>
      <c r="F937" t="s">
        <v>3026</v>
      </c>
      <c r="G937" s="45" t="s">
        <v>3514</v>
      </c>
      <c r="H937" s="43">
        <v>2173</v>
      </c>
      <c r="I937" s="324" t="s">
        <v>40</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3">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3064</v>
      </c>
      <c r="E938" s="1" t="s">
        <v>3508</v>
      </c>
      <c r="F938" t="s">
        <v>3026</v>
      </c>
      <c r="G938" s="45" t="s">
        <v>3515</v>
      </c>
      <c r="H938" s="43">
        <v>2174</v>
      </c>
      <c r="I938" s="324" t="s">
        <v>41</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3">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3064</v>
      </c>
      <c r="E939" s="1" t="s">
        <v>3509</v>
      </c>
      <c r="F939" t="s">
        <v>3026</v>
      </c>
      <c r="G939" s="45" t="s">
        <v>3516</v>
      </c>
      <c r="H939" s="43">
        <v>2175</v>
      </c>
      <c r="I939" s="324" t="s">
        <v>41</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3">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3064</v>
      </c>
      <c r="E940" s="1" t="s">
        <v>3510</v>
      </c>
      <c r="F940" t="s">
        <v>3026</v>
      </c>
      <c r="G940" s="45" t="s">
        <v>3517</v>
      </c>
      <c r="H940" s="43">
        <v>2176</v>
      </c>
      <c r="I940" s="324" t="s">
        <v>41</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3">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3064</v>
      </c>
      <c r="E941" s="1" t="s">
        <v>3666</v>
      </c>
      <c r="F941" t="s">
        <v>3026</v>
      </c>
      <c r="G941" s="45" t="s">
        <v>3666</v>
      </c>
      <c r="H941" s="43">
        <v>2177</v>
      </c>
      <c r="I941" s="324" t="s">
        <v>41</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3">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3065</v>
      </c>
      <c r="E942" s="1" t="s">
        <v>3504</v>
      </c>
      <c r="F942" t="s">
        <v>3027</v>
      </c>
      <c r="G942" s="45" t="s">
        <v>3511</v>
      </c>
      <c r="H942" s="43">
        <v>2178</v>
      </c>
      <c r="I942" s="324" t="s">
        <v>40</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3">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3065</v>
      </c>
      <c r="E943" s="1" t="s">
        <v>3505</v>
      </c>
      <c r="F943" t="s">
        <v>3027</v>
      </c>
      <c r="G943" s="45" t="s">
        <v>3512</v>
      </c>
      <c r="H943" s="43">
        <v>2179</v>
      </c>
      <c r="I943" s="324" t="s">
        <v>40</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3">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3065</v>
      </c>
      <c r="E944" s="1" t="s">
        <v>3506</v>
      </c>
      <c r="F944" t="s">
        <v>3027</v>
      </c>
      <c r="G944" s="45" t="s">
        <v>3513</v>
      </c>
      <c r="H944" s="43">
        <v>2180</v>
      </c>
      <c r="I944" s="324" t="s">
        <v>40</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3">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3065</v>
      </c>
      <c r="E945" s="1" t="s">
        <v>3507</v>
      </c>
      <c r="F945" t="s">
        <v>3027</v>
      </c>
      <c r="G945" s="45" t="s">
        <v>3514</v>
      </c>
      <c r="H945" s="43">
        <v>2181</v>
      </c>
      <c r="I945" s="324" t="s">
        <v>40</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3">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3065</v>
      </c>
      <c r="E946" s="1" t="s">
        <v>3508</v>
      </c>
      <c r="F946" t="s">
        <v>3027</v>
      </c>
      <c r="G946" s="45" t="s">
        <v>3515</v>
      </c>
      <c r="H946" s="43">
        <v>2182</v>
      </c>
      <c r="I946" s="324" t="s">
        <v>41</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3">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3065</v>
      </c>
      <c r="E947" s="1" t="s">
        <v>3509</v>
      </c>
      <c r="F947" t="s">
        <v>3027</v>
      </c>
      <c r="G947" s="45" t="s">
        <v>3516</v>
      </c>
      <c r="H947" s="43">
        <v>2183</v>
      </c>
      <c r="I947" s="324" t="s">
        <v>40</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3">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3065</v>
      </c>
      <c r="E948" s="1" t="s">
        <v>3510</v>
      </c>
      <c r="F948" t="s">
        <v>3027</v>
      </c>
      <c r="G948" s="45" t="s">
        <v>3517</v>
      </c>
      <c r="H948" s="43">
        <v>2184</v>
      </c>
      <c r="I948" s="324" t="s">
        <v>41</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3">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3065</v>
      </c>
      <c r="E949" s="1" t="s">
        <v>3666</v>
      </c>
      <c r="F949" t="s">
        <v>3027</v>
      </c>
      <c r="G949" s="45" t="s">
        <v>3666</v>
      </c>
      <c r="H949" s="43">
        <v>2185</v>
      </c>
      <c r="I949" s="324" t="s">
        <v>40</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3">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3066</v>
      </c>
      <c r="E950" s="1" t="s">
        <v>3504</v>
      </c>
      <c r="F950" t="s">
        <v>3028</v>
      </c>
      <c r="G950" s="45" t="s">
        <v>3511</v>
      </c>
      <c r="H950" s="43">
        <v>2186</v>
      </c>
      <c r="I950" s="324" t="s">
        <v>40</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3">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3066</v>
      </c>
      <c r="E951" s="1" t="s">
        <v>3505</v>
      </c>
      <c r="F951" t="s">
        <v>3028</v>
      </c>
      <c r="G951" s="45" t="s">
        <v>3512</v>
      </c>
      <c r="H951" s="43">
        <v>2187</v>
      </c>
      <c r="I951" s="324" t="s">
        <v>40</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3">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3066</v>
      </c>
      <c r="E952" s="1" t="s">
        <v>3506</v>
      </c>
      <c r="F952" t="s">
        <v>3028</v>
      </c>
      <c r="G952" s="45" t="s">
        <v>3513</v>
      </c>
      <c r="H952" s="43">
        <v>2188</v>
      </c>
      <c r="I952" s="324" t="s">
        <v>40</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3">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3066</v>
      </c>
      <c r="E953" s="1" t="s">
        <v>3507</v>
      </c>
      <c r="F953" t="s">
        <v>3028</v>
      </c>
      <c r="G953" s="45" t="s">
        <v>3514</v>
      </c>
      <c r="H953" s="43">
        <v>2189</v>
      </c>
      <c r="I953" s="324" t="s">
        <v>40</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3">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3066</v>
      </c>
      <c r="E954" s="1" t="s">
        <v>3508</v>
      </c>
      <c r="F954" t="s">
        <v>3028</v>
      </c>
      <c r="G954" s="45" t="s">
        <v>3515</v>
      </c>
      <c r="H954" s="43">
        <v>2190</v>
      </c>
      <c r="I954" s="324" t="s">
        <v>41</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3">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3066</v>
      </c>
      <c r="E955" s="1" t="s">
        <v>3509</v>
      </c>
      <c r="F955" t="s">
        <v>3028</v>
      </c>
      <c r="G955" s="45" t="s">
        <v>3516</v>
      </c>
      <c r="H955" s="43">
        <v>2191</v>
      </c>
      <c r="I955" s="324" t="s">
        <v>41</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3">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3066</v>
      </c>
      <c r="E956" s="1" t="s">
        <v>3510</v>
      </c>
      <c r="F956" t="s">
        <v>3028</v>
      </c>
      <c r="G956" s="45" t="s">
        <v>3517</v>
      </c>
      <c r="H956" s="43">
        <v>2192</v>
      </c>
      <c r="I956" s="324" t="s">
        <v>41</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3">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3066</v>
      </c>
      <c r="E957" s="1" t="s">
        <v>3666</v>
      </c>
      <c r="F957" t="s">
        <v>3028</v>
      </c>
      <c r="G957" s="45" t="s">
        <v>3666</v>
      </c>
      <c r="H957" s="43">
        <v>2193</v>
      </c>
      <c r="I957" s="324" t="s">
        <v>40</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3">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3067</v>
      </c>
      <c r="E958" s="1" t="s">
        <v>3504</v>
      </c>
      <c r="F958" t="s">
        <v>3029</v>
      </c>
      <c r="G958" s="45" t="s">
        <v>3511</v>
      </c>
      <c r="H958" s="43">
        <v>2194</v>
      </c>
      <c r="I958" s="324" t="s">
        <v>40</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3">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3067</v>
      </c>
      <c r="E959" s="1" t="s">
        <v>3505</v>
      </c>
      <c r="F959" t="s">
        <v>3029</v>
      </c>
      <c r="G959" s="45" t="s">
        <v>3512</v>
      </c>
      <c r="H959" s="43">
        <v>2195</v>
      </c>
      <c r="I959" s="324" t="s">
        <v>40</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3">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3067</v>
      </c>
      <c r="E960" s="1" t="s">
        <v>3506</v>
      </c>
      <c r="F960" t="s">
        <v>3029</v>
      </c>
      <c r="G960" s="45" t="s">
        <v>3513</v>
      </c>
      <c r="H960" s="43">
        <v>2196</v>
      </c>
      <c r="I960" s="324" t="s">
        <v>40</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3">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3067</v>
      </c>
      <c r="E961" s="1" t="s">
        <v>3507</v>
      </c>
      <c r="F961" t="s">
        <v>3029</v>
      </c>
      <c r="G961" s="45" t="s">
        <v>3514</v>
      </c>
      <c r="H961" s="43">
        <v>2197</v>
      </c>
      <c r="I961" s="324" t="s">
        <v>40</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3">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3067</v>
      </c>
      <c r="E962" s="1" t="s">
        <v>3508</v>
      </c>
      <c r="F962" t="s">
        <v>3029</v>
      </c>
      <c r="G962" s="45" t="s">
        <v>3515</v>
      </c>
      <c r="H962" s="43">
        <v>2198</v>
      </c>
      <c r="I962" s="324" t="s">
        <v>41</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3">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3067</v>
      </c>
      <c r="E963" s="1" t="s">
        <v>3509</v>
      </c>
      <c r="F963" t="s">
        <v>3029</v>
      </c>
      <c r="G963" s="45" t="s">
        <v>3516</v>
      </c>
      <c r="H963" s="43">
        <v>2199</v>
      </c>
      <c r="I963" s="324" t="s">
        <v>40</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3">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3067</v>
      </c>
      <c r="E964" s="1" t="s">
        <v>3510</v>
      </c>
      <c r="F964" t="s">
        <v>3029</v>
      </c>
      <c r="G964" s="45" t="s">
        <v>3517</v>
      </c>
      <c r="H964" s="43">
        <v>2200</v>
      </c>
      <c r="I964" s="324" t="s">
        <v>41</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3">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3067</v>
      </c>
      <c r="E965" s="1" t="s">
        <v>3666</v>
      </c>
      <c r="F965" t="s">
        <v>3029</v>
      </c>
      <c r="G965" s="45" t="s">
        <v>3666</v>
      </c>
      <c r="H965" s="43">
        <v>2201</v>
      </c>
      <c r="I965" s="324" t="s">
        <v>41</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3">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3068</v>
      </c>
      <c r="E966" s="1" t="s">
        <v>3504</v>
      </c>
      <c r="F966" t="s">
        <v>3030</v>
      </c>
      <c r="G966" s="45" t="s">
        <v>3511</v>
      </c>
      <c r="H966" s="43">
        <v>2202</v>
      </c>
      <c r="I966" s="324" t="s">
        <v>40</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3">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3068</v>
      </c>
      <c r="E967" s="1" t="s">
        <v>3505</v>
      </c>
      <c r="F967" t="s">
        <v>3030</v>
      </c>
      <c r="G967" s="45" t="s">
        <v>3512</v>
      </c>
      <c r="H967" s="43">
        <v>2203</v>
      </c>
      <c r="I967" s="324" t="s">
        <v>40</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3">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3068</v>
      </c>
      <c r="E968" s="1" t="s">
        <v>3506</v>
      </c>
      <c r="F968" t="s">
        <v>3030</v>
      </c>
      <c r="G968" s="45" t="s">
        <v>3513</v>
      </c>
      <c r="H968" s="43">
        <v>2204</v>
      </c>
      <c r="I968" s="324" t="s">
        <v>40</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3">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3068</v>
      </c>
      <c r="E969" s="1" t="s">
        <v>3507</v>
      </c>
      <c r="F969" t="s">
        <v>3030</v>
      </c>
      <c r="G969" s="45" t="s">
        <v>3514</v>
      </c>
      <c r="H969" s="43">
        <v>2205</v>
      </c>
      <c r="I969" s="324" t="s">
        <v>40</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3">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3068</v>
      </c>
      <c r="E970" s="1" t="s">
        <v>3508</v>
      </c>
      <c r="F970" t="s">
        <v>3030</v>
      </c>
      <c r="G970" s="45" t="s">
        <v>3515</v>
      </c>
      <c r="H970" s="43">
        <v>2206</v>
      </c>
      <c r="I970" s="324" t="s">
        <v>41</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3">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3068</v>
      </c>
      <c r="E971" s="1" t="s">
        <v>3509</v>
      </c>
      <c r="F971" t="s">
        <v>3030</v>
      </c>
      <c r="G971" s="45" t="s">
        <v>3516</v>
      </c>
      <c r="H971" s="43">
        <v>2207</v>
      </c>
      <c r="I971" s="324" t="s">
        <v>40</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3">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3068</v>
      </c>
      <c r="E972" s="1" t="s">
        <v>3510</v>
      </c>
      <c r="F972" t="s">
        <v>3030</v>
      </c>
      <c r="G972" s="45" t="s">
        <v>3517</v>
      </c>
      <c r="H972" s="43">
        <v>2208</v>
      </c>
      <c r="I972" s="324" t="s">
        <v>41</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3">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3068</v>
      </c>
      <c r="E973" s="1" t="s">
        <v>3666</v>
      </c>
      <c r="F973" t="s">
        <v>3030</v>
      </c>
      <c r="G973" s="45" t="s">
        <v>3666</v>
      </c>
      <c r="H973" s="43">
        <v>2209</v>
      </c>
      <c r="I973" s="324" t="s">
        <v>41</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3">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3069</v>
      </c>
      <c r="E974" s="1" t="s">
        <v>3504</v>
      </c>
      <c r="F974" t="s">
        <v>3031</v>
      </c>
      <c r="G974" s="45" t="s">
        <v>3511</v>
      </c>
      <c r="H974" s="43">
        <v>2210</v>
      </c>
      <c r="I974" s="324" t="s">
        <v>41</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3">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3069</v>
      </c>
      <c r="E975" s="1" t="s">
        <v>3505</v>
      </c>
      <c r="F975" t="s">
        <v>3031</v>
      </c>
      <c r="G975" s="45" t="s">
        <v>3512</v>
      </c>
      <c r="H975" s="43">
        <v>2211</v>
      </c>
      <c r="I975" s="324" t="s">
        <v>41</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3">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3069</v>
      </c>
      <c r="E976" s="1" t="s">
        <v>3506</v>
      </c>
      <c r="F976" t="s">
        <v>3031</v>
      </c>
      <c r="G976" s="45" t="s">
        <v>3513</v>
      </c>
      <c r="H976" s="43">
        <v>2212</v>
      </c>
      <c r="I976" s="324" t="s">
        <v>41</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3">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3069</v>
      </c>
      <c r="E977" s="1" t="s">
        <v>3507</v>
      </c>
      <c r="F977" t="s">
        <v>3031</v>
      </c>
      <c r="G977" s="45" t="s">
        <v>3514</v>
      </c>
      <c r="H977" s="43">
        <v>2213</v>
      </c>
      <c r="I977" s="324" t="s">
        <v>41</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3">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3069</v>
      </c>
      <c r="E978" s="1" t="s">
        <v>3508</v>
      </c>
      <c r="F978" t="s">
        <v>3031</v>
      </c>
      <c r="G978" s="45" t="s">
        <v>3515</v>
      </c>
      <c r="H978" s="43">
        <v>2214</v>
      </c>
      <c r="I978" s="324" t="s">
        <v>41</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3">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3069</v>
      </c>
      <c r="E979" s="1" t="s">
        <v>3509</v>
      </c>
      <c r="F979" t="s">
        <v>3031</v>
      </c>
      <c r="G979" s="45" t="s">
        <v>3516</v>
      </c>
      <c r="H979" s="43">
        <v>2215</v>
      </c>
      <c r="I979" s="324" t="s">
        <v>40</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3">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3069</v>
      </c>
      <c r="E980" s="1" t="s">
        <v>3510</v>
      </c>
      <c r="F980" t="s">
        <v>3031</v>
      </c>
      <c r="G980" s="45" t="s">
        <v>3517</v>
      </c>
      <c r="H980" s="43">
        <v>2216</v>
      </c>
      <c r="I980" s="324" t="s">
        <v>41</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3">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3069</v>
      </c>
      <c r="E981" s="1" t="s">
        <v>3666</v>
      </c>
      <c r="F981" t="s">
        <v>3031</v>
      </c>
      <c r="G981" s="45" t="s">
        <v>3666</v>
      </c>
      <c r="H981" s="43">
        <v>2217</v>
      </c>
      <c r="I981" s="324" t="s">
        <v>41</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3">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3070</v>
      </c>
      <c r="E982" s="1" t="s">
        <v>3504</v>
      </c>
      <c r="F982" t="s">
        <v>3073</v>
      </c>
      <c r="G982" s="45" t="s">
        <v>3511</v>
      </c>
      <c r="H982" s="43">
        <v>2218</v>
      </c>
      <c r="I982" s="324" t="s">
        <v>40</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3">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3070</v>
      </c>
      <c r="E983" s="1" t="s">
        <v>3505</v>
      </c>
      <c r="F983" t="s">
        <v>3073</v>
      </c>
      <c r="G983" s="45" t="s">
        <v>3512</v>
      </c>
      <c r="H983" s="43">
        <v>2219</v>
      </c>
      <c r="I983" s="324" t="s">
        <v>41</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3">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3070</v>
      </c>
      <c r="E984" s="1" t="s">
        <v>3506</v>
      </c>
      <c r="F984" t="s">
        <v>3073</v>
      </c>
      <c r="G984" s="45" t="s">
        <v>3513</v>
      </c>
      <c r="H984" s="43">
        <v>2220</v>
      </c>
      <c r="I984" s="324" t="s">
        <v>41</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3">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3070</v>
      </c>
      <c r="E985" s="1" t="s">
        <v>3507</v>
      </c>
      <c r="F985" t="s">
        <v>3073</v>
      </c>
      <c r="G985" s="45" t="s">
        <v>3514</v>
      </c>
      <c r="H985" s="43">
        <v>2221</v>
      </c>
      <c r="I985" s="324" t="s">
        <v>41</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3">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3070</v>
      </c>
      <c r="E986" s="1" t="s">
        <v>3508</v>
      </c>
      <c r="F986" t="s">
        <v>3073</v>
      </c>
      <c r="G986" s="45" t="s">
        <v>3515</v>
      </c>
      <c r="H986" s="43">
        <v>2222</v>
      </c>
      <c r="I986" s="324" t="s">
        <v>41</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3">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3070</v>
      </c>
      <c r="E987" s="1" t="s">
        <v>3509</v>
      </c>
      <c r="F987" t="s">
        <v>3073</v>
      </c>
      <c r="G987" s="45" t="s">
        <v>3516</v>
      </c>
      <c r="H987" s="43">
        <v>2223</v>
      </c>
      <c r="I987" s="324" t="s">
        <v>41</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3">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3070</v>
      </c>
      <c r="E988" s="1" t="s">
        <v>3510</v>
      </c>
      <c r="F988" t="s">
        <v>3073</v>
      </c>
      <c r="G988" s="45" t="s">
        <v>3517</v>
      </c>
      <c r="H988" s="43">
        <v>2224</v>
      </c>
      <c r="I988" s="324" t="s">
        <v>41</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3">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3070</v>
      </c>
      <c r="E989" s="1" t="s">
        <v>3666</v>
      </c>
      <c r="F989" t="s">
        <v>3073</v>
      </c>
      <c r="G989" s="45" t="s">
        <v>3666</v>
      </c>
      <c r="H989" s="43">
        <v>2225</v>
      </c>
      <c r="I989" s="324" t="s">
        <v>41</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3">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si="40"/>
        <v>Fraction of Eligible Industrial Energy Use Shifted to Hydrogen</v>
      </c>
      <c r="D990" s="6" t="s">
        <v>3071</v>
      </c>
      <c r="E990" s="1" t="s">
        <v>3504</v>
      </c>
      <c r="F990" t="s">
        <v>3032</v>
      </c>
      <c r="G990" s="45" t="s">
        <v>3511</v>
      </c>
      <c r="H990" s="43">
        <v>2226</v>
      </c>
      <c r="I990" s="324" t="s">
        <v>41</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3">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0"/>
        <v>Fraction of Eligible Industrial Energy Use Shifted to Hydrogen</v>
      </c>
      <c r="D991" s="6" t="s">
        <v>3071</v>
      </c>
      <c r="E991" s="1" t="s">
        <v>3505</v>
      </c>
      <c r="F991" t="s">
        <v>3032</v>
      </c>
      <c r="G991" s="45" t="s">
        <v>3512</v>
      </c>
      <c r="H991" s="43">
        <v>2227</v>
      </c>
      <c r="I991" s="324" t="s">
        <v>40</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3">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ref="C992:C997" si="41">C$798</f>
        <v>Fraction of Eligible Industrial Energy Use Shifted to Hydrogen</v>
      </c>
      <c r="D992" s="6" t="s">
        <v>3071</v>
      </c>
      <c r="E992" s="1" t="s">
        <v>3506</v>
      </c>
      <c r="F992" t="s">
        <v>3032</v>
      </c>
      <c r="G992" s="45" t="s">
        <v>3513</v>
      </c>
      <c r="H992" s="43">
        <v>2228</v>
      </c>
      <c r="I992" s="324" t="s">
        <v>41</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3">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3071</v>
      </c>
      <c r="E993" s="1" t="s">
        <v>3507</v>
      </c>
      <c r="F993" t="s">
        <v>3032</v>
      </c>
      <c r="G993" s="45" t="s">
        <v>3514</v>
      </c>
      <c r="H993" s="43">
        <v>2229</v>
      </c>
      <c r="I993" s="324" t="s">
        <v>41</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3">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3071</v>
      </c>
      <c r="E994" s="1" t="s">
        <v>3508</v>
      </c>
      <c r="F994" t="s">
        <v>3032</v>
      </c>
      <c r="G994" s="45" t="s">
        <v>3515</v>
      </c>
      <c r="H994" s="43">
        <v>2230</v>
      </c>
      <c r="I994" s="324" t="s">
        <v>41</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3">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3071</v>
      </c>
      <c r="E995" s="1" t="s">
        <v>3509</v>
      </c>
      <c r="F995" t="s">
        <v>3032</v>
      </c>
      <c r="G995" s="45" t="s">
        <v>3516</v>
      </c>
      <c r="H995" s="43">
        <v>2231</v>
      </c>
      <c r="I995" s="324" t="s">
        <v>41</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2" customFormat="1" x14ac:dyDescent="0.3">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Hydrogen Combustion</v>
      </c>
      <c r="C996" s="254" t="str">
        <f t="shared" si="41"/>
        <v>Fraction of Eligible Industrial Energy Use Shifted to Hydrogen</v>
      </c>
      <c r="D996" s="6" t="s">
        <v>3071</v>
      </c>
      <c r="E996" s="1" t="s">
        <v>3510</v>
      </c>
      <c r="F996" t="s">
        <v>3032</v>
      </c>
      <c r="G996" s="45" t="s">
        <v>3517</v>
      </c>
      <c r="H996" s="43">
        <v>2232</v>
      </c>
      <c r="I996" s="324" t="s">
        <v>41</v>
      </c>
      <c r="J996" s="255" t="str">
        <f>IF(ISBLANK(INDEX('Policy Characteristics'!D:D,MATCH($C996,'Policy Characteristics'!$C:$C,0))),"",INDEX('Policy Characteristics'!D:D,MATCH($C996,'Policy Characteristics'!$C:$C,0)))</f>
        <v>Hydrogen Combustion</v>
      </c>
      <c r="K996" s="254" t="str">
        <f>IF(ISBLANK(INDEX('Policy Characteristics'!E:E,MATCH($C996,'Policy Characteristics'!$C:$C,0))),"",INDEX('Policy Characteristics'!E:E,MATCH($C996,'Policy Characteristics'!$C:$C,0)))</f>
        <v>indst shift to hydrogen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fuel shifted</v>
      </c>
      <c r="P996" s="254" t="str">
        <f>IF(ISBLANK(INDEX('Policy Characteristics'!J:J,MATCH($C996,'Policy Characteristics'!$C:$C,0))),"",INDEX('Policy Characteristics'!J:J,MATCH($C996,'Policy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254" t="str">
        <f>IF(ISBLANK(INDEX('Policy Characteristics'!K:K,MATCH($C996,'Policy Characteristics'!$C:$C,0))),"",INDEX('Policy Characteristics'!K:K,MATCH($C996,'Policy Characteristics'!$C:$C,0)))</f>
        <v>industry-ag-main.html#fuel-switching</v>
      </c>
      <c r="R996" s="254" t="str">
        <f>IF(ISBLANK(INDEX('Policy Characteristics'!L:L,MATCH($C996,'Policy Characteristics'!$C:$C,0))),"",INDEX('Policy Characteristics'!L:L,MATCH($C996,'Policy Characteristics'!$C:$C,0)))</f>
        <v>industry-elec-and-hydrogen.html</v>
      </c>
    </row>
    <row r="997" spans="1:18" s="2" customFormat="1" x14ac:dyDescent="0.3">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Hydrogen Combustion</v>
      </c>
      <c r="C997" s="254" t="str">
        <f t="shared" si="41"/>
        <v>Fraction of Eligible Industrial Energy Use Shifted to Hydrogen</v>
      </c>
      <c r="D997" s="6" t="s">
        <v>3071</v>
      </c>
      <c r="E997" s="1" t="s">
        <v>3666</v>
      </c>
      <c r="F997" t="s">
        <v>3032</v>
      </c>
      <c r="G997" s="45" t="s">
        <v>3666</v>
      </c>
      <c r="H997" s="43">
        <v>2233</v>
      </c>
      <c r="I997" s="324" t="s">
        <v>41</v>
      </c>
      <c r="J997" s="255" t="str">
        <f>IF(ISBLANK(INDEX('Policy Characteristics'!D:D,MATCH($C997,'Policy Characteristics'!$C:$C,0))),"",INDEX('Policy Characteristics'!D:D,MATCH($C997,'Policy Characteristics'!$C:$C,0)))</f>
        <v>Hydrogen Combustion</v>
      </c>
      <c r="K997" s="254" t="str">
        <f>IF(ISBLANK(INDEX('Policy Characteristics'!E:E,MATCH($C997,'Policy Characteristics'!$C:$C,0))),"",INDEX('Policy Characteristics'!E:E,MATCH($C997,'Policy Characteristics'!$C:$C,0)))</f>
        <v>indst shift to hydrogen</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fuel shifted</v>
      </c>
      <c r="P997" s="254" t="str">
        <f>IF(ISBLANK(INDEX('Policy Characteristics'!J:J,MATCH($C997,'Policy Characteristics'!$C:$C,0))),"",INDEX('Policy Characteristics'!J:J,MATCH($C997,'Policy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254" t="str">
        <f>IF(ISBLANK(INDEX('Policy Characteristics'!K:K,MATCH($C997,'Policy Characteristics'!$C:$C,0))),"",INDEX('Policy Characteristics'!K:K,MATCH($C997,'Policy Characteristics'!$C:$C,0)))</f>
        <v>industry-ag-main.html#fuel-switching</v>
      </c>
      <c r="R997" s="254" t="str">
        <f>IF(ISBLANK(INDEX('Policy Characteristics'!L:L,MATCH($C997,'Policy Characteristics'!$C:$C,0))),"",INDEX('Policy Characteristics'!L:L,MATCH($C997,'Policy Characteristics'!$C:$C,0)))</f>
        <v>industry-elec-and-hydrogen.html</v>
      </c>
    </row>
    <row r="998" spans="1:18" s="4" customFormat="1" x14ac:dyDescent="0.3">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t="s">
        <v>273</v>
      </c>
      <c r="D998" s="45" t="s">
        <v>3047</v>
      </c>
      <c r="E998" s="45" t="s">
        <v>2382</v>
      </c>
      <c r="F998" t="s">
        <v>3072</v>
      </c>
      <c r="G998" s="45" t="s">
        <v>2388</v>
      </c>
      <c r="H998" s="43">
        <v>958</v>
      </c>
      <c r="I998" s="324" t="s">
        <v>40</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3">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ref="C999:C1062" si="42">C$998</f>
        <v>Percentage Improvement in Eqpt Efficiency Standards above BAU</v>
      </c>
      <c r="D999" s="45" t="s">
        <v>3047</v>
      </c>
      <c r="E999" s="45" t="s">
        <v>2383</v>
      </c>
      <c r="F999" t="s">
        <v>3072</v>
      </c>
      <c r="G999" s="45" t="s">
        <v>2391</v>
      </c>
      <c r="H999" s="43">
        <v>959</v>
      </c>
      <c r="I999" s="324" t="s">
        <v>41</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3">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3047</v>
      </c>
      <c r="E1000" s="45" t="s">
        <v>2384</v>
      </c>
      <c r="F1000" t="s">
        <v>3072</v>
      </c>
      <c r="G1000" s="45" t="s">
        <v>2392</v>
      </c>
      <c r="H1000" s="43">
        <v>960</v>
      </c>
      <c r="I1000" s="324" t="s">
        <v>40</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3">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3047</v>
      </c>
      <c r="E1001" s="45" t="s">
        <v>2385</v>
      </c>
      <c r="F1001" t="s">
        <v>3072</v>
      </c>
      <c r="G1001" s="45" t="s">
        <v>2389</v>
      </c>
      <c r="H1001" s="43">
        <v>961</v>
      </c>
      <c r="I1001" s="324" t="s">
        <v>41</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3">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3047</v>
      </c>
      <c r="E1002" s="45" t="s">
        <v>2386</v>
      </c>
      <c r="F1002" t="s">
        <v>3072</v>
      </c>
      <c r="G1002" s="45" t="s">
        <v>2390</v>
      </c>
      <c r="H1002" s="43">
        <v>962</v>
      </c>
      <c r="I1002" s="324" t="s">
        <v>40</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x14ac:dyDescent="0.3">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3047</v>
      </c>
      <c r="E1003" s="45" t="s">
        <v>2387</v>
      </c>
      <c r="F1003" t="s">
        <v>3072</v>
      </c>
      <c r="G1003" s="45" t="s">
        <v>2393</v>
      </c>
      <c r="H1003" s="43">
        <v>963</v>
      </c>
      <c r="I1003" s="324" t="s">
        <v>41</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x14ac:dyDescent="0.3">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3047</v>
      </c>
      <c r="E1004" s="45" t="s">
        <v>2690</v>
      </c>
      <c r="F1004" t="s">
        <v>3072</v>
      </c>
      <c r="G1004" s="45" t="s">
        <v>2693</v>
      </c>
      <c r="H1004" s="43">
        <v>964</v>
      </c>
      <c r="I1004" s="324" t="s">
        <v>41</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3">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3047</v>
      </c>
      <c r="E1005" s="45" t="s">
        <v>2691</v>
      </c>
      <c r="F1005" t="s">
        <v>3072</v>
      </c>
      <c r="G1005" s="45" t="s">
        <v>2695</v>
      </c>
      <c r="H1005" s="43">
        <v>965</v>
      </c>
      <c r="I1005" s="324" t="s">
        <v>40</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3">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3047</v>
      </c>
      <c r="E1006" s="45" t="s">
        <v>2692</v>
      </c>
      <c r="F1006" t="s">
        <v>3072</v>
      </c>
      <c r="G1006" s="45" t="s">
        <v>2696</v>
      </c>
      <c r="H1006" s="43">
        <v>966</v>
      </c>
      <c r="I1006" s="324" t="s">
        <v>40</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3">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45" t="s">
        <v>3047</v>
      </c>
      <c r="E1007" s="45" t="s">
        <v>2689</v>
      </c>
      <c r="F1007" t="s">
        <v>3072</v>
      </c>
      <c r="G1007" s="45" t="s">
        <v>2694</v>
      </c>
      <c r="H1007" s="43">
        <v>967</v>
      </c>
      <c r="I1007" s="324" t="s">
        <v>41</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3">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3048</v>
      </c>
      <c r="E1008" s="45" t="s">
        <v>2382</v>
      </c>
      <c r="F1008" t="s">
        <v>2744</v>
      </c>
      <c r="G1008" s="45" t="s">
        <v>2388</v>
      </c>
      <c r="H1008" s="43">
        <v>968</v>
      </c>
      <c r="I1008" s="324" t="s">
        <v>40</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3">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3048</v>
      </c>
      <c r="E1009" s="45" t="s">
        <v>2383</v>
      </c>
      <c r="F1009" t="s">
        <v>2744</v>
      </c>
      <c r="G1009" s="45" t="s">
        <v>2391</v>
      </c>
      <c r="H1009" s="43">
        <v>969</v>
      </c>
      <c r="I1009" s="324" t="s">
        <v>40</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3">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3048</v>
      </c>
      <c r="E1010" s="45" t="s">
        <v>2384</v>
      </c>
      <c r="F1010" t="s">
        <v>2744</v>
      </c>
      <c r="G1010" s="45" t="s">
        <v>2392</v>
      </c>
      <c r="H1010" s="43">
        <v>970</v>
      </c>
      <c r="I1010" s="324" t="s">
        <v>40</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3">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3048</v>
      </c>
      <c r="E1011" s="45" t="s">
        <v>2385</v>
      </c>
      <c r="F1011" t="s">
        <v>2744</v>
      </c>
      <c r="G1011" s="45" t="s">
        <v>2389</v>
      </c>
      <c r="H1011" s="43">
        <v>971</v>
      </c>
      <c r="I1011" s="324" t="s">
        <v>41</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3">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3048</v>
      </c>
      <c r="E1012" s="45" t="s">
        <v>2386</v>
      </c>
      <c r="F1012" t="s">
        <v>2744</v>
      </c>
      <c r="G1012" s="45" t="s">
        <v>2390</v>
      </c>
      <c r="H1012" s="43">
        <v>972</v>
      </c>
      <c r="I1012" s="324" t="s">
        <v>40</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3">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3048</v>
      </c>
      <c r="E1013" s="45" t="s">
        <v>2387</v>
      </c>
      <c r="F1013" t="s">
        <v>2744</v>
      </c>
      <c r="G1013" s="45" t="s">
        <v>2393</v>
      </c>
      <c r="H1013" s="43">
        <v>973</v>
      </c>
      <c r="I1013" s="324" t="s">
        <v>41</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3">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3048</v>
      </c>
      <c r="E1014" s="45" t="s">
        <v>2690</v>
      </c>
      <c r="F1014" t="s">
        <v>2744</v>
      </c>
      <c r="G1014" s="45" t="s">
        <v>2693</v>
      </c>
      <c r="H1014" s="43">
        <v>974</v>
      </c>
      <c r="I1014" s="324" t="s">
        <v>41</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3">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3048</v>
      </c>
      <c r="E1015" s="45" t="s">
        <v>2691</v>
      </c>
      <c r="F1015" t="s">
        <v>2744</v>
      </c>
      <c r="G1015" s="45" t="s">
        <v>2695</v>
      </c>
      <c r="H1015" s="43">
        <v>975</v>
      </c>
      <c r="I1015" s="324" t="s">
        <v>40</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3">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3048</v>
      </c>
      <c r="E1016" s="45" t="s">
        <v>2692</v>
      </c>
      <c r="F1016" t="s">
        <v>2744</v>
      </c>
      <c r="G1016" s="45" t="s">
        <v>2696</v>
      </c>
      <c r="H1016" s="43">
        <v>976</v>
      </c>
      <c r="I1016" s="324" t="s">
        <v>41</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3">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3048</v>
      </c>
      <c r="E1017" s="45" t="s">
        <v>2689</v>
      </c>
      <c r="F1017" t="s">
        <v>2744</v>
      </c>
      <c r="G1017" s="45" t="s">
        <v>2694</v>
      </c>
      <c r="H1017" s="43">
        <v>977</v>
      </c>
      <c r="I1017" s="324" t="s">
        <v>41</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3">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3049</v>
      </c>
      <c r="E1018" s="45" t="s">
        <v>2382</v>
      </c>
      <c r="F1018" t="s">
        <v>3013</v>
      </c>
      <c r="G1018" s="45" t="s">
        <v>2388</v>
      </c>
      <c r="H1018" s="43">
        <v>978</v>
      </c>
      <c r="I1018" s="324" t="s">
        <v>40</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3">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3049</v>
      </c>
      <c r="E1019" s="45" t="s">
        <v>2383</v>
      </c>
      <c r="F1019" t="s">
        <v>3013</v>
      </c>
      <c r="G1019" s="45" t="s">
        <v>2391</v>
      </c>
      <c r="H1019" s="43">
        <v>979</v>
      </c>
      <c r="I1019" s="324" t="s">
        <v>41</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3">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3049</v>
      </c>
      <c r="E1020" s="45" t="s">
        <v>2384</v>
      </c>
      <c r="F1020" t="s">
        <v>3013</v>
      </c>
      <c r="G1020" s="45" t="s">
        <v>2392</v>
      </c>
      <c r="H1020" s="43">
        <v>980</v>
      </c>
      <c r="I1020" s="324" t="s">
        <v>40</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3">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3049</v>
      </c>
      <c r="E1021" s="45" t="s">
        <v>2385</v>
      </c>
      <c r="F1021" t="s">
        <v>3013</v>
      </c>
      <c r="G1021" s="45" t="s">
        <v>2389</v>
      </c>
      <c r="H1021" s="43">
        <v>981</v>
      </c>
      <c r="I1021" s="324" t="s">
        <v>41</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3">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3049</v>
      </c>
      <c r="E1022" s="45" t="s">
        <v>2386</v>
      </c>
      <c r="F1022" t="s">
        <v>3013</v>
      </c>
      <c r="G1022" s="45" t="s">
        <v>2390</v>
      </c>
      <c r="H1022" s="43">
        <v>982</v>
      </c>
      <c r="I1022" s="324" t="s">
        <v>40</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3">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3049</v>
      </c>
      <c r="E1023" s="45" t="s">
        <v>2387</v>
      </c>
      <c r="F1023" t="s">
        <v>3013</v>
      </c>
      <c r="G1023" s="45" t="s">
        <v>2393</v>
      </c>
      <c r="H1023" s="43">
        <v>983</v>
      </c>
      <c r="I1023" s="324" t="s">
        <v>41</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3">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3049</v>
      </c>
      <c r="E1024" s="45" t="s">
        <v>2690</v>
      </c>
      <c r="F1024" t="s">
        <v>3013</v>
      </c>
      <c r="G1024" s="45" t="s">
        <v>2693</v>
      </c>
      <c r="H1024" s="43">
        <v>984</v>
      </c>
      <c r="I1024" s="324" t="s">
        <v>41</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3">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3049</v>
      </c>
      <c r="E1025" s="45" t="s">
        <v>2691</v>
      </c>
      <c r="F1025" t="s">
        <v>3013</v>
      </c>
      <c r="G1025" s="45" t="s">
        <v>2695</v>
      </c>
      <c r="H1025" s="43">
        <v>985</v>
      </c>
      <c r="I1025" s="324" t="s">
        <v>40</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3">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3049</v>
      </c>
      <c r="E1026" s="45" t="s">
        <v>2692</v>
      </c>
      <c r="F1026" t="s">
        <v>3013</v>
      </c>
      <c r="G1026" s="45" t="s">
        <v>2696</v>
      </c>
      <c r="H1026" s="43">
        <v>986</v>
      </c>
      <c r="I1026" s="324" t="s">
        <v>41</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3">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3049</v>
      </c>
      <c r="E1027" s="45" t="s">
        <v>2689</v>
      </c>
      <c r="F1027" t="s">
        <v>3013</v>
      </c>
      <c r="G1027" s="45" t="s">
        <v>2694</v>
      </c>
      <c r="H1027" s="43">
        <v>987</v>
      </c>
      <c r="I1027" s="324" t="s">
        <v>41</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3">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3050</v>
      </c>
      <c r="E1028" s="45" t="s">
        <v>2382</v>
      </c>
      <c r="F1028" t="s">
        <v>3014</v>
      </c>
      <c r="G1028" s="45" t="s">
        <v>2388</v>
      </c>
      <c r="H1028" s="43">
        <v>988</v>
      </c>
      <c r="I1028" s="324" t="s">
        <v>40</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3">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3050</v>
      </c>
      <c r="E1029" s="45" t="s">
        <v>2383</v>
      </c>
      <c r="F1029" t="s">
        <v>3014</v>
      </c>
      <c r="G1029" s="45" t="s">
        <v>2391</v>
      </c>
      <c r="H1029" s="43">
        <v>989</v>
      </c>
      <c r="I1029" s="324" t="s">
        <v>41</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3">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3050</v>
      </c>
      <c r="E1030" s="45" t="s">
        <v>2384</v>
      </c>
      <c r="F1030" t="s">
        <v>3014</v>
      </c>
      <c r="G1030" s="45" t="s">
        <v>2392</v>
      </c>
      <c r="H1030" s="43">
        <v>990</v>
      </c>
      <c r="I1030" s="324" t="s">
        <v>40</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3">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3050</v>
      </c>
      <c r="E1031" s="45" t="s">
        <v>2385</v>
      </c>
      <c r="F1031" t="s">
        <v>3014</v>
      </c>
      <c r="G1031" s="45" t="s">
        <v>2389</v>
      </c>
      <c r="H1031" s="43">
        <v>991</v>
      </c>
      <c r="I1031" s="324" t="s">
        <v>41</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3">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3050</v>
      </c>
      <c r="E1032" s="45" t="s">
        <v>2386</v>
      </c>
      <c r="F1032" t="s">
        <v>3014</v>
      </c>
      <c r="G1032" s="45" t="s">
        <v>2390</v>
      </c>
      <c r="H1032" s="43">
        <v>992</v>
      </c>
      <c r="I1032" s="324" t="s">
        <v>40</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3">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3050</v>
      </c>
      <c r="E1033" s="45" t="s">
        <v>2387</v>
      </c>
      <c r="F1033" t="s">
        <v>3014</v>
      </c>
      <c r="G1033" s="45" t="s">
        <v>2393</v>
      </c>
      <c r="H1033" s="43">
        <v>993</v>
      </c>
      <c r="I1033" s="324" t="s">
        <v>41</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3">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3050</v>
      </c>
      <c r="E1034" s="45" t="s">
        <v>2690</v>
      </c>
      <c r="F1034" t="s">
        <v>3014</v>
      </c>
      <c r="G1034" s="45" t="s">
        <v>2693</v>
      </c>
      <c r="H1034" s="43">
        <v>994</v>
      </c>
      <c r="I1034" s="324" t="s">
        <v>41</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3">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3050</v>
      </c>
      <c r="E1035" s="45" t="s">
        <v>2691</v>
      </c>
      <c r="F1035" t="s">
        <v>3014</v>
      </c>
      <c r="G1035" s="45" t="s">
        <v>2695</v>
      </c>
      <c r="H1035" s="43">
        <v>995</v>
      </c>
      <c r="I1035" s="324" t="s">
        <v>40</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3">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3050</v>
      </c>
      <c r="E1036" s="45" t="s">
        <v>2692</v>
      </c>
      <c r="F1036" t="s">
        <v>3014</v>
      </c>
      <c r="G1036" s="45" t="s">
        <v>2696</v>
      </c>
      <c r="H1036" s="43">
        <v>996</v>
      </c>
      <c r="I1036" s="324" t="s">
        <v>41</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3">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3050</v>
      </c>
      <c r="E1037" s="45" t="s">
        <v>2689</v>
      </c>
      <c r="F1037" t="s">
        <v>3014</v>
      </c>
      <c r="G1037" s="45" t="s">
        <v>2694</v>
      </c>
      <c r="H1037" s="43">
        <v>997</v>
      </c>
      <c r="I1037" s="324" t="s">
        <v>41</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3">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3051</v>
      </c>
      <c r="E1038" s="45" t="s">
        <v>2382</v>
      </c>
      <c r="F1038" t="s">
        <v>3015</v>
      </c>
      <c r="G1038" s="45" t="s">
        <v>2388</v>
      </c>
      <c r="H1038" s="43">
        <v>998</v>
      </c>
      <c r="I1038" s="324" t="s">
        <v>40</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3">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3051</v>
      </c>
      <c r="E1039" s="45" t="s">
        <v>2383</v>
      </c>
      <c r="F1039" t="s">
        <v>3015</v>
      </c>
      <c r="G1039" s="45" t="s">
        <v>2391</v>
      </c>
      <c r="H1039" s="43">
        <v>999</v>
      </c>
      <c r="I1039" s="324" t="s">
        <v>40</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3">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3051</v>
      </c>
      <c r="E1040" s="45" t="s">
        <v>2384</v>
      </c>
      <c r="F1040" t="s">
        <v>3015</v>
      </c>
      <c r="G1040" s="45" t="s">
        <v>2392</v>
      </c>
      <c r="H1040" s="43">
        <v>1000</v>
      </c>
      <c r="I1040" s="324" t="s">
        <v>40</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3">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3051</v>
      </c>
      <c r="E1041" s="45" t="s">
        <v>2385</v>
      </c>
      <c r="F1041" t="s">
        <v>3015</v>
      </c>
      <c r="G1041" s="45" t="s">
        <v>2389</v>
      </c>
      <c r="H1041" s="43">
        <v>1001</v>
      </c>
      <c r="I1041" s="324" t="s">
        <v>41</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3">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3051</v>
      </c>
      <c r="E1042" s="45" t="s">
        <v>2386</v>
      </c>
      <c r="F1042" t="s">
        <v>3015</v>
      </c>
      <c r="G1042" s="45" t="s">
        <v>2390</v>
      </c>
      <c r="H1042" s="43">
        <v>1002</v>
      </c>
      <c r="I1042" s="324" t="s">
        <v>40</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3">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3051</v>
      </c>
      <c r="E1043" s="45" t="s">
        <v>2387</v>
      </c>
      <c r="F1043" t="s">
        <v>3015</v>
      </c>
      <c r="G1043" s="45" t="s">
        <v>2393</v>
      </c>
      <c r="H1043" s="43">
        <v>1003</v>
      </c>
      <c r="I1043" s="324" t="s">
        <v>41</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3">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3051</v>
      </c>
      <c r="E1044" s="45" t="s">
        <v>2690</v>
      </c>
      <c r="F1044" t="s">
        <v>3015</v>
      </c>
      <c r="G1044" s="45" t="s">
        <v>2693</v>
      </c>
      <c r="H1044" s="43">
        <v>1004</v>
      </c>
      <c r="I1044" s="324" t="s">
        <v>41</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3">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3051</v>
      </c>
      <c r="E1045" s="45" t="s">
        <v>2691</v>
      </c>
      <c r="F1045" t="s">
        <v>3015</v>
      </c>
      <c r="G1045" s="45" t="s">
        <v>2695</v>
      </c>
      <c r="H1045" s="43">
        <v>1005</v>
      </c>
      <c r="I1045" s="324" t="s">
        <v>40</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3">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3051</v>
      </c>
      <c r="E1046" s="45" t="s">
        <v>2692</v>
      </c>
      <c r="F1046" t="s">
        <v>3015</v>
      </c>
      <c r="G1046" s="45" t="s">
        <v>2696</v>
      </c>
      <c r="H1046" s="43">
        <v>1006</v>
      </c>
      <c r="I1046" s="324" t="s">
        <v>40</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3">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3051</v>
      </c>
      <c r="E1047" s="45" t="s">
        <v>2689</v>
      </c>
      <c r="F1047" t="s">
        <v>3015</v>
      </c>
      <c r="G1047" s="45" t="s">
        <v>2694</v>
      </c>
      <c r="H1047" s="43">
        <v>1007</v>
      </c>
      <c r="I1047" s="324" t="s">
        <v>41</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3">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3052</v>
      </c>
      <c r="E1048" s="45" t="s">
        <v>2382</v>
      </c>
      <c r="F1048" t="s">
        <v>3016</v>
      </c>
      <c r="G1048" s="45" t="s">
        <v>2388</v>
      </c>
      <c r="H1048" s="43">
        <v>1008</v>
      </c>
      <c r="I1048" s="324" t="s">
        <v>40</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3">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3052</v>
      </c>
      <c r="E1049" s="45" t="s">
        <v>2383</v>
      </c>
      <c r="F1049" t="s">
        <v>3016</v>
      </c>
      <c r="G1049" s="45" t="s">
        <v>2391</v>
      </c>
      <c r="H1049" s="43">
        <v>1009</v>
      </c>
      <c r="I1049" s="324" t="s">
        <v>40</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3">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3052</v>
      </c>
      <c r="E1050" s="45" t="s">
        <v>2384</v>
      </c>
      <c r="F1050" t="s">
        <v>3016</v>
      </c>
      <c r="G1050" s="45" t="s">
        <v>2392</v>
      </c>
      <c r="H1050" s="43">
        <v>1010</v>
      </c>
      <c r="I1050" s="324" t="s">
        <v>40</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3">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3052</v>
      </c>
      <c r="E1051" s="45" t="s">
        <v>2385</v>
      </c>
      <c r="F1051" t="s">
        <v>3016</v>
      </c>
      <c r="G1051" s="45" t="s">
        <v>2389</v>
      </c>
      <c r="H1051" s="43">
        <v>1011</v>
      </c>
      <c r="I1051" s="324" t="s">
        <v>41</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3">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3052</v>
      </c>
      <c r="E1052" s="45" t="s">
        <v>2386</v>
      </c>
      <c r="F1052" t="s">
        <v>3016</v>
      </c>
      <c r="G1052" s="45" t="s">
        <v>2390</v>
      </c>
      <c r="H1052" s="43">
        <v>1012</v>
      </c>
      <c r="I1052" s="324" t="s">
        <v>40</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3">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3052</v>
      </c>
      <c r="E1053" s="45" t="s">
        <v>2387</v>
      </c>
      <c r="F1053" t="s">
        <v>3016</v>
      </c>
      <c r="G1053" s="45" t="s">
        <v>2393</v>
      </c>
      <c r="H1053" s="43">
        <v>1013</v>
      </c>
      <c r="I1053" s="324" t="s">
        <v>41</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3">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3052</v>
      </c>
      <c r="E1054" s="45" t="s">
        <v>2690</v>
      </c>
      <c r="F1054" t="s">
        <v>3016</v>
      </c>
      <c r="G1054" s="45" t="s">
        <v>2693</v>
      </c>
      <c r="H1054" s="43">
        <v>1014</v>
      </c>
      <c r="I1054" s="324" t="s">
        <v>41</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3">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3052</v>
      </c>
      <c r="E1055" s="45" t="s">
        <v>2691</v>
      </c>
      <c r="F1055" t="s">
        <v>3016</v>
      </c>
      <c r="G1055" s="45" t="s">
        <v>2695</v>
      </c>
      <c r="H1055" s="43">
        <v>1015</v>
      </c>
      <c r="I1055" s="324" t="s">
        <v>40</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3">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3052</v>
      </c>
      <c r="E1056" s="45" t="s">
        <v>2692</v>
      </c>
      <c r="F1056" t="s">
        <v>3016</v>
      </c>
      <c r="G1056" s="45" t="s">
        <v>2696</v>
      </c>
      <c r="H1056" s="43">
        <v>1016</v>
      </c>
      <c r="I1056" s="324" t="s">
        <v>40</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3">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3052</v>
      </c>
      <c r="E1057" s="45" t="s">
        <v>2689</v>
      </c>
      <c r="F1057" t="s">
        <v>3016</v>
      </c>
      <c r="G1057" s="45" t="s">
        <v>2694</v>
      </c>
      <c r="H1057" s="43">
        <v>1017</v>
      </c>
      <c r="I1057" s="324" t="s">
        <v>41</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3">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3053</v>
      </c>
      <c r="E1058" s="45" t="s">
        <v>2382</v>
      </c>
      <c r="F1058" t="s">
        <v>3017</v>
      </c>
      <c r="G1058" s="45" t="s">
        <v>2388</v>
      </c>
      <c r="H1058" s="43">
        <v>1018</v>
      </c>
      <c r="I1058" s="324" t="s">
        <v>40</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3">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3053</v>
      </c>
      <c r="E1059" s="45" t="s">
        <v>2383</v>
      </c>
      <c r="F1059" t="s">
        <v>3017</v>
      </c>
      <c r="G1059" s="45" t="s">
        <v>2391</v>
      </c>
      <c r="H1059" s="43">
        <v>1019</v>
      </c>
      <c r="I1059" s="324" t="s">
        <v>40</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3">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3053</v>
      </c>
      <c r="E1060" s="45" t="s">
        <v>2384</v>
      </c>
      <c r="F1060" t="s">
        <v>3017</v>
      </c>
      <c r="G1060" s="45" t="s">
        <v>2392</v>
      </c>
      <c r="H1060" s="43">
        <v>1020</v>
      </c>
      <c r="I1060" s="324" t="s">
        <v>40</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3">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3053</v>
      </c>
      <c r="E1061" s="45" t="s">
        <v>2385</v>
      </c>
      <c r="F1061" t="s">
        <v>3017</v>
      </c>
      <c r="G1061" s="45" t="s">
        <v>2389</v>
      </c>
      <c r="H1061" s="43">
        <v>1021</v>
      </c>
      <c r="I1061" s="324" t="s">
        <v>41</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3">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3053</v>
      </c>
      <c r="E1062" s="45" t="s">
        <v>2386</v>
      </c>
      <c r="F1062" t="s">
        <v>3017</v>
      </c>
      <c r="G1062" s="45" t="s">
        <v>2390</v>
      </c>
      <c r="H1062" s="43">
        <v>1022</v>
      </c>
      <c r="I1062" s="324" t="s">
        <v>40</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3">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ref="C1063:C1126" si="43">C$998</f>
        <v>Percentage Improvement in Eqpt Efficiency Standards above BAU</v>
      </c>
      <c r="D1063" s="6" t="s">
        <v>3053</v>
      </c>
      <c r="E1063" s="45" t="s">
        <v>2387</v>
      </c>
      <c r="F1063" t="s">
        <v>3017</v>
      </c>
      <c r="G1063" s="45" t="s">
        <v>2393</v>
      </c>
      <c r="H1063" s="43">
        <v>1023</v>
      </c>
      <c r="I1063" s="324" t="s">
        <v>41</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3">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3053</v>
      </c>
      <c r="E1064" s="45" t="s">
        <v>2690</v>
      </c>
      <c r="F1064" t="s">
        <v>3017</v>
      </c>
      <c r="G1064" s="45" t="s">
        <v>2693</v>
      </c>
      <c r="H1064" s="43">
        <v>1024</v>
      </c>
      <c r="I1064" s="324" t="s">
        <v>41</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3">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3053</v>
      </c>
      <c r="E1065" s="45" t="s">
        <v>2691</v>
      </c>
      <c r="F1065" t="s">
        <v>3017</v>
      </c>
      <c r="G1065" s="45" t="s">
        <v>2695</v>
      </c>
      <c r="H1065" s="43">
        <v>1025</v>
      </c>
      <c r="I1065" s="324" t="s">
        <v>40</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3">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3053</v>
      </c>
      <c r="E1066" s="45" t="s">
        <v>2692</v>
      </c>
      <c r="F1066" t="s">
        <v>3017</v>
      </c>
      <c r="G1066" s="45" t="s">
        <v>2696</v>
      </c>
      <c r="H1066" s="43">
        <v>1026</v>
      </c>
      <c r="I1066" s="324" t="s">
        <v>40</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3">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3053</v>
      </c>
      <c r="E1067" s="45" t="s">
        <v>2689</v>
      </c>
      <c r="F1067" t="s">
        <v>3017</v>
      </c>
      <c r="G1067" s="45" t="s">
        <v>2694</v>
      </c>
      <c r="H1067" s="43">
        <v>1027</v>
      </c>
      <c r="I1067" s="324" t="s">
        <v>41</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3">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3054</v>
      </c>
      <c r="E1068" s="45" t="s">
        <v>2382</v>
      </c>
      <c r="F1068" t="s">
        <v>3018</v>
      </c>
      <c r="G1068" s="45" t="s">
        <v>2388</v>
      </c>
      <c r="H1068" s="43">
        <v>1028</v>
      </c>
      <c r="I1068" s="324" t="s">
        <v>40</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3">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3054</v>
      </c>
      <c r="E1069" s="45" t="s">
        <v>2383</v>
      </c>
      <c r="F1069" t="s">
        <v>3018</v>
      </c>
      <c r="G1069" s="45" t="s">
        <v>2391</v>
      </c>
      <c r="H1069" s="43">
        <v>1029</v>
      </c>
      <c r="I1069" s="324" t="s">
        <v>40</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3">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3054</v>
      </c>
      <c r="E1070" s="45" t="s">
        <v>2384</v>
      </c>
      <c r="F1070" t="s">
        <v>3018</v>
      </c>
      <c r="G1070" s="45" t="s">
        <v>2392</v>
      </c>
      <c r="H1070" s="43">
        <v>1030</v>
      </c>
      <c r="I1070" s="324" t="s">
        <v>40</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3">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3054</v>
      </c>
      <c r="E1071" s="45" t="s">
        <v>2385</v>
      </c>
      <c r="F1071" t="s">
        <v>3018</v>
      </c>
      <c r="G1071" s="45" t="s">
        <v>2389</v>
      </c>
      <c r="H1071" s="43">
        <v>1031</v>
      </c>
      <c r="I1071" s="324" t="s">
        <v>41</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3">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3054</v>
      </c>
      <c r="E1072" s="45" t="s">
        <v>2386</v>
      </c>
      <c r="F1072" t="s">
        <v>3018</v>
      </c>
      <c r="G1072" s="45" t="s">
        <v>2390</v>
      </c>
      <c r="H1072" s="43">
        <v>1032</v>
      </c>
      <c r="I1072" s="324" t="s">
        <v>40</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3">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3054</v>
      </c>
      <c r="E1073" s="45" t="s">
        <v>2387</v>
      </c>
      <c r="F1073" t="s">
        <v>3018</v>
      </c>
      <c r="G1073" s="45" t="s">
        <v>2393</v>
      </c>
      <c r="H1073" s="43">
        <v>1033</v>
      </c>
      <c r="I1073" s="324" t="s">
        <v>41</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3">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3054</v>
      </c>
      <c r="E1074" s="45" t="s">
        <v>2690</v>
      </c>
      <c r="F1074" t="s">
        <v>3018</v>
      </c>
      <c r="G1074" s="45" t="s">
        <v>2693</v>
      </c>
      <c r="H1074" s="43">
        <v>1034</v>
      </c>
      <c r="I1074" s="324" t="s">
        <v>41</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3">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3054</v>
      </c>
      <c r="E1075" s="45" t="s">
        <v>2691</v>
      </c>
      <c r="F1075" t="s">
        <v>3018</v>
      </c>
      <c r="G1075" s="45" t="s">
        <v>2695</v>
      </c>
      <c r="H1075" s="43">
        <v>1035</v>
      </c>
      <c r="I1075" s="324" t="s">
        <v>40</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3">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3054</v>
      </c>
      <c r="E1076" s="45" t="s">
        <v>2692</v>
      </c>
      <c r="F1076" t="s">
        <v>3018</v>
      </c>
      <c r="G1076" s="45" t="s">
        <v>2696</v>
      </c>
      <c r="H1076" s="43">
        <v>1036</v>
      </c>
      <c r="I1076" s="324" t="s">
        <v>40</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3">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3054</v>
      </c>
      <c r="E1077" s="45" t="s">
        <v>2689</v>
      </c>
      <c r="F1077" t="s">
        <v>3018</v>
      </c>
      <c r="G1077" s="45" t="s">
        <v>2694</v>
      </c>
      <c r="H1077" s="43">
        <v>1037</v>
      </c>
      <c r="I1077" s="324" t="s">
        <v>41</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3">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3055</v>
      </c>
      <c r="E1078" s="45" t="s">
        <v>2382</v>
      </c>
      <c r="F1078" t="s">
        <v>3019</v>
      </c>
      <c r="G1078" s="45" t="s">
        <v>2388</v>
      </c>
      <c r="H1078" s="43">
        <v>1038</v>
      </c>
      <c r="I1078" s="324" t="s">
        <v>40</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3">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3055</v>
      </c>
      <c r="E1079" s="45" t="s">
        <v>2383</v>
      </c>
      <c r="F1079" t="s">
        <v>3019</v>
      </c>
      <c r="G1079" s="45" t="s">
        <v>2391</v>
      </c>
      <c r="H1079" s="43">
        <v>1039</v>
      </c>
      <c r="I1079" s="324" t="s">
        <v>40</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3">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3055</v>
      </c>
      <c r="E1080" s="45" t="s">
        <v>2384</v>
      </c>
      <c r="F1080" t="s">
        <v>3019</v>
      </c>
      <c r="G1080" s="45" t="s">
        <v>2392</v>
      </c>
      <c r="H1080" s="43">
        <v>1040</v>
      </c>
      <c r="I1080" s="324" t="s">
        <v>40</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3">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3055</v>
      </c>
      <c r="E1081" s="45" t="s">
        <v>2385</v>
      </c>
      <c r="F1081" t="s">
        <v>3019</v>
      </c>
      <c r="G1081" s="45" t="s">
        <v>2389</v>
      </c>
      <c r="H1081" s="43">
        <v>1041</v>
      </c>
      <c r="I1081" s="324" t="s">
        <v>40</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3">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3055</v>
      </c>
      <c r="E1082" s="45" t="s">
        <v>2386</v>
      </c>
      <c r="F1082" t="s">
        <v>3019</v>
      </c>
      <c r="G1082" s="45" t="s">
        <v>2390</v>
      </c>
      <c r="H1082" s="43">
        <v>1042</v>
      </c>
      <c r="I1082" s="324" t="s">
        <v>41</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3">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3055</v>
      </c>
      <c r="E1083" s="45" t="s">
        <v>2387</v>
      </c>
      <c r="F1083" t="s">
        <v>3019</v>
      </c>
      <c r="G1083" s="45" t="s">
        <v>2393</v>
      </c>
      <c r="H1083" s="43">
        <v>1043</v>
      </c>
      <c r="I1083" s="324" t="s">
        <v>41</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3">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3055</v>
      </c>
      <c r="E1084" s="45" t="s">
        <v>2690</v>
      </c>
      <c r="F1084" t="s">
        <v>3019</v>
      </c>
      <c r="G1084" s="45" t="s">
        <v>2693</v>
      </c>
      <c r="H1084" s="43">
        <v>1044</v>
      </c>
      <c r="I1084" s="324" t="s">
        <v>40</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3">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3055</v>
      </c>
      <c r="E1085" s="45" t="s">
        <v>2691</v>
      </c>
      <c r="F1085" t="s">
        <v>3019</v>
      </c>
      <c r="G1085" s="45" t="s">
        <v>2695</v>
      </c>
      <c r="H1085" s="43">
        <v>1045</v>
      </c>
      <c r="I1085" s="324" t="s">
        <v>41</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3">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3055</v>
      </c>
      <c r="E1086" s="45" t="s">
        <v>2692</v>
      </c>
      <c r="F1086" t="s">
        <v>3019</v>
      </c>
      <c r="G1086" s="45" t="s">
        <v>2696</v>
      </c>
      <c r="H1086" s="43">
        <v>1046</v>
      </c>
      <c r="I1086" s="324" t="s">
        <v>41</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3">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3055</v>
      </c>
      <c r="E1087" s="45" t="s">
        <v>2689</v>
      </c>
      <c r="F1087" t="s">
        <v>3019</v>
      </c>
      <c r="G1087" s="45" t="s">
        <v>2694</v>
      </c>
      <c r="H1087" s="43">
        <v>1047</v>
      </c>
      <c r="I1087" s="324" t="s">
        <v>41</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3">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3056</v>
      </c>
      <c r="E1088" s="45" t="s">
        <v>2382</v>
      </c>
      <c r="F1088" t="s">
        <v>2563</v>
      </c>
      <c r="G1088" s="45" t="s">
        <v>2388</v>
      </c>
      <c r="H1088" s="43">
        <v>1048</v>
      </c>
      <c r="I1088" s="324" t="s">
        <v>40</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3">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3056</v>
      </c>
      <c r="E1089" s="45" t="s">
        <v>2383</v>
      </c>
      <c r="F1089" t="s">
        <v>2563</v>
      </c>
      <c r="G1089" s="45" t="s">
        <v>2391</v>
      </c>
      <c r="H1089" s="43">
        <v>1049</v>
      </c>
      <c r="I1089" s="324" t="s">
        <v>40</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3">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3056</v>
      </c>
      <c r="E1090" s="45" t="s">
        <v>2384</v>
      </c>
      <c r="F1090" t="s">
        <v>2563</v>
      </c>
      <c r="G1090" s="45" t="s">
        <v>2392</v>
      </c>
      <c r="H1090" s="43">
        <v>1050</v>
      </c>
      <c r="I1090" s="324" t="s">
        <v>40</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3">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3056</v>
      </c>
      <c r="E1091" s="45" t="s">
        <v>2385</v>
      </c>
      <c r="F1091" t="s">
        <v>2563</v>
      </c>
      <c r="G1091" s="45" t="s">
        <v>2389</v>
      </c>
      <c r="H1091" s="43">
        <v>1051</v>
      </c>
      <c r="I1091" s="324" t="s">
        <v>41</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3">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3056</v>
      </c>
      <c r="E1092" s="45" t="s">
        <v>2386</v>
      </c>
      <c r="F1092" t="s">
        <v>2563</v>
      </c>
      <c r="G1092" s="45" t="s">
        <v>2390</v>
      </c>
      <c r="H1092" s="43">
        <v>1052</v>
      </c>
      <c r="I1092" s="324" t="s">
        <v>40</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3">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3056</v>
      </c>
      <c r="E1093" s="45" t="s">
        <v>2387</v>
      </c>
      <c r="F1093" t="s">
        <v>2563</v>
      </c>
      <c r="G1093" s="45" t="s">
        <v>2393</v>
      </c>
      <c r="H1093" s="43">
        <v>1053</v>
      </c>
      <c r="I1093" s="324" t="s">
        <v>41</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3">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3056</v>
      </c>
      <c r="E1094" s="45" t="s">
        <v>2690</v>
      </c>
      <c r="F1094" t="s">
        <v>2563</v>
      </c>
      <c r="G1094" s="45" t="s">
        <v>2693</v>
      </c>
      <c r="H1094" s="43">
        <v>1054</v>
      </c>
      <c r="I1094" s="324" t="s">
        <v>41</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3">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3056</v>
      </c>
      <c r="E1095" s="45" t="s">
        <v>2691</v>
      </c>
      <c r="F1095" t="s">
        <v>2563</v>
      </c>
      <c r="G1095" s="45" t="s">
        <v>2695</v>
      </c>
      <c r="H1095" s="43">
        <v>1055</v>
      </c>
      <c r="I1095" s="324" t="s">
        <v>40</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3">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3056</v>
      </c>
      <c r="E1096" s="45" t="s">
        <v>2692</v>
      </c>
      <c r="F1096" t="s">
        <v>2563</v>
      </c>
      <c r="G1096" s="45" t="s">
        <v>2696</v>
      </c>
      <c r="H1096" s="43">
        <v>1056</v>
      </c>
      <c r="I1096" s="324" t="s">
        <v>40</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3">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3056</v>
      </c>
      <c r="E1097" s="45" t="s">
        <v>2689</v>
      </c>
      <c r="F1097" t="s">
        <v>2563</v>
      </c>
      <c r="G1097" s="45" t="s">
        <v>2694</v>
      </c>
      <c r="H1097" s="43">
        <v>1057</v>
      </c>
      <c r="I1097" s="324" t="s">
        <v>41</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3">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3057</v>
      </c>
      <c r="E1098" s="45" t="s">
        <v>2382</v>
      </c>
      <c r="F1098" t="s">
        <v>3020</v>
      </c>
      <c r="G1098" s="45" t="s">
        <v>2388</v>
      </c>
      <c r="H1098" s="43">
        <v>1058</v>
      </c>
      <c r="I1098" s="324" t="s">
        <v>40</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3">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3057</v>
      </c>
      <c r="E1099" s="45" t="s">
        <v>2383</v>
      </c>
      <c r="F1099" t="s">
        <v>3020</v>
      </c>
      <c r="G1099" s="45" t="s">
        <v>2391</v>
      </c>
      <c r="H1099" s="43">
        <v>1059</v>
      </c>
      <c r="I1099" s="324" t="s">
        <v>40</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3">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3057</v>
      </c>
      <c r="E1100" s="45" t="s">
        <v>2384</v>
      </c>
      <c r="F1100" t="s">
        <v>3020</v>
      </c>
      <c r="G1100" s="45" t="s">
        <v>2392</v>
      </c>
      <c r="H1100" s="43">
        <v>1060</v>
      </c>
      <c r="I1100" s="324" t="s">
        <v>40</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3">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3057</v>
      </c>
      <c r="E1101" s="45" t="s">
        <v>2385</v>
      </c>
      <c r="F1101" t="s">
        <v>3020</v>
      </c>
      <c r="G1101" s="45" t="s">
        <v>2389</v>
      </c>
      <c r="H1101" s="43">
        <v>1061</v>
      </c>
      <c r="I1101" s="324" t="s">
        <v>41</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3">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3057</v>
      </c>
      <c r="E1102" s="45" t="s">
        <v>2386</v>
      </c>
      <c r="F1102" t="s">
        <v>3020</v>
      </c>
      <c r="G1102" s="45" t="s">
        <v>2390</v>
      </c>
      <c r="H1102" s="43">
        <v>1062</v>
      </c>
      <c r="I1102" s="324" t="s">
        <v>40</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3">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3057</v>
      </c>
      <c r="E1103" s="45" t="s">
        <v>2387</v>
      </c>
      <c r="F1103" t="s">
        <v>3020</v>
      </c>
      <c r="G1103" s="45" t="s">
        <v>2393</v>
      </c>
      <c r="H1103" s="43">
        <v>1063</v>
      </c>
      <c r="I1103" s="324" t="s">
        <v>41</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3">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3057</v>
      </c>
      <c r="E1104" s="45" t="s">
        <v>2690</v>
      </c>
      <c r="F1104" t="s">
        <v>3020</v>
      </c>
      <c r="G1104" s="45" t="s">
        <v>2693</v>
      </c>
      <c r="H1104" s="43">
        <v>1064</v>
      </c>
      <c r="I1104" s="324" t="s">
        <v>41</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3">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3057</v>
      </c>
      <c r="E1105" s="45" t="s">
        <v>2691</v>
      </c>
      <c r="F1105" t="s">
        <v>3020</v>
      </c>
      <c r="G1105" s="45" t="s">
        <v>2695</v>
      </c>
      <c r="H1105" s="43">
        <v>1065</v>
      </c>
      <c r="I1105" s="324" t="s">
        <v>41</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3">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3057</v>
      </c>
      <c r="E1106" s="45" t="s">
        <v>2692</v>
      </c>
      <c r="F1106" t="s">
        <v>3020</v>
      </c>
      <c r="G1106" s="45" t="s">
        <v>2696</v>
      </c>
      <c r="H1106" s="43">
        <v>1066</v>
      </c>
      <c r="I1106" s="324" t="s">
        <v>40</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3">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3057</v>
      </c>
      <c r="E1107" s="45" t="s">
        <v>2689</v>
      </c>
      <c r="F1107" t="s">
        <v>3020</v>
      </c>
      <c r="G1107" s="45" t="s">
        <v>2694</v>
      </c>
      <c r="H1107" s="43">
        <v>1067</v>
      </c>
      <c r="I1107" s="324" t="s">
        <v>41</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3">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3058</v>
      </c>
      <c r="E1108" s="45" t="s">
        <v>2382</v>
      </c>
      <c r="F1108" t="s">
        <v>3021</v>
      </c>
      <c r="G1108" s="45" t="s">
        <v>2388</v>
      </c>
      <c r="H1108" s="43">
        <v>1068</v>
      </c>
      <c r="I1108" s="324" t="s">
        <v>40</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3">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3058</v>
      </c>
      <c r="E1109" s="45" t="s">
        <v>2383</v>
      </c>
      <c r="F1109" t="s">
        <v>3021</v>
      </c>
      <c r="G1109" s="45" t="s">
        <v>2391</v>
      </c>
      <c r="H1109" s="43">
        <v>1069</v>
      </c>
      <c r="I1109" s="324" t="s">
        <v>41</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3">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3058</v>
      </c>
      <c r="E1110" s="45" t="s">
        <v>2384</v>
      </c>
      <c r="F1110" t="s">
        <v>3021</v>
      </c>
      <c r="G1110" s="45" t="s">
        <v>2392</v>
      </c>
      <c r="H1110" s="43">
        <v>1070</v>
      </c>
      <c r="I1110" s="324" t="s">
        <v>40</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3">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3058</v>
      </c>
      <c r="E1111" s="45" t="s">
        <v>2385</v>
      </c>
      <c r="F1111" t="s">
        <v>3021</v>
      </c>
      <c r="G1111" s="45" t="s">
        <v>2389</v>
      </c>
      <c r="H1111" s="43">
        <v>1071</v>
      </c>
      <c r="I1111" s="324" t="s">
        <v>41</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3">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3058</v>
      </c>
      <c r="E1112" s="45" t="s">
        <v>2386</v>
      </c>
      <c r="F1112" t="s">
        <v>3021</v>
      </c>
      <c r="G1112" s="45" t="s">
        <v>2390</v>
      </c>
      <c r="H1112" s="43">
        <v>1072</v>
      </c>
      <c r="I1112" s="324" t="s">
        <v>40</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3">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3058</v>
      </c>
      <c r="E1113" s="45" t="s">
        <v>2387</v>
      </c>
      <c r="F1113" t="s">
        <v>3021</v>
      </c>
      <c r="G1113" s="45" t="s">
        <v>2393</v>
      </c>
      <c r="H1113" s="43">
        <v>1073</v>
      </c>
      <c r="I1113" s="324" t="s">
        <v>41</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3">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3058</v>
      </c>
      <c r="E1114" s="45" t="s">
        <v>2690</v>
      </c>
      <c r="F1114" t="s">
        <v>3021</v>
      </c>
      <c r="G1114" s="45" t="s">
        <v>2693</v>
      </c>
      <c r="H1114" s="43">
        <v>1074</v>
      </c>
      <c r="I1114" s="324" t="s">
        <v>41</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3">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3058</v>
      </c>
      <c r="E1115" s="45" t="s">
        <v>2691</v>
      </c>
      <c r="F1115" t="s">
        <v>3021</v>
      </c>
      <c r="G1115" s="45" t="s">
        <v>2695</v>
      </c>
      <c r="H1115" s="43">
        <v>1075</v>
      </c>
      <c r="I1115" s="324" t="s">
        <v>41</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3">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3058</v>
      </c>
      <c r="E1116" s="45" t="s">
        <v>2692</v>
      </c>
      <c r="F1116" t="s">
        <v>3021</v>
      </c>
      <c r="G1116" s="45" t="s">
        <v>2696</v>
      </c>
      <c r="H1116" s="43">
        <v>1076</v>
      </c>
      <c r="I1116" s="324" t="s">
        <v>40</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3">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3058</v>
      </c>
      <c r="E1117" s="45" t="s">
        <v>2689</v>
      </c>
      <c r="F1117" t="s">
        <v>3021</v>
      </c>
      <c r="G1117" s="45" t="s">
        <v>2694</v>
      </c>
      <c r="H1117" s="43">
        <v>1077</v>
      </c>
      <c r="I1117" s="324" t="s">
        <v>41</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3">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3059</v>
      </c>
      <c r="E1118" s="45" t="s">
        <v>2382</v>
      </c>
      <c r="F1118" t="s">
        <v>3022</v>
      </c>
      <c r="G1118" s="45" t="s">
        <v>2388</v>
      </c>
      <c r="H1118" s="43">
        <v>1078</v>
      </c>
      <c r="I1118" s="324" t="s">
        <v>40</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3">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3059</v>
      </c>
      <c r="E1119" s="45" t="s">
        <v>2383</v>
      </c>
      <c r="F1119" t="s">
        <v>3022</v>
      </c>
      <c r="G1119" s="45" t="s">
        <v>2391</v>
      </c>
      <c r="H1119" s="43">
        <v>1079</v>
      </c>
      <c r="I1119" s="324" t="s">
        <v>40</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3">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3059</v>
      </c>
      <c r="E1120" s="45" t="s">
        <v>2384</v>
      </c>
      <c r="F1120" t="s">
        <v>3022</v>
      </c>
      <c r="G1120" s="45" t="s">
        <v>2392</v>
      </c>
      <c r="H1120" s="43">
        <v>1080</v>
      </c>
      <c r="I1120" s="324" t="s">
        <v>40</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3">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3059</v>
      </c>
      <c r="E1121" s="45" t="s">
        <v>2385</v>
      </c>
      <c r="F1121" t="s">
        <v>3022</v>
      </c>
      <c r="G1121" s="45" t="s">
        <v>2389</v>
      </c>
      <c r="H1121" s="43">
        <v>1081</v>
      </c>
      <c r="I1121" s="324" t="s">
        <v>41</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3">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3059</v>
      </c>
      <c r="E1122" s="45" t="s">
        <v>2386</v>
      </c>
      <c r="F1122" t="s">
        <v>3022</v>
      </c>
      <c r="G1122" s="45" t="s">
        <v>2390</v>
      </c>
      <c r="H1122" s="43">
        <v>1082</v>
      </c>
      <c r="I1122" s="324" t="s">
        <v>40</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3">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3059</v>
      </c>
      <c r="E1123" s="45" t="s">
        <v>2387</v>
      </c>
      <c r="F1123" t="s">
        <v>3022</v>
      </c>
      <c r="G1123" s="45" t="s">
        <v>2393</v>
      </c>
      <c r="H1123" s="43">
        <v>1083</v>
      </c>
      <c r="I1123" s="324" t="s">
        <v>41</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3">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3059</v>
      </c>
      <c r="E1124" s="45" t="s">
        <v>2690</v>
      </c>
      <c r="F1124" t="s">
        <v>3022</v>
      </c>
      <c r="G1124" s="45" t="s">
        <v>2693</v>
      </c>
      <c r="H1124" s="43">
        <v>1084</v>
      </c>
      <c r="I1124" s="324" t="s">
        <v>41</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3">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3059</v>
      </c>
      <c r="E1125" s="45" t="s">
        <v>2691</v>
      </c>
      <c r="F1125" t="s">
        <v>3022</v>
      </c>
      <c r="G1125" s="45" t="s">
        <v>2695</v>
      </c>
      <c r="H1125" s="43">
        <v>1085</v>
      </c>
      <c r="I1125" s="324" t="s">
        <v>40</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3">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3059</v>
      </c>
      <c r="E1126" s="45" t="s">
        <v>2692</v>
      </c>
      <c r="F1126" t="s">
        <v>3022</v>
      </c>
      <c r="G1126" s="45" t="s">
        <v>2696</v>
      </c>
      <c r="H1126" s="43">
        <v>1086</v>
      </c>
      <c r="I1126" s="324" t="s">
        <v>40</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3">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ref="C1127:C1190" si="44">C$998</f>
        <v>Percentage Improvement in Eqpt Efficiency Standards above BAU</v>
      </c>
      <c r="D1127" s="6" t="s">
        <v>3059</v>
      </c>
      <c r="E1127" s="45" t="s">
        <v>2689</v>
      </c>
      <c r="F1127" t="s">
        <v>3022</v>
      </c>
      <c r="G1127" s="45" t="s">
        <v>2694</v>
      </c>
      <c r="H1127" s="43">
        <v>1087</v>
      </c>
      <c r="I1127" s="324" t="s">
        <v>41</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3">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3060</v>
      </c>
      <c r="E1128" s="45" t="s">
        <v>2382</v>
      </c>
      <c r="F1128" t="s">
        <v>2564</v>
      </c>
      <c r="G1128" s="45" t="s">
        <v>2388</v>
      </c>
      <c r="H1128" s="43">
        <v>1088</v>
      </c>
      <c r="I1128" s="324" t="s">
        <v>40</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3">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3060</v>
      </c>
      <c r="E1129" s="45" t="s">
        <v>2383</v>
      </c>
      <c r="F1129" t="s">
        <v>2564</v>
      </c>
      <c r="G1129" s="45" t="s">
        <v>2391</v>
      </c>
      <c r="H1129" s="43">
        <v>1089</v>
      </c>
      <c r="I1129" s="324" t="s">
        <v>40</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3">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3060</v>
      </c>
      <c r="E1130" s="45" t="s">
        <v>2384</v>
      </c>
      <c r="F1130" t="s">
        <v>2564</v>
      </c>
      <c r="G1130" s="45" t="s">
        <v>2392</v>
      </c>
      <c r="H1130" s="43">
        <v>1090</v>
      </c>
      <c r="I1130" s="324" t="s">
        <v>40</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3">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3060</v>
      </c>
      <c r="E1131" s="45" t="s">
        <v>2385</v>
      </c>
      <c r="F1131" t="s">
        <v>2564</v>
      </c>
      <c r="G1131" s="45" t="s">
        <v>2389</v>
      </c>
      <c r="H1131" s="43">
        <v>1091</v>
      </c>
      <c r="I1131" s="324" t="s">
        <v>41</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3">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3060</v>
      </c>
      <c r="E1132" s="45" t="s">
        <v>2386</v>
      </c>
      <c r="F1132" t="s">
        <v>2564</v>
      </c>
      <c r="G1132" s="45" t="s">
        <v>2390</v>
      </c>
      <c r="H1132" s="43">
        <v>1092</v>
      </c>
      <c r="I1132" s="324" t="s">
        <v>40</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3">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3060</v>
      </c>
      <c r="E1133" s="45" t="s">
        <v>2387</v>
      </c>
      <c r="F1133" t="s">
        <v>2564</v>
      </c>
      <c r="G1133" s="45" t="s">
        <v>2393</v>
      </c>
      <c r="H1133" s="43">
        <v>1093</v>
      </c>
      <c r="I1133" s="324" t="s">
        <v>41</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3">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3060</v>
      </c>
      <c r="E1134" s="45" t="s">
        <v>2690</v>
      </c>
      <c r="F1134" t="s">
        <v>2564</v>
      </c>
      <c r="G1134" s="45" t="s">
        <v>2693</v>
      </c>
      <c r="H1134" s="43">
        <v>1094</v>
      </c>
      <c r="I1134" s="324" t="s">
        <v>41</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3">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3060</v>
      </c>
      <c r="E1135" s="45" t="s">
        <v>2691</v>
      </c>
      <c r="F1135" t="s">
        <v>2564</v>
      </c>
      <c r="G1135" s="45" t="s">
        <v>2695</v>
      </c>
      <c r="H1135" s="43">
        <v>1095</v>
      </c>
      <c r="I1135" s="324" t="s">
        <v>40</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3">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3060</v>
      </c>
      <c r="E1136" s="45" t="s">
        <v>2692</v>
      </c>
      <c r="F1136" t="s">
        <v>2564</v>
      </c>
      <c r="G1136" s="45" t="s">
        <v>2696</v>
      </c>
      <c r="H1136" s="43">
        <v>1096</v>
      </c>
      <c r="I1136" s="324" t="s">
        <v>40</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3">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3060</v>
      </c>
      <c r="E1137" s="45" t="s">
        <v>2689</v>
      </c>
      <c r="F1137" t="s">
        <v>2564</v>
      </c>
      <c r="G1137" s="45" t="s">
        <v>2694</v>
      </c>
      <c r="H1137" s="43">
        <v>1097</v>
      </c>
      <c r="I1137" s="324" t="s">
        <v>41</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3">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3061</v>
      </c>
      <c r="E1138" s="45" t="s">
        <v>2382</v>
      </c>
      <c r="F1138" t="s">
        <v>3023</v>
      </c>
      <c r="G1138" s="45" t="s">
        <v>2388</v>
      </c>
      <c r="H1138" s="43">
        <v>1098</v>
      </c>
      <c r="I1138" s="324" t="s">
        <v>40</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3">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3061</v>
      </c>
      <c r="E1139" s="45" t="s">
        <v>2383</v>
      </c>
      <c r="F1139" t="s">
        <v>3023</v>
      </c>
      <c r="G1139" s="45" t="s">
        <v>2391</v>
      </c>
      <c r="H1139" s="43">
        <v>1099</v>
      </c>
      <c r="I1139" s="324" t="s">
        <v>40</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3">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3061</v>
      </c>
      <c r="E1140" s="45" t="s">
        <v>2384</v>
      </c>
      <c r="F1140" t="s">
        <v>3023</v>
      </c>
      <c r="G1140" s="45" t="s">
        <v>2392</v>
      </c>
      <c r="H1140" s="43">
        <v>1100</v>
      </c>
      <c r="I1140" s="324" t="s">
        <v>40</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3">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3061</v>
      </c>
      <c r="E1141" s="45" t="s">
        <v>2385</v>
      </c>
      <c r="F1141" t="s">
        <v>3023</v>
      </c>
      <c r="G1141" s="45" t="s">
        <v>2389</v>
      </c>
      <c r="H1141" s="43">
        <v>1101</v>
      </c>
      <c r="I1141" s="324" t="s">
        <v>41</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3">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3061</v>
      </c>
      <c r="E1142" s="45" t="s">
        <v>2386</v>
      </c>
      <c r="F1142" t="s">
        <v>3023</v>
      </c>
      <c r="G1142" s="45" t="s">
        <v>2390</v>
      </c>
      <c r="H1142" s="43">
        <v>1102</v>
      </c>
      <c r="I1142" s="324" t="s">
        <v>40</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3">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3061</v>
      </c>
      <c r="E1143" s="45" t="s">
        <v>2387</v>
      </c>
      <c r="F1143" t="s">
        <v>3023</v>
      </c>
      <c r="G1143" s="45" t="s">
        <v>2393</v>
      </c>
      <c r="H1143" s="43">
        <v>1103</v>
      </c>
      <c r="I1143" s="324" t="s">
        <v>41</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3">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3061</v>
      </c>
      <c r="E1144" s="45" t="s">
        <v>2690</v>
      </c>
      <c r="F1144" t="s">
        <v>3023</v>
      </c>
      <c r="G1144" s="45" t="s">
        <v>2693</v>
      </c>
      <c r="H1144" s="43">
        <v>1104</v>
      </c>
      <c r="I1144" s="324" t="s">
        <v>41</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3">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3061</v>
      </c>
      <c r="E1145" s="45" t="s">
        <v>2691</v>
      </c>
      <c r="F1145" t="s">
        <v>3023</v>
      </c>
      <c r="G1145" s="45" t="s">
        <v>2695</v>
      </c>
      <c r="H1145" s="43">
        <v>1105</v>
      </c>
      <c r="I1145" s="324" t="s">
        <v>40</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3">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3061</v>
      </c>
      <c r="E1146" s="45" t="s">
        <v>2692</v>
      </c>
      <c r="F1146" t="s">
        <v>3023</v>
      </c>
      <c r="G1146" s="45" t="s">
        <v>2696</v>
      </c>
      <c r="H1146" s="43">
        <v>1106</v>
      </c>
      <c r="I1146" s="324" t="s">
        <v>40</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3">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3061</v>
      </c>
      <c r="E1147" s="45" t="s">
        <v>2689</v>
      </c>
      <c r="F1147" t="s">
        <v>3023</v>
      </c>
      <c r="G1147" s="45" t="s">
        <v>2694</v>
      </c>
      <c r="H1147" s="43">
        <v>1107</v>
      </c>
      <c r="I1147" s="324" t="s">
        <v>41</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3">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3062</v>
      </c>
      <c r="E1148" s="45" t="s">
        <v>2382</v>
      </c>
      <c r="F1148" t="s">
        <v>3024</v>
      </c>
      <c r="G1148" s="45" t="s">
        <v>2388</v>
      </c>
      <c r="H1148" s="43">
        <v>1108</v>
      </c>
      <c r="I1148" s="324" t="s">
        <v>40</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3">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3062</v>
      </c>
      <c r="E1149" s="45" t="s">
        <v>2383</v>
      </c>
      <c r="F1149" t="s">
        <v>3024</v>
      </c>
      <c r="G1149" s="45" t="s">
        <v>2391</v>
      </c>
      <c r="H1149" s="43">
        <v>1109</v>
      </c>
      <c r="I1149" s="324" t="s">
        <v>41</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3">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3062</v>
      </c>
      <c r="E1150" s="45" t="s">
        <v>2384</v>
      </c>
      <c r="F1150" t="s">
        <v>3024</v>
      </c>
      <c r="G1150" s="45" t="s">
        <v>2392</v>
      </c>
      <c r="H1150" s="43">
        <v>1110</v>
      </c>
      <c r="I1150" s="324" t="s">
        <v>40</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3">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3062</v>
      </c>
      <c r="E1151" s="45" t="s">
        <v>2385</v>
      </c>
      <c r="F1151" t="s">
        <v>3024</v>
      </c>
      <c r="G1151" s="45" t="s">
        <v>2389</v>
      </c>
      <c r="H1151" s="43">
        <v>1111</v>
      </c>
      <c r="I1151" s="324" t="s">
        <v>41</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3">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3062</v>
      </c>
      <c r="E1152" s="45" t="s">
        <v>2386</v>
      </c>
      <c r="F1152" t="s">
        <v>3024</v>
      </c>
      <c r="G1152" s="45" t="s">
        <v>2390</v>
      </c>
      <c r="H1152" s="43">
        <v>1112</v>
      </c>
      <c r="I1152" s="324" t="s">
        <v>40</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3">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3062</v>
      </c>
      <c r="E1153" s="45" t="s">
        <v>2387</v>
      </c>
      <c r="F1153" t="s">
        <v>3024</v>
      </c>
      <c r="G1153" s="45" t="s">
        <v>2393</v>
      </c>
      <c r="H1153" s="43">
        <v>1113</v>
      </c>
      <c r="I1153" s="324" t="s">
        <v>41</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3">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3062</v>
      </c>
      <c r="E1154" s="45" t="s">
        <v>2690</v>
      </c>
      <c r="F1154" t="s">
        <v>3024</v>
      </c>
      <c r="G1154" s="45" t="s">
        <v>2693</v>
      </c>
      <c r="H1154" s="43">
        <v>1114</v>
      </c>
      <c r="I1154" s="324" t="s">
        <v>41</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3">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3062</v>
      </c>
      <c r="E1155" s="45" t="s">
        <v>2691</v>
      </c>
      <c r="F1155" t="s">
        <v>3024</v>
      </c>
      <c r="G1155" s="45" t="s">
        <v>2695</v>
      </c>
      <c r="H1155" s="43">
        <v>1115</v>
      </c>
      <c r="I1155" s="324" t="s">
        <v>41</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3">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3062</v>
      </c>
      <c r="E1156" s="45" t="s">
        <v>2692</v>
      </c>
      <c r="F1156" t="s">
        <v>3024</v>
      </c>
      <c r="G1156" s="45" t="s">
        <v>2696</v>
      </c>
      <c r="H1156" s="43">
        <v>1116</v>
      </c>
      <c r="I1156" s="324" t="s">
        <v>40</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3">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3062</v>
      </c>
      <c r="E1157" s="45" t="s">
        <v>2689</v>
      </c>
      <c r="F1157" t="s">
        <v>3024</v>
      </c>
      <c r="G1157" s="45" t="s">
        <v>2694</v>
      </c>
      <c r="H1157" s="43">
        <v>1117</v>
      </c>
      <c r="I1157" s="324" t="s">
        <v>41</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3">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3063</v>
      </c>
      <c r="E1158" s="45" t="s">
        <v>2382</v>
      </c>
      <c r="F1158" t="s">
        <v>3025</v>
      </c>
      <c r="G1158" s="45" t="s">
        <v>2388</v>
      </c>
      <c r="H1158" s="43">
        <v>1118</v>
      </c>
      <c r="I1158" s="324" t="s">
        <v>40</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3">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3063</v>
      </c>
      <c r="E1159" s="45" t="s">
        <v>2383</v>
      </c>
      <c r="F1159" t="s">
        <v>3025</v>
      </c>
      <c r="G1159" s="45" t="s">
        <v>2391</v>
      </c>
      <c r="H1159" s="43">
        <v>1119</v>
      </c>
      <c r="I1159" s="324" t="s">
        <v>41</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3">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3063</v>
      </c>
      <c r="E1160" s="45" t="s">
        <v>2384</v>
      </c>
      <c r="F1160" t="s">
        <v>3025</v>
      </c>
      <c r="G1160" s="45" t="s">
        <v>2392</v>
      </c>
      <c r="H1160" s="43">
        <v>1120</v>
      </c>
      <c r="I1160" s="324" t="s">
        <v>40</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3">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3063</v>
      </c>
      <c r="E1161" s="45" t="s">
        <v>2385</v>
      </c>
      <c r="F1161" t="s">
        <v>3025</v>
      </c>
      <c r="G1161" s="45" t="s">
        <v>2389</v>
      </c>
      <c r="H1161" s="43">
        <v>1121</v>
      </c>
      <c r="I1161" s="324" t="s">
        <v>41</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3">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3063</v>
      </c>
      <c r="E1162" s="45" t="s">
        <v>2386</v>
      </c>
      <c r="F1162" t="s">
        <v>3025</v>
      </c>
      <c r="G1162" s="45" t="s">
        <v>2390</v>
      </c>
      <c r="H1162" s="43">
        <v>1122</v>
      </c>
      <c r="I1162" s="324" t="s">
        <v>40</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3">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3063</v>
      </c>
      <c r="E1163" s="45" t="s">
        <v>2387</v>
      </c>
      <c r="F1163" t="s">
        <v>3025</v>
      </c>
      <c r="G1163" s="45" t="s">
        <v>2393</v>
      </c>
      <c r="H1163" s="43">
        <v>1123</v>
      </c>
      <c r="I1163" s="324" t="s">
        <v>41</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3">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3063</v>
      </c>
      <c r="E1164" s="45" t="s">
        <v>2690</v>
      </c>
      <c r="F1164" t="s">
        <v>3025</v>
      </c>
      <c r="G1164" s="45" t="s">
        <v>2693</v>
      </c>
      <c r="H1164" s="43">
        <v>1124</v>
      </c>
      <c r="I1164" s="324" t="s">
        <v>41</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3">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3063</v>
      </c>
      <c r="E1165" s="45" t="s">
        <v>2691</v>
      </c>
      <c r="F1165" t="s">
        <v>3025</v>
      </c>
      <c r="G1165" s="45" t="s">
        <v>2695</v>
      </c>
      <c r="H1165" s="43">
        <v>1125</v>
      </c>
      <c r="I1165" s="324" t="s">
        <v>41</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3">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3063</v>
      </c>
      <c r="E1166" s="45" t="s">
        <v>2692</v>
      </c>
      <c r="F1166" t="s">
        <v>3025</v>
      </c>
      <c r="G1166" s="45" t="s">
        <v>2696</v>
      </c>
      <c r="H1166" s="43">
        <v>1126</v>
      </c>
      <c r="I1166" s="324" t="s">
        <v>40</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3">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3063</v>
      </c>
      <c r="E1167" s="45" t="s">
        <v>2689</v>
      </c>
      <c r="F1167" t="s">
        <v>3025</v>
      </c>
      <c r="G1167" s="45" t="s">
        <v>2694</v>
      </c>
      <c r="H1167" s="43">
        <v>1127</v>
      </c>
      <c r="I1167" s="324" t="s">
        <v>41</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3">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3064</v>
      </c>
      <c r="E1168" s="45" t="s">
        <v>2382</v>
      </c>
      <c r="F1168" t="s">
        <v>3026</v>
      </c>
      <c r="G1168" s="45" t="s">
        <v>2388</v>
      </c>
      <c r="H1168" s="43">
        <v>1128</v>
      </c>
      <c r="I1168" s="324" t="s">
        <v>40</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3">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3064</v>
      </c>
      <c r="E1169" s="45" t="s">
        <v>2383</v>
      </c>
      <c r="F1169" t="s">
        <v>3026</v>
      </c>
      <c r="G1169" s="45" t="s">
        <v>2391</v>
      </c>
      <c r="H1169" s="43">
        <v>1129</v>
      </c>
      <c r="I1169" s="324" t="s">
        <v>41</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3">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3064</v>
      </c>
      <c r="E1170" s="45" t="s">
        <v>2384</v>
      </c>
      <c r="F1170" t="s">
        <v>3026</v>
      </c>
      <c r="G1170" s="45" t="s">
        <v>2392</v>
      </c>
      <c r="H1170" s="43">
        <v>1130</v>
      </c>
      <c r="I1170" s="324" t="s">
        <v>40</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3">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3064</v>
      </c>
      <c r="E1171" s="45" t="s">
        <v>2385</v>
      </c>
      <c r="F1171" t="s">
        <v>3026</v>
      </c>
      <c r="G1171" s="45" t="s">
        <v>2389</v>
      </c>
      <c r="H1171" s="43">
        <v>1131</v>
      </c>
      <c r="I1171" s="324" t="s">
        <v>41</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3">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3064</v>
      </c>
      <c r="E1172" s="45" t="s">
        <v>2386</v>
      </c>
      <c r="F1172" t="s">
        <v>3026</v>
      </c>
      <c r="G1172" s="45" t="s">
        <v>2390</v>
      </c>
      <c r="H1172" s="43">
        <v>1132</v>
      </c>
      <c r="I1172" s="324" t="s">
        <v>40</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3">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3064</v>
      </c>
      <c r="E1173" s="45" t="s">
        <v>2387</v>
      </c>
      <c r="F1173" t="s">
        <v>3026</v>
      </c>
      <c r="G1173" s="45" t="s">
        <v>2393</v>
      </c>
      <c r="H1173" s="43">
        <v>1133</v>
      </c>
      <c r="I1173" s="324" t="s">
        <v>41</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3">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3064</v>
      </c>
      <c r="E1174" s="45" t="s">
        <v>2690</v>
      </c>
      <c r="F1174" t="s">
        <v>3026</v>
      </c>
      <c r="G1174" s="45" t="s">
        <v>2693</v>
      </c>
      <c r="H1174" s="43">
        <v>1134</v>
      </c>
      <c r="I1174" s="324" t="s">
        <v>41</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3">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3064</v>
      </c>
      <c r="E1175" s="45" t="s">
        <v>2691</v>
      </c>
      <c r="F1175" t="s">
        <v>3026</v>
      </c>
      <c r="G1175" s="45" t="s">
        <v>2695</v>
      </c>
      <c r="H1175" s="43">
        <v>1135</v>
      </c>
      <c r="I1175" s="324" t="s">
        <v>41</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3">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3064</v>
      </c>
      <c r="E1176" s="45" t="s">
        <v>2692</v>
      </c>
      <c r="F1176" t="s">
        <v>3026</v>
      </c>
      <c r="G1176" s="45" t="s">
        <v>2696</v>
      </c>
      <c r="H1176" s="43">
        <v>1136</v>
      </c>
      <c r="I1176" s="324" t="s">
        <v>40</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3">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3064</v>
      </c>
      <c r="E1177" s="45" t="s">
        <v>2689</v>
      </c>
      <c r="F1177" t="s">
        <v>3026</v>
      </c>
      <c r="G1177" s="45" t="s">
        <v>2694</v>
      </c>
      <c r="H1177" s="43">
        <v>1137</v>
      </c>
      <c r="I1177" s="324" t="s">
        <v>41</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3">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3065</v>
      </c>
      <c r="E1178" s="45" t="s">
        <v>2382</v>
      </c>
      <c r="F1178" t="s">
        <v>3027</v>
      </c>
      <c r="G1178" s="45" t="s">
        <v>2388</v>
      </c>
      <c r="H1178" s="43">
        <v>1138</v>
      </c>
      <c r="I1178" s="324" t="s">
        <v>40</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3">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3065</v>
      </c>
      <c r="E1179" s="45" t="s">
        <v>2383</v>
      </c>
      <c r="F1179" t="s">
        <v>3027</v>
      </c>
      <c r="G1179" s="45" t="s">
        <v>2391</v>
      </c>
      <c r="H1179" s="43">
        <v>1139</v>
      </c>
      <c r="I1179" s="324" t="s">
        <v>40</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3">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3065</v>
      </c>
      <c r="E1180" s="45" t="s">
        <v>2384</v>
      </c>
      <c r="F1180" t="s">
        <v>3027</v>
      </c>
      <c r="G1180" s="45" t="s">
        <v>2392</v>
      </c>
      <c r="H1180" s="43">
        <v>1140</v>
      </c>
      <c r="I1180" s="324" t="s">
        <v>40</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3">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3065</v>
      </c>
      <c r="E1181" s="45" t="s">
        <v>2385</v>
      </c>
      <c r="F1181" t="s">
        <v>3027</v>
      </c>
      <c r="G1181" s="45" t="s">
        <v>2389</v>
      </c>
      <c r="H1181" s="43">
        <v>1141</v>
      </c>
      <c r="I1181" s="324" t="s">
        <v>41</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3">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3065</v>
      </c>
      <c r="E1182" s="45" t="s">
        <v>2386</v>
      </c>
      <c r="F1182" t="s">
        <v>3027</v>
      </c>
      <c r="G1182" s="45" t="s">
        <v>2390</v>
      </c>
      <c r="H1182" s="43">
        <v>1142</v>
      </c>
      <c r="I1182" s="324" t="s">
        <v>40</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3">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3065</v>
      </c>
      <c r="E1183" s="45" t="s">
        <v>2387</v>
      </c>
      <c r="F1183" t="s">
        <v>3027</v>
      </c>
      <c r="G1183" s="45" t="s">
        <v>2393</v>
      </c>
      <c r="H1183" s="43">
        <v>1143</v>
      </c>
      <c r="I1183" s="324" t="s">
        <v>41</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3">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3065</v>
      </c>
      <c r="E1184" s="45" t="s">
        <v>2690</v>
      </c>
      <c r="F1184" t="s">
        <v>3027</v>
      </c>
      <c r="G1184" s="45" t="s">
        <v>2693</v>
      </c>
      <c r="H1184" s="43">
        <v>1144</v>
      </c>
      <c r="I1184" s="324" t="s">
        <v>41</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3">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3065</v>
      </c>
      <c r="E1185" s="45" t="s">
        <v>2691</v>
      </c>
      <c r="F1185" t="s">
        <v>3027</v>
      </c>
      <c r="G1185" s="45" t="s">
        <v>2695</v>
      </c>
      <c r="H1185" s="43">
        <v>1145</v>
      </c>
      <c r="I1185" s="324" t="s">
        <v>41</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3">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3065</v>
      </c>
      <c r="E1186" s="45" t="s">
        <v>2692</v>
      </c>
      <c r="F1186" t="s">
        <v>3027</v>
      </c>
      <c r="G1186" s="45" t="s">
        <v>2696</v>
      </c>
      <c r="H1186" s="43">
        <v>1146</v>
      </c>
      <c r="I1186" s="324" t="s">
        <v>40</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3">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3065</v>
      </c>
      <c r="E1187" s="45" t="s">
        <v>2689</v>
      </c>
      <c r="F1187" t="s">
        <v>3027</v>
      </c>
      <c r="G1187" s="45" t="s">
        <v>2694</v>
      </c>
      <c r="H1187" s="43">
        <v>1147</v>
      </c>
      <c r="I1187" s="324" t="s">
        <v>41</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3">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3066</v>
      </c>
      <c r="E1188" s="45" t="s">
        <v>2382</v>
      </c>
      <c r="F1188" t="s">
        <v>3028</v>
      </c>
      <c r="G1188" s="45" t="s">
        <v>2388</v>
      </c>
      <c r="H1188" s="43">
        <v>1148</v>
      </c>
      <c r="I1188" s="324" t="s">
        <v>40</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3">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3066</v>
      </c>
      <c r="E1189" s="45" t="s">
        <v>2383</v>
      </c>
      <c r="F1189" t="s">
        <v>3028</v>
      </c>
      <c r="G1189" s="45" t="s">
        <v>2391</v>
      </c>
      <c r="H1189" s="43">
        <v>1149</v>
      </c>
      <c r="I1189" s="324" t="s">
        <v>40</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3">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3066</v>
      </c>
      <c r="E1190" s="45" t="s">
        <v>2384</v>
      </c>
      <c r="F1190" t="s">
        <v>3028</v>
      </c>
      <c r="G1190" s="45" t="s">
        <v>2392</v>
      </c>
      <c r="H1190" s="43">
        <v>1150</v>
      </c>
      <c r="I1190" s="324" t="s">
        <v>40</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3">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ref="C1191:C1247" si="45">C$998</f>
        <v>Percentage Improvement in Eqpt Efficiency Standards above BAU</v>
      </c>
      <c r="D1191" s="6" t="s">
        <v>3066</v>
      </c>
      <c r="E1191" s="45" t="s">
        <v>2385</v>
      </c>
      <c r="F1191" t="s">
        <v>3028</v>
      </c>
      <c r="G1191" s="45" t="s">
        <v>2389</v>
      </c>
      <c r="H1191" s="43">
        <v>1151</v>
      </c>
      <c r="I1191" s="324" t="s">
        <v>41</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3">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3066</v>
      </c>
      <c r="E1192" s="45" t="s">
        <v>2386</v>
      </c>
      <c r="F1192" t="s">
        <v>3028</v>
      </c>
      <c r="G1192" s="45" t="s">
        <v>2390</v>
      </c>
      <c r="H1192" s="43">
        <v>1152</v>
      </c>
      <c r="I1192" s="324" t="s">
        <v>40</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3">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3066</v>
      </c>
      <c r="E1193" s="45" t="s">
        <v>2387</v>
      </c>
      <c r="F1193" t="s">
        <v>3028</v>
      </c>
      <c r="G1193" s="45" t="s">
        <v>2393</v>
      </c>
      <c r="H1193" s="43">
        <v>1153</v>
      </c>
      <c r="I1193" s="324" t="s">
        <v>41</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3">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3066</v>
      </c>
      <c r="E1194" s="45" t="s">
        <v>2690</v>
      </c>
      <c r="F1194" t="s">
        <v>3028</v>
      </c>
      <c r="G1194" s="45" t="s">
        <v>2693</v>
      </c>
      <c r="H1194" s="43">
        <v>1154</v>
      </c>
      <c r="I1194" s="324" t="s">
        <v>41</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3">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3066</v>
      </c>
      <c r="E1195" s="45" t="s">
        <v>2691</v>
      </c>
      <c r="F1195" t="s">
        <v>3028</v>
      </c>
      <c r="G1195" s="45" t="s">
        <v>2695</v>
      </c>
      <c r="H1195" s="43">
        <v>1155</v>
      </c>
      <c r="I1195" s="324" t="s">
        <v>40</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3">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3066</v>
      </c>
      <c r="E1196" s="45" t="s">
        <v>2692</v>
      </c>
      <c r="F1196" t="s">
        <v>3028</v>
      </c>
      <c r="G1196" s="45" t="s">
        <v>2696</v>
      </c>
      <c r="H1196" s="43">
        <v>1156</v>
      </c>
      <c r="I1196" s="324" t="s">
        <v>40</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3">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3066</v>
      </c>
      <c r="E1197" s="45" t="s">
        <v>2689</v>
      </c>
      <c r="F1197" t="s">
        <v>3028</v>
      </c>
      <c r="G1197" s="45" t="s">
        <v>2694</v>
      </c>
      <c r="H1197" s="43">
        <v>1157</v>
      </c>
      <c r="I1197" s="324" t="s">
        <v>41</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3">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3067</v>
      </c>
      <c r="E1198" s="45" t="s">
        <v>2382</v>
      </c>
      <c r="F1198" t="s">
        <v>3029</v>
      </c>
      <c r="G1198" s="45" t="s">
        <v>2388</v>
      </c>
      <c r="H1198" s="43">
        <v>1158</v>
      </c>
      <c r="I1198" s="324" t="s">
        <v>40</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3">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3067</v>
      </c>
      <c r="E1199" s="45" t="s">
        <v>2383</v>
      </c>
      <c r="F1199" t="s">
        <v>3029</v>
      </c>
      <c r="G1199" s="45" t="s">
        <v>2391</v>
      </c>
      <c r="H1199" s="43">
        <v>1159</v>
      </c>
      <c r="I1199" s="324" t="s">
        <v>40</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3">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3067</v>
      </c>
      <c r="E1200" s="45" t="s">
        <v>2384</v>
      </c>
      <c r="F1200" t="s">
        <v>3029</v>
      </c>
      <c r="G1200" s="45" t="s">
        <v>2392</v>
      </c>
      <c r="H1200" s="43">
        <v>1160</v>
      </c>
      <c r="I1200" s="324" t="s">
        <v>40</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3">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3067</v>
      </c>
      <c r="E1201" s="45" t="s">
        <v>2385</v>
      </c>
      <c r="F1201" t="s">
        <v>3029</v>
      </c>
      <c r="G1201" s="45" t="s">
        <v>2389</v>
      </c>
      <c r="H1201" s="43">
        <v>1161</v>
      </c>
      <c r="I1201" s="324" t="s">
        <v>41</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3">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3067</v>
      </c>
      <c r="E1202" s="45" t="s">
        <v>2386</v>
      </c>
      <c r="F1202" t="s">
        <v>3029</v>
      </c>
      <c r="G1202" s="45" t="s">
        <v>2390</v>
      </c>
      <c r="H1202" s="43">
        <v>1162</v>
      </c>
      <c r="I1202" s="324" t="s">
        <v>40</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3">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3067</v>
      </c>
      <c r="E1203" s="45" t="s">
        <v>2387</v>
      </c>
      <c r="F1203" t="s">
        <v>3029</v>
      </c>
      <c r="G1203" s="45" t="s">
        <v>2393</v>
      </c>
      <c r="H1203" s="43">
        <v>1163</v>
      </c>
      <c r="I1203" s="324" t="s">
        <v>41</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3">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3067</v>
      </c>
      <c r="E1204" s="45" t="s">
        <v>2690</v>
      </c>
      <c r="F1204" t="s">
        <v>3029</v>
      </c>
      <c r="G1204" s="45" t="s">
        <v>2693</v>
      </c>
      <c r="H1204" s="43">
        <v>1164</v>
      </c>
      <c r="I1204" s="324" t="s">
        <v>41</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3">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3067</v>
      </c>
      <c r="E1205" s="45" t="s">
        <v>2691</v>
      </c>
      <c r="F1205" t="s">
        <v>3029</v>
      </c>
      <c r="G1205" s="45" t="s">
        <v>2695</v>
      </c>
      <c r="H1205" s="43">
        <v>1165</v>
      </c>
      <c r="I1205" s="324" t="s">
        <v>40</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3">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3067</v>
      </c>
      <c r="E1206" s="45" t="s">
        <v>2692</v>
      </c>
      <c r="F1206" t="s">
        <v>3029</v>
      </c>
      <c r="G1206" s="45" t="s">
        <v>2696</v>
      </c>
      <c r="H1206" s="43">
        <v>1166</v>
      </c>
      <c r="I1206" s="324" t="s">
        <v>40</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3">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3067</v>
      </c>
      <c r="E1207" s="45" t="s">
        <v>2689</v>
      </c>
      <c r="F1207" t="s">
        <v>3029</v>
      </c>
      <c r="G1207" s="45" t="s">
        <v>2694</v>
      </c>
      <c r="H1207" s="43">
        <v>1167</v>
      </c>
      <c r="I1207" s="324" t="s">
        <v>41</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3">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3068</v>
      </c>
      <c r="E1208" s="45" t="s">
        <v>2382</v>
      </c>
      <c r="F1208" t="s">
        <v>3030</v>
      </c>
      <c r="G1208" s="45" t="s">
        <v>2388</v>
      </c>
      <c r="H1208" s="43">
        <v>1168</v>
      </c>
      <c r="I1208" s="324" t="s">
        <v>40</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3">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3068</v>
      </c>
      <c r="E1209" s="45" t="s">
        <v>2383</v>
      </c>
      <c r="F1209" t="s">
        <v>3030</v>
      </c>
      <c r="G1209" s="45" t="s">
        <v>2391</v>
      </c>
      <c r="H1209" s="43">
        <v>1169</v>
      </c>
      <c r="I1209" s="324" t="s">
        <v>40</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3">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3068</v>
      </c>
      <c r="E1210" s="45" t="s">
        <v>2384</v>
      </c>
      <c r="F1210" t="s">
        <v>3030</v>
      </c>
      <c r="G1210" s="45" t="s">
        <v>2392</v>
      </c>
      <c r="H1210" s="43">
        <v>1170</v>
      </c>
      <c r="I1210" s="324" t="s">
        <v>40</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3">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3068</v>
      </c>
      <c r="E1211" s="45" t="s">
        <v>2385</v>
      </c>
      <c r="F1211" t="s">
        <v>3030</v>
      </c>
      <c r="G1211" s="45" t="s">
        <v>2389</v>
      </c>
      <c r="H1211" s="43">
        <v>1171</v>
      </c>
      <c r="I1211" s="324" t="s">
        <v>41</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3">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3068</v>
      </c>
      <c r="E1212" s="45" t="s">
        <v>2386</v>
      </c>
      <c r="F1212" t="s">
        <v>3030</v>
      </c>
      <c r="G1212" s="45" t="s">
        <v>2390</v>
      </c>
      <c r="H1212" s="43">
        <v>1172</v>
      </c>
      <c r="I1212" s="324" t="s">
        <v>40</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3">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3068</v>
      </c>
      <c r="E1213" s="45" t="s">
        <v>2387</v>
      </c>
      <c r="F1213" t="s">
        <v>3030</v>
      </c>
      <c r="G1213" s="45" t="s">
        <v>2393</v>
      </c>
      <c r="H1213" s="43">
        <v>1173</v>
      </c>
      <c r="I1213" s="324" t="s">
        <v>41</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3">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3068</v>
      </c>
      <c r="E1214" s="45" t="s">
        <v>2690</v>
      </c>
      <c r="F1214" t="s">
        <v>3030</v>
      </c>
      <c r="G1214" s="45" t="s">
        <v>2693</v>
      </c>
      <c r="H1214" s="43">
        <v>1174</v>
      </c>
      <c r="I1214" s="324" t="s">
        <v>41</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3">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3068</v>
      </c>
      <c r="E1215" s="45" t="s">
        <v>2691</v>
      </c>
      <c r="F1215" t="s">
        <v>3030</v>
      </c>
      <c r="G1215" s="45" t="s">
        <v>2695</v>
      </c>
      <c r="H1215" s="43">
        <v>1175</v>
      </c>
      <c r="I1215" s="324" t="s">
        <v>40</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3">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3068</v>
      </c>
      <c r="E1216" s="45" t="s">
        <v>2692</v>
      </c>
      <c r="F1216" t="s">
        <v>3030</v>
      </c>
      <c r="G1216" s="45" t="s">
        <v>2696</v>
      </c>
      <c r="H1216" s="43">
        <v>1176</v>
      </c>
      <c r="I1216" s="324" t="s">
        <v>40</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3">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3068</v>
      </c>
      <c r="E1217" s="45" t="s">
        <v>2689</v>
      </c>
      <c r="F1217" t="s">
        <v>3030</v>
      </c>
      <c r="G1217" s="45" t="s">
        <v>2694</v>
      </c>
      <c r="H1217" s="43">
        <v>1177</v>
      </c>
      <c r="I1217" s="324" t="s">
        <v>41</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3">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3069</v>
      </c>
      <c r="E1218" s="45" t="s">
        <v>2382</v>
      </c>
      <c r="F1218" t="s">
        <v>3031</v>
      </c>
      <c r="G1218" s="45" t="s">
        <v>2388</v>
      </c>
      <c r="H1218" s="43">
        <v>1178</v>
      </c>
      <c r="I1218" s="325" t="s">
        <v>41</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3">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3069</v>
      </c>
      <c r="E1219" s="45" t="s">
        <v>2383</v>
      </c>
      <c r="F1219" t="s">
        <v>3031</v>
      </c>
      <c r="G1219" s="45" t="s">
        <v>2391</v>
      </c>
      <c r="H1219" s="43">
        <v>1179</v>
      </c>
      <c r="I1219" s="324" t="s">
        <v>41</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3">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3069</v>
      </c>
      <c r="E1220" s="45" t="s">
        <v>2384</v>
      </c>
      <c r="F1220" t="s">
        <v>3031</v>
      </c>
      <c r="G1220" s="45" t="s">
        <v>2392</v>
      </c>
      <c r="H1220" s="43">
        <v>1180</v>
      </c>
      <c r="I1220" s="324" t="s">
        <v>40</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3">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3069</v>
      </c>
      <c r="E1221" s="45" t="s">
        <v>2385</v>
      </c>
      <c r="F1221" t="s">
        <v>3031</v>
      </c>
      <c r="G1221" s="45" t="s">
        <v>2389</v>
      </c>
      <c r="H1221" s="43">
        <v>1181</v>
      </c>
      <c r="I1221" s="324" t="s">
        <v>41</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3">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3069</v>
      </c>
      <c r="E1222" s="45" t="s">
        <v>2386</v>
      </c>
      <c r="F1222" t="s">
        <v>3031</v>
      </c>
      <c r="G1222" s="45" t="s">
        <v>2390</v>
      </c>
      <c r="H1222" s="43">
        <v>1182</v>
      </c>
      <c r="I1222" s="324" t="s">
        <v>41</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3">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3069</v>
      </c>
      <c r="E1223" s="45" t="s">
        <v>2387</v>
      </c>
      <c r="F1223" t="s">
        <v>3031</v>
      </c>
      <c r="G1223" s="45" t="s">
        <v>2393</v>
      </c>
      <c r="H1223" s="43">
        <v>1183</v>
      </c>
      <c r="I1223" s="324" t="s">
        <v>41</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3">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3069</v>
      </c>
      <c r="E1224" s="45" t="s">
        <v>2690</v>
      </c>
      <c r="F1224" t="s">
        <v>3031</v>
      </c>
      <c r="G1224" s="45" t="s">
        <v>2693</v>
      </c>
      <c r="H1224" s="43">
        <v>1184</v>
      </c>
      <c r="I1224" s="324" t="s">
        <v>41</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3">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3069</v>
      </c>
      <c r="E1225" s="45" t="s">
        <v>2691</v>
      </c>
      <c r="F1225" t="s">
        <v>3031</v>
      </c>
      <c r="G1225" s="45" t="s">
        <v>2695</v>
      </c>
      <c r="H1225" s="43">
        <v>1185</v>
      </c>
      <c r="I1225" s="324" t="s">
        <v>41</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3">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3069</v>
      </c>
      <c r="E1226" s="45" t="s">
        <v>2692</v>
      </c>
      <c r="F1226" t="s">
        <v>3031</v>
      </c>
      <c r="G1226" s="45" t="s">
        <v>2696</v>
      </c>
      <c r="H1226" s="43">
        <v>1186</v>
      </c>
      <c r="I1226" s="324" t="s">
        <v>41</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3">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3069</v>
      </c>
      <c r="E1227" s="45" t="s">
        <v>2689</v>
      </c>
      <c r="F1227" t="s">
        <v>3031</v>
      </c>
      <c r="G1227" s="45" t="s">
        <v>2694</v>
      </c>
      <c r="H1227" s="43">
        <v>1187</v>
      </c>
      <c r="I1227" s="324" t="s">
        <v>41</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3">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3070</v>
      </c>
      <c r="E1228" s="45" t="s">
        <v>2382</v>
      </c>
      <c r="F1228" t="s">
        <v>3073</v>
      </c>
      <c r="G1228" s="45" t="s">
        <v>2388</v>
      </c>
      <c r="H1228" s="43">
        <v>1188</v>
      </c>
      <c r="I1228" s="324" t="s">
        <v>40</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3">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3070</v>
      </c>
      <c r="E1229" s="45" t="s">
        <v>2383</v>
      </c>
      <c r="F1229" t="s">
        <v>3073</v>
      </c>
      <c r="G1229" s="45" t="s">
        <v>2391</v>
      </c>
      <c r="H1229" s="43">
        <v>1189</v>
      </c>
      <c r="I1229" s="324" t="s">
        <v>41</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3">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3070</v>
      </c>
      <c r="E1230" s="45" t="s">
        <v>2384</v>
      </c>
      <c r="F1230" t="s">
        <v>3073</v>
      </c>
      <c r="G1230" s="45" t="s">
        <v>2392</v>
      </c>
      <c r="H1230" s="43">
        <v>1190</v>
      </c>
      <c r="I1230" s="324" t="s">
        <v>41</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3">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3070</v>
      </c>
      <c r="E1231" s="45" t="s">
        <v>2385</v>
      </c>
      <c r="F1231" t="s">
        <v>3073</v>
      </c>
      <c r="G1231" s="45" t="s">
        <v>2389</v>
      </c>
      <c r="H1231" s="43">
        <v>1191</v>
      </c>
      <c r="I1231" s="324" t="s">
        <v>41</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3">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3070</v>
      </c>
      <c r="E1232" s="45" t="s">
        <v>2386</v>
      </c>
      <c r="F1232" t="s">
        <v>3073</v>
      </c>
      <c r="G1232" s="45" t="s">
        <v>2390</v>
      </c>
      <c r="H1232" s="43">
        <v>1192</v>
      </c>
      <c r="I1232" s="324" t="s">
        <v>41</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3">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3070</v>
      </c>
      <c r="E1233" s="45" t="s">
        <v>2387</v>
      </c>
      <c r="F1233" t="s">
        <v>3073</v>
      </c>
      <c r="G1233" s="45" t="s">
        <v>2393</v>
      </c>
      <c r="H1233" s="43">
        <v>1193</v>
      </c>
      <c r="I1233" s="324" t="s">
        <v>41</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3">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3070</v>
      </c>
      <c r="E1234" s="45" t="s">
        <v>2690</v>
      </c>
      <c r="F1234" t="s">
        <v>3073</v>
      </c>
      <c r="G1234" s="45" t="s">
        <v>2693</v>
      </c>
      <c r="H1234" s="43">
        <v>1194</v>
      </c>
      <c r="I1234" s="324" t="s">
        <v>41</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3">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3070</v>
      </c>
      <c r="E1235" s="45" t="s">
        <v>2691</v>
      </c>
      <c r="F1235" t="s">
        <v>3073</v>
      </c>
      <c r="G1235" s="45" t="s">
        <v>2695</v>
      </c>
      <c r="H1235" s="43">
        <v>1195</v>
      </c>
      <c r="I1235" s="324" t="s">
        <v>41</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3">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3070</v>
      </c>
      <c r="E1236" s="45" t="s">
        <v>2692</v>
      </c>
      <c r="F1236" t="s">
        <v>3073</v>
      </c>
      <c r="G1236" s="45" t="s">
        <v>2696</v>
      </c>
      <c r="H1236" s="43">
        <v>1196</v>
      </c>
      <c r="I1236" s="324" t="s">
        <v>41</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3">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3070</v>
      </c>
      <c r="E1237" s="45" t="s">
        <v>2689</v>
      </c>
      <c r="F1237" t="s">
        <v>3073</v>
      </c>
      <c r="G1237" s="45" t="s">
        <v>2694</v>
      </c>
      <c r="H1237" s="43">
        <v>1197</v>
      </c>
      <c r="I1237" s="324" t="s">
        <v>41</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3">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3071</v>
      </c>
      <c r="E1238" s="45" t="s">
        <v>2382</v>
      </c>
      <c r="F1238" t="s">
        <v>3032</v>
      </c>
      <c r="G1238" s="45" t="s">
        <v>2388</v>
      </c>
      <c r="H1238" s="43">
        <v>1198</v>
      </c>
      <c r="I1238" s="324" t="s">
        <v>40</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3">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3071</v>
      </c>
      <c r="E1239" s="45" t="s">
        <v>2383</v>
      </c>
      <c r="F1239" t="s">
        <v>3032</v>
      </c>
      <c r="G1239" s="45" t="s">
        <v>2391</v>
      </c>
      <c r="H1239" s="43">
        <v>1199</v>
      </c>
      <c r="I1239" s="324" t="s">
        <v>41</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3">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3071</v>
      </c>
      <c r="E1240" s="45" t="s">
        <v>2384</v>
      </c>
      <c r="F1240" t="s">
        <v>3032</v>
      </c>
      <c r="G1240" s="45" t="s">
        <v>2392</v>
      </c>
      <c r="H1240" s="43">
        <v>1200</v>
      </c>
      <c r="I1240" s="324" t="s">
        <v>40</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3">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3071</v>
      </c>
      <c r="E1241" s="45" t="s">
        <v>2385</v>
      </c>
      <c r="F1241" t="s">
        <v>3032</v>
      </c>
      <c r="G1241" s="45" t="s">
        <v>2389</v>
      </c>
      <c r="H1241" s="43">
        <v>1201</v>
      </c>
      <c r="I1241" s="324" t="s">
        <v>41</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3">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3071</v>
      </c>
      <c r="E1242" s="45" t="s">
        <v>2386</v>
      </c>
      <c r="F1242" t="s">
        <v>3032</v>
      </c>
      <c r="G1242" s="45" t="s">
        <v>2390</v>
      </c>
      <c r="H1242" s="43">
        <v>1202</v>
      </c>
      <c r="I1242" s="324" t="s">
        <v>40</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3">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3071</v>
      </c>
      <c r="E1243" s="45" t="s">
        <v>2387</v>
      </c>
      <c r="F1243" t="s">
        <v>3032</v>
      </c>
      <c r="G1243" s="45" t="s">
        <v>2393</v>
      </c>
      <c r="H1243" s="43">
        <v>1203</v>
      </c>
      <c r="I1243" s="324" t="s">
        <v>41</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3">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3071</v>
      </c>
      <c r="E1244" s="45" t="s">
        <v>2690</v>
      </c>
      <c r="F1244" t="s">
        <v>3032</v>
      </c>
      <c r="G1244" s="45" t="s">
        <v>2693</v>
      </c>
      <c r="H1244" s="43">
        <v>1204</v>
      </c>
      <c r="I1244" s="324" t="s">
        <v>41</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3">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3071</v>
      </c>
      <c r="E1245" s="45" t="s">
        <v>2691</v>
      </c>
      <c r="F1245" t="s">
        <v>3032</v>
      </c>
      <c r="G1245" s="45" t="s">
        <v>2695</v>
      </c>
      <c r="H1245" s="43">
        <v>1205</v>
      </c>
      <c r="I1245" s="324" t="s">
        <v>40</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3">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3071</v>
      </c>
      <c r="E1246" s="45" t="s">
        <v>2692</v>
      </c>
      <c r="F1246" t="s">
        <v>3032</v>
      </c>
      <c r="G1246" s="45" t="s">
        <v>2696</v>
      </c>
      <c r="H1246" s="43">
        <v>1206</v>
      </c>
      <c r="I1246" s="324" t="s">
        <v>40</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3">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Industry Energy Efficiency Standards</v>
      </c>
      <c r="C1247" s="254" t="str">
        <f t="shared" si="45"/>
        <v>Percentage Improvement in Eqpt Efficiency Standards above BAU</v>
      </c>
      <c r="D1247" s="6" t="s">
        <v>3071</v>
      </c>
      <c r="E1247" s="45" t="s">
        <v>2689</v>
      </c>
      <c r="F1247" t="s">
        <v>3032</v>
      </c>
      <c r="G1247" s="45" t="s">
        <v>2694</v>
      </c>
      <c r="H1247" s="43">
        <v>1207</v>
      </c>
      <c r="I1247" s="324" t="s">
        <v>41</v>
      </c>
      <c r="J1247" s="255" t="str">
        <f>IF(ISBLANK(INDEX('Policy Characteristics'!D:D,MATCH($C1247,'Policy Characteristics'!$C:$C,0))),"",INDEX('Policy Characteristics'!D:D,MATCH($C1247,'Policy Characteristics'!$C:$C,0)))</f>
        <v>Industry Energy Efficiency Standards</v>
      </c>
      <c r="K1247" s="254" t="str">
        <f>IF(ISBLANK(INDEX('Policy Characteristics'!E:E,MATCH($C1247,'Policy Characteristics'!$C:$C,0))),"",INDEX('Policy Characteristics'!E:E,MATCH($C1247,'Policy Characteristics'!$C:$C,0)))</f>
        <v>indst efficiency standards</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0.5</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reduction in energy use</v>
      </c>
      <c r="P1247" s="254" t="str">
        <f>IF(ISBLANK(INDEX('Policy Characteristics'!J:J,MATCH($C1247,'Policy Characteristics'!$C:$C,0))),"",INDEX('Policy Characteristics'!J:J,MATCH($C1247,'Policy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47" s="254" t="str">
        <f>IF(ISBLANK(INDEX('Policy Characteristics'!K:K,MATCH($C1247,'Policy Characteristics'!$C:$C,0))),"",INDEX('Policy Characteristics'!K:K,MATCH($C1247,'Policy Characteristics'!$C:$C,0)))</f>
        <v>industry-ag-main.html#eff-stds</v>
      </c>
      <c r="R1247" s="254" t="str">
        <f>IF(ISBLANK(INDEX('Policy Characteristics'!L:L,MATCH($C1247,'Policy Characteristics'!$C:$C,0))),"",INDEX('Policy Characteristics'!L:L,MATCH($C1247,'Policy Characteristics'!$C:$C,0)))</f>
        <v>industry-energy-efficiency-standards.html</v>
      </c>
    </row>
    <row r="1248" spans="1:18" s="4" customFormat="1" x14ac:dyDescent="0.3">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t="s">
        <v>2418</v>
      </c>
      <c r="D1248" s="45" t="s">
        <v>3059</v>
      </c>
      <c r="E1248" s="45"/>
      <c r="F1248" s="6" t="s">
        <v>3022</v>
      </c>
      <c r="G1248" s="45"/>
      <c r="H1248" s="43">
        <v>429</v>
      </c>
      <c r="I1248" s="324" t="s">
        <v>40</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3">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6">C$1248</f>
        <v>Percent Reduction in Nonenergy Nonagriculture Industry Product Demand</v>
      </c>
      <c r="D1249" s="6" t="s">
        <v>3060</v>
      </c>
      <c r="E1249" s="45"/>
      <c r="F1249" s="6" t="s">
        <v>2564</v>
      </c>
      <c r="G1249" s="45"/>
      <c r="H1249" s="43">
        <v>430</v>
      </c>
      <c r="I1249" s="324" t="s">
        <v>40</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s="4" customFormat="1" x14ac:dyDescent="0.3">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Material Efficiency, Longevity, &amp; Re-Use</v>
      </c>
      <c r="C1250" s="254" t="str">
        <f t="shared" ref="C1250" si="47">C$1248</f>
        <v>Percent Reduction in Nonenergy Nonagriculture Industry Product Demand</v>
      </c>
      <c r="D1250" s="6" t="s">
        <v>3070</v>
      </c>
      <c r="E1250" s="45"/>
      <c r="F1250" s="6" t="s">
        <v>3073</v>
      </c>
      <c r="G1250" s="45"/>
      <c r="H1250" s="43">
        <v>432</v>
      </c>
      <c r="I1250" s="324" t="s">
        <v>40</v>
      </c>
      <c r="J1250" s="255" t="str">
        <f>IF(ISBLANK(INDEX('Policy Characteristics'!D:D,MATCH($C1250,'Policy Characteristics'!$C:$C,0))),"",INDEX('Policy Characteristics'!D:D,MATCH($C1250,'Policy Characteristics'!$C:$C,0)))</f>
        <v>Material Efficiency, Longevity, &amp; Re-Use</v>
      </c>
      <c r="K1250" s="254" t="str">
        <f>IF(ISBLANK(INDEX('Policy Characteristics'!E:E,MATCH($C1250,'Policy Characteristics'!$C:$C,0))),"",INDEX('Policy Characteristics'!E:E,MATCH($C1250,'Policy Characteristics'!$C:$C,0)))</f>
        <v>indst reduce nonenergy product demand</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demand reduction</v>
      </c>
      <c r="P1250" s="254"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material-efficiency-longevity-reuse.html</v>
      </c>
    </row>
    <row r="1251" spans="1:18" x14ac:dyDescent="0.3">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t="s">
        <v>274</v>
      </c>
      <c r="D1251" s="45" t="s">
        <v>3049</v>
      </c>
      <c r="E1251" s="45"/>
      <c r="F1251" t="s">
        <v>3013</v>
      </c>
      <c r="G1251" s="45"/>
      <c r="H1251" s="43">
        <v>1458</v>
      </c>
      <c r="I1251" s="324" t="s">
        <v>40</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3">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ref="C1252:C1254" si="48">C$1251</f>
        <v>Fraction of Methane Capture Opportunities Achieved</v>
      </c>
      <c r="D1252" s="45" t="s">
        <v>3069</v>
      </c>
      <c r="E1252" s="45"/>
      <c r="F1252" t="s">
        <v>3031</v>
      </c>
      <c r="G1252" s="45"/>
      <c r="H1252" s="43">
        <v>1459</v>
      </c>
      <c r="I1252" s="324" t="s">
        <v>40</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3">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3048</v>
      </c>
      <c r="E1253" s="45"/>
      <c r="F1253" t="s">
        <v>2744</v>
      </c>
      <c r="G1253" s="45"/>
      <c r="H1253" s="43">
        <v>513</v>
      </c>
      <c r="I1253" s="324" t="s">
        <v>40</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3">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Capture</v>
      </c>
      <c r="C1254" s="254" t="str">
        <f t="shared" si="48"/>
        <v>Fraction of Methane Capture Opportunities Achieved</v>
      </c>
      <c r="D1254" s="45" t="s">
        <v>3070</v>
      </c>
      <c r="E1254" s="45"/>
      <c r="F1254" t="s">
        <v>3073</v>
      </c>
      <c r="G1254" s="45"/>
      <c r="H1254" s="43">
        <v>514</v>
      </c>
      <c r="I1254" s="324" t="s">
        <v>40</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capture</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industry-ag-main.html#methane-capture</v>
      </c>
      <c r="R1254" s="254" t="str">
        <f>IF(ISBLANK(INDEX('Policy Characteristics'!L:L,MATCH($C1254,'Policy Characteristics'!$C:$C,0))),"",INDEX('Policy Characteristics'!L:L,MATCH($C1254,'Policy Characteristics'!$C:$C,0)))</f>
        <v>methane-capture.html</v>
      </c>
    </row>
    <row r="1255" spans="1:18" x14ac:dyDescent="0.3">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t="s">
        <v>275</v>
      </c>
      <c r="D1255" s="45" t="s">
        <v>3049</v>
      </c>
      <c r="E1255" s="45"/>
      <c r="F1255" t="s">
        <v>3013</v>
      </c>
      <c r="G1255" s="45"/>
      <c r="H1255" s="43">
        <v>1460</v>
      </c>
      <c r="I1255" s="324" t="s">
        <v>40</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3">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ref="C1256:C1258" si="49">C$1255</f>
        <v>Fraction of Methane Destruction Opportunities Achieved</v>
      </c>
      <c r="D1256" s="45" t="s">
        <v>3069</v>
      </c>
      <c r="E1256" s="45"/>
      <c r="F1256" t="s">
        <v>3031</v>
      </c>
      <c r="G1256" s="45"/>
      <c r="H1256" s="43">
        <v>1461</v>
      </c>
      <c r="I1256" s="324" t="s">
        <v>40</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3">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3048</v>
      </c>
      <c r="E1257" s="45"/>
      <c r="F1257" t="s">
        <v>2744</v>
      </c>
      <c r="G1257" s="45"/>
      <c r="H1257" s="43">
        <v>515</v>
      </c>
      <c r="I1257" s="324" t="s">
        <v>40</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3">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Methane Destruction</v>
      </c>
      <c r="C1258" s="254" t="str">
        <f t="shared" si="49"/>
        <v>Fraction of Methane Destruction Opportunities Achieved</v>
      </c>
      <c r="D1258" s="45" t="s">
        <v>3070</v>
      </c>
      <c r="E1258" s="45"/>
      <c r="F1258" t="s">
        <v>3073</v>
      </c>
      <c r="G1258" s="45"/>
      <c r="H1258" s="43">
        <v>516</v>
      </c>
      <c r="I1258" s="324" t="s">
        <v>40</v>
      </c>
      <c r="J1258" s="255" t="str">
        <f>IF(ISBLANK(INDEX('Policy Characteristics'!D:D,MATCH($C1258,'Policy Characteristics'!$C:$C,0))),"",INDEX('Policy Characteristics'!D:D,MATCH($C1258,'Policy Characteristics'!$C:$C,0)))</f>
        <v>Methane Capture and Destruction</v>
      </c>
      <c r="K1258" s="254" t="str">
        <f>IF(ISBLANK(INDEX('Policy Characteristics'!E:E,MATCH($C1258,'Policy Characteristics'!$C:$C,0))),"",INDEX('Policy Characteristics'!E:E,MATCH($C1258,'Policy Characteristics'!$C:$C,0)))</f>
        <v>indst methane destruction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8" s="254" t="str">
        <f>IF(ISBLANK(INDEX('Policy Characteristics'!K:K,MATCH($C1258,'Policy Characteristics'!$C:$C,0))),"",INDEX('Policy Characteristics'!K:K,MATCH($C1258,'Policy Characteristics'!$C:$C,0)))</f>
        <v>industry-ag-main.html#methane-destr</v>
      </c>
      <c r="R1258" s="254" t="str">
        <f>IF(ISBLANK(INDEX('Policy Characteristics'!L:L,MATCH($C1258,'Policy Characteristics'!$C:$C,0))),"",INDEX('Policy Characteristics'!L:L,MATCH($C1258,'Policy Characteristics'!$C:$C,0)))</f>
        <v>methane-destruction.html</v>
      </c>
    </row>
    <row r="1259" spans="1:18" x14ac:dyDescent="0.3">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N2O Abatement</v>
      </c>
      <c r="C1259" s="1" t="s">
        <v>3218</v>
      </c>
      <c r="D1259" s="45"/>
      <c r="E1259" s="45"/>
      <c r="F1259"/>
      <c r="G1259" s="45"/>
      <c r="H1259" s="43">
        <v>1562</v>
      </c>
      <c r="I1259" s="324" t="s">
        <v>40</v>
      </c>
      <c r="J1259" s="255" t="str">
        <f>IF(ISBLANK(INDEX('Policy Characteristics'!D:D,MATCH($C1259,'Policy Characteristics'!$C:$C,0))),"",INDEX('Policy Characteristics'!D:D,MATCH($C1259,'Policy Characteristics'!$C:$C,0)))</f>
        <v>N2O Abatement</v>
      </c>
      <c r="K1259" s="254" t="str">
        <f>IF(ISBLANK(INDEX('Policy Characteristics'!E:E,MATCH($C1259,'Policy Characteristics'!$C:$C,0))),"",INDEX('Policy Characteristics'!E:E,MATCH($C1259,'Policy Characteristics'!$C:$C,0)))</f>
        <v>indst N2O abatement</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potential achieved</v>
      </c>
      <c r="P1259" s="254"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
      </c>
    </row>
    <row r="1260" spans="1:18" x14ac:dyDescent="0.3">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t="s">
        <v>2475</v>
      </c>
      <c r="D1260" s="6" t="s">
        <v>438</v>
      </c>
      <c r="E1260" s="45"/>
      <c r="F1260" s="6" t="s">
        <v>435</v>
      </c>
      <c r="G1260" s="45"/>
      <c r="H1260" s="43">
        <v>451</v>
      </c>
      <c r="I1260" s="324" t="s">
        <v>40</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3">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ref="C1261:C1268" si="50">C$1260</f>
        <v>Percent Reduction in Fossil Fuel Exports</v>
      </c>
      <c r="D1261" s="6" t="s">
        <v>43</v>
      </c>
      <c r="E1261" s="45"/>
      <c r="F1261" s="6" t="s">
        <v>83</v>
      </c>
      <c r="G1261" s="45"/>
      <c r="H1261" s="43">
        <v>452</v>
      </c>
      <c r="I1261" s="324" t="s">
        <v>40</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3">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50</v>
      </c>
      <c r="E1262" s="45"/>
      <c r="F1262" s="6" t="s">
        <v>91</v>
      </c>
      <c r="G1262" s="45"/>
      <c r="H1262" s="43">
        <v>453</v>
      </c>
      <c r="I1262" s="324" t="s">
        <v>40</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3">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51</v>
      </c>
      <c r="E1263" s="45"/>
      <c r="F1263" s="6" t="s">
        <v>92</v>
      </c>
      <c r="G1263" s="45"/>
      <c r="H1263" s="43">
        <v>454</v>
      </c>
      <c r="I1263" s="324" t="s">
        <v>40</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3">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2456</v>
      </c>
      <c r="E1264" s="45"/>
      <c r="F1264" s="6" t="s">
        <v>2457</v>
      </c>
      <c r="G1264" s="45"/>
      <c r="H1264" s="43">
        <v>455</v>
      </c>
      <c r="I1264" s="324" t="s">
        <v>40</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3">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431</v>
      </c>
      <c r="E1265" s="45"/>
      <c r="F1265" s="6" t="s">
        <v>432</v>
      </c>
      <c r="G1265" s="45"/>
      <c r="H1265" s="43">
        <v>456</v>
      </c>
      <c r="I1265" s="325" t="s">
        <v>41</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3">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2448</v>
      </c>
      <c r="E1266" s="45"/>
      <c r="F1266" s="6" t="s">
        <v>2452</v>
      </c>
      <c r="G1266" s="45"/>
      <c r="H1266" s="43">
        <v>457</v>
      </c>
      <c r="I1266" s="324" t="s">
        <v>40</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3">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2458</v>
      </c>
      <c r="E1267" s="45"/>
      <c r="F1267" s="6" t="s">
        <v>2459</v>
      </c>
      <c r="G1267" s="45"/>
      <c r="H1267" s="43">
        <v>458</v>
      </c>
      <c r="I1267" s="324" t="s">
        <v>40</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3">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Reduce Fossil Fuel Exports</v>
      </c>
      <c r="C1268" s="254" t="str">
        <f t="shared" si="50"/>
        <v>Percent Reduction in Fossil Fuel Exports</v>
      </c>
      <c r="D1268" s="6" t="s">
        <v>2449</v>
      </c>
      <c r="E1268" s="45"/>
      <c r="F1268" s="6" t="s">
        <v>2453</v>
      </c>
      <c r="G1268" s="45"/>
      <c r="H1268" s="43">
        <v>459</v>
      </c>
      <c r="I1268" s="324" t="s">
        <v>40</v>
      </c>
      <c r="J1268" s="255" t="str">
        <f>IF(ISBLANK(INDEX('Policy Characteristics'!D:D,MATCH($C1268,'Policy Characteristics'!$C:$C,0))),"",INDEX('Policy Characteristics'!D:D,MATCH($C1268,'Policy Characteristics'!$C:$C,0)))</f>
        <v>Percent Reduction in Fossil Fuel Exports</v>
      </c>
      <c r="K1268" s="254" t="str">
        <f>IF(ISBLANK(INDEX('Policy Characteristics'!E:E,MATCH($C1268,'Policy Characteristics'!$C:$C,0))),"",INDEX('Policy Characteristics'!E:E,MATCH($C1268,'Policy Characteristics'!$C:$C,0)))</f>
        <v>indst reduce fossil fuel exports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exports</v>
      </c>
      <c r="P1268" s="254"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8" s="254" t="str">
        <f>IF(ISBLANK(INDEX('Policy Characteristics'!K:K,MATCH($C1268,'Policy Characteristics'!$C:$C,0))),"",INDEX('Policy Characteristics'!K:K,MATCH($C1268,'Policy Characteristics'!$C:$C,0)))</f>
        <v/>
      </c>
      <c r="R1268" s="254" t="str">
        <f>IF(ISBLANK(INDEX('Policy Characteristics'!L:L,MATCH($C1268,'Policy Characteristics'!$C:$C,0))),"",INDEX('Policy Characteristics'!L:L,MATCH($C1268,'Policy Characteristics'!$C:$C,0)))</f>
        <v>reduce-fuel-exports.html</v>
      </c>
    </row>
    <row r="1269" spans="1:18" x14ac:dyDescent="0.3">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Afforestation and Reforestation</v>
      </c>
      <c r="C1269" t="s">
        <v>419</v>
      </c>
      <c r="D1269" s="45"/>
      <c r="E1269" s="45"/>
      <c r="F1269" s="45"/>
      <c r="G1269" s="45"/>
      <c r="H1269" s="43">
        <v>60</v>
      </c>
      <c r="I1269" s="324" t="s">
        <v>40</v>
      </c>
      <c r="J1269" s="255" t="str">
        <f>IF(ISBLANK(INDEX('Policy Characteristics'!D:D,MATCH($C1269,'Policy Characteristics'!$C:$C,0))),"",INDEX('Policy Characteristics'!D:D,MATCH($C1269,'Policy Characteristics'!$C:$C,0)))</f>
        <v>Afforestation and Reforestation</v>
      </c>
      <c r="K1269" s="254" t="str">
        <f>IF(ISBLANK(INDEX('Policy Characteristics'!E:E,MATCH($C1269,'Policy Characteristics'!$C:$C,0))),"",INDEX('Policy Characteristics'!E:E,MATCH($C1269,'Policy Characteristics'!$C:$C,0)))</f>
        <v>land afforestation and reforestation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9" s="254" t="str">
        <f>IF(ISBLANK(INDEX('Policy Characteristics'!K:K,MATCH($C1269,'Policy Characteristics'!$C:$C,0))),"",INDEX('Policy Characteristics'!K:K,MATCH($C1269,'Policy Characteristics'!$C:$C,0)))</f>
        <v>lulucf.html#aff-ref</v>
      </c>
      <c r="R1269" s="254" t="str">
        <f>IF(ISBLANK(INDEX('Policy Characteristics'!L:L,MATCH($C1269,'Policy Characteristics'!$C:$C,0))),"",INDEX('Policy Characteristics'!L:L,MATCH($C1269,'Policy Characteristics'!$C:$C,0)))</f>
        <v>afforestation-and-reforestation.html</v>
      </c>
    </row>
    <row r="1270" spans="1:18" x14ac:dyDescent="0.3">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Avoid Deforestation</v>
      </c>
      <c r="C1270" t="s">
        <v>426</v>
      </c>
      <c r="D1270" s="45"/>
      <c r="E1270" s="45"/>
      <c r="F1270" s="45"/>
      <c r="G1270" s="45"/>
      <c r="H1270" s="43">
        <v>705</v>
      </c>
      <c r="I1270" s="325" t="s">
        <v>41</v>
      </c>
      <c r="J1270" s="255" t="str">
        <f>IF(ISBLANK(INDEX('Policy Characteristics'!D:D,MATCH($C1270,'Policy Characteristics'!$C:$C,0))),"",INDEX('Policy Characteristics'!D:D,MATCH($C1270,'Policy Characteristics'!$C:$C,0)))</f>
        <v>Avoid Deforestation</v>
      </c>
      <c r="K1270" s="254" t="str">
        <f>IF(ISBLANK(INDEX('Policy Characteristics'!E:E,MATCH($C1270,'Policy Characteristics'!$C:$C,0))),"",INDEX('Policy Characteristics'!E:E,MATCH($C1270,'Policy Characteristics'!$C:$C,0)))</f>
        <v>land avoid deforestation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254" t="str">
        <f>IF(ISBLANK(INDEX('Policy Characteristics'!K:K,MATCH($C1270,'Policy Characteristics'!$C:$C,0))),"",INDEX('Policy Characteristics'!K:K,MATCH($C1270,'Policy Characteristics'!$C:$C,0)))</f>
        <v>lulucf.html#avoid-def</v>
      </c>
      <c r="R1270" s="254" t="str">
        <f>IF(ISBLANK(INDEX('Policy Characteristics'!L:L,MATCH($C1270,'Policy Characteristics'!$C:$C,0))),"",INDEX('Policy Characteristics'!L:L,MATCH($C1270,'Policy Characteristics'!$C:$C,0)))</f>
        <v>avoid-deforestation.html</v>
      </c>
    </row>
    <row r="1271" spans="1:18" x14ac:dyDescent="0.3">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Grassland Restoration and Avoided Conversion</v>
      </c>
      <c r="C1271" t="s">
        <v>423</v>
      </c>
      <c r="D1271" s="45"/>
      <c r="E1271" s="45"/>
      <c r="F1271" s="45"/>
      <c r="G1271" s="45"/>
      <c r="H1271" s="43">
        <v>177</v>
      </c>
      <c r="I1271" s="325" t="s">
        <v>40</v>
      </c>
      <c r="J1271" s="255" t="str">
        <f>IF(ISBLANK(INDEX('Policy Characteristics'!D:D,MATCH($C1271,'Policy Characteristics'!$C:$C,0))),"",INDEX('Policy Characteristics'!D:D,MATCH($C1271,'Policy Characteristics'!$C:$C,0)))</f>
        <v>Grassland Restoration and Avoided Conversion</v>
      </c>
      <c r="K1271" s="254" t="str">
        <f>IF(ISBLANK(INDEX('Policy Characteristics'!E:E,MATCH($C1271,'Policy Characteristics'!$C:$C,0))),"",INDEX('Policy Characteristics'!E:E,MATCH($C1271,'Policy Characteristics'!$C:$C,0)))</f>
        <v>land forest restoration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254" t="str">
        <f>IF(ISBLANK(INDEX('Policy Characteristics'!K:K,MATCH($C1271,'Policy Characteristics'!$C:$C,0))),"",INDEX('Policy Characteristics'!K:K,MATCH($C1271,'Policy Characteristics'!$C:$C,0)))</f>
        <v/>
      </c>
      <c r="R1271" s="254" t="str">
        <f>IF(ISBLANK(INDEX('Policy Characteristics'!L:L,MATCH($C1271,'Policy Characteristics'!$C:$C,0))),"",INDEX('Policy Characteristics'!L:L,MATCH($C1271,'Policy Characteristics'!$C:$C,0)))</f>
        <v>forest-restoration.html</v>
      </c>
    </row>
    <row r="1272" spans="1:18" x14ac:dyDescent="0.3">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Forest Set-Asides</v>
      </c>
      <c r="C1272" t="s">
        <v>420</v>
      </c>
      <c r="D1272" s="45"/>
      <c r="E1272" s="45"/>
      <c r="F1272" s="45"/>
      <c r="G1272" s="45"/>
      <c r="H1272" s="43">
        <v>61</v>
      </c>
      <c r="I1272" s="324" t="s">
        <v>41</v>
      </c>
      <c r="J1272" s="255" t="str">
        <f>IF(ISBLANK(INDEX('Policy Characteristics'!D:D,MATCH($C1272,'Policy Characteristics'!$C:$C,0))),"",INDEX('Policy Characteristics'!D:D,MATCH($C1272,'Policy Characteristics'!$C:$C,0)))</f>
        <v>Forest Set-Asides</v>
      </c>
      <c r="K1272" s="254" t="str">
        <f>IF(ISBLANK(INDEX('Policy Characteristics'!E:E,MATCH($C1272,'Policy Characteristics'!$C:$C,0))),"",INDEX('Policy Characteristics'!E:E,MATCH($C1272,'Policy Characteristics'!$C:$C,0)))</f>
        <v>land forest set asides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254" t="str">
        <f>IF(ISBLANK(INDEX('Policy Characteristics'!K:K,MATCH($C1272,'Policy Characteristics'!$C:$C,0))),"",INDEX('Policy Characteristics'!K:K,MATCH($C1272,'Policy Characteristics'!$C:$C,0)))</f>
        <v>lulucf.html#set-asides</v>
      </c>
      <c r="R1272" s="254" t="str">
        <f>IF(ISBLANK(INDEX('Policy Characteristics'!L:L,MATCH($C1272,'Policy Characteristics'!$C:$C,0))),"",INDEX('Policy Characteristics'!L:L,MATCH($C1272,'Policy Characteristics'!$C:$C,0)))</f>
        <v>forest-set-asides.html</v>
      </c>
    </row>
    <row r="1273" spans="1:18" x14ac:dyDescent="0.3">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Cropland and Rice Measures</v>
      </c>
      <c r="C1273" t="s">
        <v>2756</v>
      </c>
      <c r="D1273" s="45"/>
      <c r="E1273" s="45"/>
      <c r="F1273" s="45"/>
      <c r="G1273" s="45"/>
      <c r="H1273" s="43">
        <v>62</v>
      </c>
      <c r="I1273" s="324" t="s">
        <v>40</v>
      </c>
      <c r="J1273" s="255" t="str">
        <f>IF(ISBLANK(INDEX('Policy Characteristics'!D:D,MATCH($C1273,'Policy Characteristics'!$C:$C,0))),"",INDEX('Policy Characteristics'!D:D,MATCH($C1273,'Policy Characteristics'!$C:$C,0)))</f>
        <v>Cropland and Rice Measures</v>
      </c>
      <c r="K1273" s="254" t="str">
        <f>IF(ISBLANK(INDEX('Policy Characteristics'!E:E,MATCH($C1273,'Policy Characteristics'!$C:$C,0))),"",INDEX('Policy Characteristics'!E:E,MATCH($C1273,'Policy Characteristics'!$C:$C,0)))</f>
        <v>indst cropland and rice measures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3" s="254" t="str">
        <f>IF(ISBLANK(INDEX('Policy Characteristics'!K:K,MATCH($C1273,'Policy Characteristics'!$C:$C,0))),"",INDEX('Policy Characteristics'!K:K,MATCH($C1273,'Policy Characteristics'!$C:$C,0)))</f>
        <v>industry-ag-main.html#cropland</v>
      </c>
      <c r="R1273" s="254" t="str">
        <f>IF(ISBLANK(INDEX('Policy Characteristics'!L:L,MATCH($C1273,'Policy Characteristics'!$C:$C,0))),"",INDEX('Policy Characteristics'!L:L,MATCH($C1273,'Policy Characteristics'!$C:$C,0)))</f>
        <v>cropland-management.html</v>
      </c>
    </row>
    <row r="1274" spans="1:18" x14ac:dyDescent="0.3">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Soil Measures</v>
      </c>
      <c r="C1274" t="s">
        <v>3328</v>
      </c>
      <c r="D1274" s="45"/>
      <c r="E1274" s="45"/>
      <c r="F1274" s="45"/>
      <c r="G1274" s="45"/>
      <c r="H1274" s="43">
        <v>1654</v>
      </c>
      <c r="I1274" s="324" t="s">
        <v>41</v>
      </c>
      <c r="J1274" s="255" t="str">
        <f>IF(ISBLANK(INDEX('Policy Characteristics'!D:D,MATCH($C1274,'Policy Characteristics'!$C:$C,0))),"",INDEX('Policy Characteristics'!D:D,MATCH($C1274,'Policy Characteristics'!$C:$C,0)))</f>
        <v>Improved Soil Measures</v>
      </c>
      <c r="K1274" s="254" t="str">
        <f>IF(ISBLANK(INDEX('Policy Characteristics'!E:E,MATCH($C1274,'Policy Characteristics'!$C:$C,0))),"",INDEX('Policy Characteristics'!E:E,MATCH($C1274,'Policy Characteristics'!$C:$C,0)))</f>
        <v>indst tillage</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254" t="str">
        <f>IF(ISBLANK(INDEX('Policy Characteristics'!K:K,MATCH($C1274,'Policy Characteristics'!$C:$C,0))),"",INDEX('Policy Characteristics'!K:K,MATCH($C1274,'Policy Characteristics'!$C:$C,0)))</f>
        <v/>
      </c>
      <c r="R1274" s="254" t="str">
        <f>IF(ISBLANK(INDEX('Policy Characteristics'!L:L,MATCH($C1274,'Policy Characteristics'!$C:$C,0))),"",INDEX('Policy Characteristics'!L:L,MATCH($C1274,'Policy Characteristics'!$C:$C,0)))</f>
        <v/>
      </c>
    </row>
    <row r="1275" spans="1:18" x14ac:dyDescent="0.3">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Improved Forest Management</v>
      </c>
      <c r="C1275" t="s">
        <v>421</v>
      </c>
      <c r="D1275" s="45"/>
      <c r="E1275" s="45"/>
      <c r="F1275" s="45"/>
      <c r="G1275" s="45"/>
      <c r="H1275" s="43">
        <v>63</v>
      </c>
      <c r="I1275" s="324" t="s">
        <v>40</v>
      </c>
      <c r="J1275" s="255" t="str">
        <f>IF(ISBLANK(INDEX('Policy Characteristics'!D:D,MATCH($C1275,'Policy Characteristics'!$C:$C,0))),"",INDEX('Policy Characteristics'!D:D,MATCH($C1275,'Policy Characteristics'!$C:$C,0)))</f>
        <v>Improved Forest Management</v>
      </c>
      <c r="K1275" s="254" t="str">
        <f>IF(ISBLANK(INDEX('Policy Characteristics'!E:E,MATCH($C1275,'Policy Characteristics'!$C:$C,0))),"",INDEX('Policy Characteristics'!E:E,MATCH($C1275,'Policy Characteristics'!$C:$C,0)))</f>
        <v>land forest management</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5" s="254" t="str">
        <f>IF(ISBLANK(INDEX('Policy Characteristics'!K:K,MATCH($C1275,'Policy Characteristics'!$C:$C,0))),"",INDEX('Policy Characteristics'!K:K,MATCH($C1275,'Policy Characteristics'!$C:$C,0)))</f>
        <v>lulucf.html#forest-mgmt</v>
      </c>
      <c r="R1275" s="254" t="str">
        <f>IF(ISBLANK(INDEX('Policy Characteristics'!L:L,MATCH($C1275,'Policy Characteristics'!$C:$C,0))),"",INDEX('Policy Characteristics'!L:L,MATCH($C1275,'Policy Characteristics'!$C:$C,0)))</f>
        <v>improved-forest-management.html</v>
      </c>
    </row>
    <row r="1276" spans="1:18" x14ac:dyDescent="0.3">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Livestock Measures</v>
      </c>
      <c r="C1276" t="s">
        <v>2788</v>
      </c>
      <c r="D1276" s="45"/>
      <c r="E1276" s="45"/>
      <c r="F1276" s="45"/>
      <c r="G1276" s="45"/>
      <c r="H1276" s="43">
        <v>64</v>
      </c>
      <c r="I1276" s="324" t="s">
        <v>40</v>
      </c>
      <c r="J1276" s="255" t="str">
        <f>IF(ISBLANK(INDEX('Policy Characteristics'!D:D,MATCH($C1276,'Policy Characteristics'!$C:$C,0))),"",INDEX('Policy Characteristics'!D:D,MATCH($C1276,'Policy Characteristics'!$C:$C,0)))</f>
        <v>Livestock Measures</v>
      </c>
      <c r="K1276" s="254" t="str">
        <f>IF(ISBLANK(INDEX('Policy Characteristics'!E:E,MATCH($C1276,'Policy Characteristics'!$C:$C,0))),"",INDEX('Policy Characteristics'!E:E,MATCH($C1276,'Policy Characteristics'!$C:$C,0)))</f>
        <v>indst livestock measures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6" s="254" t="str">
        <f>IF(ISBLANK(INDEX('Policy Characteristics'!K:K,MATCH($C1276,'Policy Characteristics'!$C:$C,0))),"",INDEX('Policy Characteristics'!K:K,MATCH($C1276,'Policy Characteristics'!$C:$C,0)))</f>
        <v>industry-ag-main.html#livestock</v>
      </c>
      <c r="R1276" s="254" t="str">
        <f>IF(ISBLANK(INDEX('Policy Characteristics'!L:L,MATCH($C1276,'Policy Characteristics'!$C:$C,0))),"",INDEX('Policy Characteristics'!L:L,MATCH($C1276,'Policy Characteristics'!$C:$C,0)))</f>
        <v>livestock-measures.html</v>
      </c>
    </row>
    <row r="1277" spans="1:18" x14ac:dyDescent="0.3">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Wetland Restoration</v>
      </c>
      <c r="C1277" t="s">
        <v>422</v>
      </c>
      <c r="D1277" s="45"/>
      <c r="E1277" s="45"/>
      <c r="F1277" s="45"/>
      <c r="G1277" s="45"/>
      <c r="H1277" s="43">
        <v>178</v>
      </c>
      <c r="I1277" s="324" t="s">
        <v>40</v>
      </c>
      <c r="J1277" s="255" t="str">
        <f>IF(ISBLANK(INDEX('Policy Characteristics'!D:D,MATCH($C1277,'Policy Characteristics'!$C:$C,0))),"",INDEX('Policy Characteristics'!D:D,MATCH($C1277,'Policy Characteristics'!$C:$C,0)))</f>
        <v>Wetland Restoration</v>
      </c>
      <c r="K1277" s="254" t="str">
        <f>IF(ISBLANK(INDEX('Policy Characteristics'!E:E,MATCH($C1277,'Policy Characteristics'!$C:$C,0))),"",INDEX('Policy Characteristics'!E:E,MATCH($C1277,'Policy Characteristics'!$C:$C,0)))</f>
        <v>land peatland restoration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potential achieved</v>
      </c>
      <c r="P1277" s="254"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peatland-restoration.html</v>
      </c>
    </row>
    <row r="1278" spans="1:18" x14ac:dyDescent="0.3">
      <c r="A1278" s="254" t="str">
        <f>IF(ISBLANK(INDEX('Policy Characteristics'!A:A,MATCH($C1278,'Policy Characteristics'!$C:$C,0))),"",INDEX('Policy Characteristics'!A:A,MATCH($C1278,'Policy Characteristics'!$C:$C,0)))</f>
        <v>Agriculture, Land Use, and Forestry</v>
      </c>
      <c r="B1278" s="262" t="str">
        <f>IF(ISBLANK(INDEX('Policy Characteristics'!B:B,MATCH($C1278,'Policy Characteristics'!$C:$C,0))),"",INDEX('Policy Characteristics'!B:B,MATCH($C1278,'Policy Characteristics'!$C:$C,0)))</f>
        <v>Shift to Non-Animal Products</v>
      </c>
      <c r="C1278" t="s">
        <v>2424</v>
      </c>
      <c r="D1278" s="45"/>
      <c r="E1278" s="45"/>
      <c r="F1278" s="45"/>
      <c r="G1278" s="45"/>
      <c r="H1278" s="43">
        <v>434</v>
      </c>
      <c r="I1278" s="324" t="s">
        <v>40</v>
      </c>
      <c r="J1278" s="255" t="str">
        <f>IF(ISBLANK(INDEX('Policy Characteristics'!D:D,MATCH($C1278,'Policy Characteristics'!$C:$C,0))),"",INDEX('Policy Characteristics'!D:D,MATCH($C1278,'Policy Characteristics'!$C:$C,0)))</f>
        <v>Shift to Non-Animal Products</v>
      </c>
      <c r="K1278" s="254" t="str">
        <f>IF(ISBLANK(INDEX('Policy Characteristics'!E:E,MATCH($C1278,'Policy Characteristics'!$C:$C,0))),"",INDEX('Policy Characteristics'!E:E,MATCH($C1278,'Policy Characteristics'!$C:$C,0)))</f>
        <v>indst shift to nonanimal products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animal products</v>
      </c>
      <c r="P1278" s="254"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254" t="str">
        <f>IF(ISBLANK(INDEX('Policy Characteristics'!K:K,MATCH($C1278,'Policy Characteristics'!$C:$C,0))),"",INDEX('Policy Characteristics'!K:K,MATCH($C1278,'Policy Characteristics'!$C:$C,0)))</f>
        <v/>
      </c>
      <c r="R1278" s="254" t="str">
        <f>IF(ISBLANK(INDEX('Policy Characteristics'!L:L,MATCH($C1278,'Policy Characteristics'!$C:$C,0))),"",INDEX('Policy Characteristics'!L:L,MATCH($C1278,'Policy Characteristics'!$C:$C,0)))</f>
        <v>shift-to-non-animal-products.html</v>
      </c>
    </row>
    <row r="1279" spans="1:18" s="2" customFormat="1" x14ac:dyDescent="0.3">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Use CHP for District Heat</v>
      </c>
      <c r="C1279" s="317" t="s">
        <v>276</v>
      </c>
      <c r="D1279" s="6"/>
      <c r="E1279" s="6"/>
      <c r="F1279" s="6"/>
      <c r="G1279" s="6"/>
      <c r="H1279" s="43">
        <v>68</v>
      </c>
      <c r="I1279" s="325" t="s">
        <v>40</v>
      </c>
      <c r="J1279" s="255" t="str">
        <f>IF(ISBLANK(INDEX('Policy Characteristics'!D:D,MATCH($C1279,'Policy Characteristics'!$C:$C,0))),"",INDEX('Policy Characteristics'!D:D,MATCH($C1279,'Policy Characteristics'!$C:$C,0)))</f>
        <v>District Heat CHP</v>
      </c>
      <c r="K1279" s="254" t="str">
        <f>IF(ISBLANK(INDEX('Policy Characteristics'!E:E,MATCH($C1279,'Policy Characteristics'!$C:$C,0))),"",INDEX('Policy Characteristics'!E:E,MATCH($C1279,'Policy Characteristics'!$C:$C,0)))</f>
        <v>heat convert heat to CHP</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non-CHP heat converted</v>
      </c>
      <c r="P1279" s="254"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254" t="str">
        <f>IF(ISBLANK(INDEX('Policy Characteristics'!K:K,MATCH($C1279,'Policy Characteristics'!$C:$C,0))),"",INDEX('Policy Characteristics'!K:K,MATCH($C1279,'Policy Characteristics'!$C:$C,0)))</f>
        <v>district-heating.html#chp</v>
      </c>
      <c r="R1279" s="254" t="str">
        <f>IF(ISBLANK(INDEX('Policy Characteristics'!L:L,MATCH($C1279,'Policy Characteristics'!$C:$C,0))),"",INDEX('Policy Characteristics'!L:L,MATCH($C1279,'Policy Characteristics'!$C:$C,0)))</f>
        <v>convert-non-chp-heat-production.html</v>
      </c>
    </row>
    <row r="1280" spans="1:18" s="2" customFormat="1" x14ac:dyDescent="0.3">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Produce District Heat with Hydrogen</v>
      </c>
      <c r="C1280" s="317" t="s">
        <v>2723</v>
      </c>
      <c r="D1280" s="6"/>
      <c r="E1280" s="6"/>
      <c r="F1280" s="6"/>
      <c r="G1280" s="6"/>
      <c r="H1280" s="43">
        <v>176</v>
      </c>
      <c r="I1280" s="325" t="s">
        <v>40</v>
      </c>
      <c r="J1280" s="255" t="str">
        <f>IF(ISBLANK(INDEX('Policy Characteristics'!D:D,MATCH($C1280,'Policy Characteristics'!$C:$C,0))),"",INDEX('Policy Characteristics'!D:D,MATCH($C1280,'Policy Characteristics'!$C:$C,0)))</f>
        <v>District Heat Fuel Switching</v>
      </c>
      <c r="K1280" s="254" t="str">
        <f>IF(ISBLANK(INDEX('Policy Characteristics'!E:E,MATCH($C1280,'Policy Characteristics'!$C:$C,0))),"",INDEX('Policy Characteristics'!E:E,MATCH($C1280,'Policy Characteristics'!$C:$C,0)))</f>
        <v>heat fuel type shifting</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use</v>
      </c>
      <c r="P1280" s="254" t="str">
        <f>IF(ISBLANK(INDEX('Policy Characteristics'!J:J,MATCH($C1280,'Policy Characteristics'!$C:$C,0))),"",INDEX('Policy Characteristics'!J:J,MATCH($C1280,'Policy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80" s="254" t="str">
        <f>IF(ISBLANK(INDEX('Policy Characteristics'!K:K,MATCH($C1280,'Policy Characteristics'!$C:$C,0))),"",INDEX('Policy Characteristics'!K:K,MATCH($C1280,'Policy Characteristics'!$C:$C,0)))</f>
        <v>district-heating.html#convert-coal</v>
      </c>
      <c r="R1280" s="254" t="str">
        <f>IF(ISBLANK(INDEX('Policy Characteristics'!L:L,MATCH($C1280,'Policy Characteristics'!$C:$C,0))),"",INDEX('Policy Characteristics'!L:L,MATCH($C1280,'Policy Characteristics'!$C:$C,0)))</f>
        <v>district-heat-fuel-switching.html</v>
      </c>
    </row>
    <row r="1281" spans="1:18" s="2" customFormat="1" x14ac:dyDescent="0.3">
      <c r="A1281" s="254" t="str">
        <f>IF(ISBLANK(INDEX('Policy Characteristics'!A:A,MATCH($C1281,'Policy Characteristics'!$C:$C,0))),"",INDEX('Policy Characteristics'!A:A,MATCH($C1281,'Policy Characteristics'!$C:$C,0)))</f>
        <v>District Heat and Hydrogen</v>
      </c>
      <c r="B1281" s="262" t="str">
        <f>IF(ISBLANK(INDEX('Policy Characteristics'!B:B,MATCH($C1281,'Policy Characteristics'!$C:$C,0))),"",INDEX('Policy Characteristics'!B:B,MATCH($C1281,'Policy Characteristics'!$C:$C,0)))</f>
        <v>Shift Hydrogen Production to Electrolysis</v>
      </c>
      <c r="C1281" s="317" t="s">
        <v>2462</v>
      </c>
      <c r="D1281" s="6"/>
      <c r="E1281" s="6"/>
      <c r="F1281" s="6"/>
      <c r="G1281" s="6"/>
      <c r="H1281" s="43">
        <v>450</v>
      </c>
      <c r="I1281" s="325" t="s">
        <v>40</v>
      </c>
      <c r="J1281" s="255" t="str">
        <f>IF(ISBLANK(INDEX('Policy Characteristics'!D:D,MATCH($C1281,'Policy Characteristics'!$C:$C,0))),"",INDEX('Policy Characteristics'!D:D,MATCH($C1281,'Policy Characteristics'!$C:$C,0)))</f>
        <v>Hydrogen Electrolysis</v>
      </c>
      <c r="K1281" s="254" t="str">
        <f>IF(ISBLANK(INDEX('Policy Characteristics'!E:E,MATCH($C1281,'Policy Characteristics'!$C:$C,0))),"",INDEX('Policy Characteristics'!E:E,MATCH($C1281,'Policy Characteristics'!$C:$C,0)))</f>
        <v>hydgn shift production pathways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hydrogen production</v>
      </c>
      <c r="P1281" s="254"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254" t="str">
        <f>IF(ISBLANK(INDEX('Policy Characteristics'!K:K,MATCH($C1281,'Policy Characteristics'!$C:$C,0))),"",INDEX('Policy Characteristics'!K:K,MATCH($C1281,'Policy Characteristics'!$C:$C,0)))</f>
        <v/>
      </c>
      <c r="R1281" s="254" t="str">
        <f>IF(ISBLANK(INDEX('Policy Characteristics'!L:L,MATCH($C1281,'Policy Characteristics'!$C:$C,0))),"",INDEX('Policy Characteristics'!L:L,MATCH($C1281,'Policy Characteristics'!$C:$C,0)))</f>
        <v>switch-hydrogen-production-pathway.html</v>
      </c>
    </row>
    <row r="1282" spans="1:18" s="4" customFormat="1" x14ac:dyDescent="0.3">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t="s">
        <v>2395</v>
      </c>
      <c r="D1282" s="45" t="s">
        <v>321</v>
      </c>
      <c r="E1282" s="45"/>
      <c r="F1282" s="45" t="s">
        <v>325</v>
      </c>
      <c r="G1282" s="45"/>
      <c r="H1282" s="43">
        <v>171</v>
      </c>
      <c r="I1282" s="324" t="s">
        <v>40</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3">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 si="51">C$1282</f>
        <v>Additional Carbon Tax Rate</v>
      </c>
      <c r="D1283" s="45" t="s">
        <v>329</v>
      </c>
      <c r="E1283" s="45"/>
      <c r="F1283" s="45" t="s">
        <v>330</v>
      </c>
      <c r="G1283" s="45"/>
      <c r="H1283" s="43">
        <v>172</v>
      </c>
      <c r="I1283" s="324" t="s">
        <v>40</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3">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ref="C1284:C1287" si="52">C$1282</f>
        <v>Additional Carbon Tax Rate</v>
      </c>
      <c r="D1284" s="45" t="s">
        <v>323</v>
      </c>
      <c r="E1284" s="45"/>
      <c r="F1284" s="45" t="s">
        <v>327</v>
      </c>
      <c r="G1284" s="45"/>
      <c r="H1284" s="43">
        <v>173</v>
      </c>
      <c r="I1284" s="324" t="s">
        <v>40</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3">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324</v>
      </c>
      <c r="E1285" s="45"/>
      <c r="F1285" s="45" t="s">
        <v>328</v>
      </c>
      <c r="G1285" s="45"/>
      <c r="H1285" s="43">
        <v>174</v>
      </c>
      <c r="I1285" s="324" t="s">
        <v>40</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3">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322</v>
      </c>
      <c r="E1286" s="45"/>
      <c r="F1286" s="45" t="s">
        <v>326</v>
      </c>
      <c r="G1286" s="45"/>
      <c r="H1286" s="43">
        <v>175</v>
      </c>
      <c r="I1286" s="324" t="s">
        <v>40</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3">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Carbon Price</v>
      </c>
      <c r="C1287" s="254" t="str">
        <f t="shared" si="52"/>
        <v>Additional Carbon Tax Rate</v>
      </c>
      <c r="D1287" s="45" t="s">
        <v>2478</v>
      </c>
      <c r="E1287" s="45"/>
      <c r="F1287" s="45" t="s">
        <v>2864</v>
      </c>
      <c r="G1287" s="45"/>
      <c r="H1287" s="43">
        <v>544</v>
      </c>
      <c r="I1287" s="324" t="s">
        <v>40</v>
      </c>
      <c r="J1287" s="255" t="str">
        <f>IF(ISBLANK(INDEX('Policy Characteristics'!D:D,MATCH($C1287,'Policy Characteristics'!$C:$C,0))),"",INDEX('Policy Characteristics'!D:D,MATCH($C1287,'Policy Characteristics'!$C:$C,0)))</f>
        <v>Carbon Price</v>
      </c>
      <c r="K1287" s="254" t="str">
        <f>IF(ISBLANK(INDEX('Policy Characteristics'!E:E,MATCH($C1287,'Policy Characteristics'!$C:$C,0))),"",INDEX('Policy Characteristics'!E:E,MATCH($C1287,'Policy Characteristics'!$C:$C,0)))</f>
        <v>cross carbon tax</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300</v>
      </c>
      <c r="N1287" s="254">
        <f>IF(ISBLANK(INDEX('Policy Characteristics'!H:H,MATCH($C1287,'Policy Characteristics'!$C:$C,0))),"",INDEX('Policy Characteristics'!H:H,MATCH($C1287,'Policy Characteristics'!$C:$C,0)))</f>
        <v>5</v>
      </c>
      <c r="O1287" s="254" t="str">
        <f>IF(ISBLANK(INDEX('Policy Characteristics'!I:I,MATCH($C1287,'Policy Characteristics'!$C:$C,0))),"",INDEX('Policy Characteristics'!I:I,MATCH($C1287,'Policy Characteristics'!$C:$C,0)))</f>
        <v>$/metric ton CO2e</v>
      </c>
      <c r="P1287" s="254"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4" customFormat="1" x14ac:dyDescent="0.3">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t="s">
        <v>136</v>
      </c>
      <c r="D1288" s="45" t="s">
        <v>49</v>
      </c>
      <c r="E1288" s="45"/>
      <c r="F1288" s="45" t="s">
        <v>89</v>
      </c>
      <c r="G1288" s="45"/>
      <c r="H1288" s="43">
        <v>706</v>
      </c>
      <c r="I1288" s="325" t="s">
        <v>41</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3">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ref="C1289:C1304" si="53">C$1288</f>
        <v>Percent Reduction in BAU Subsidies</v>
      </c>
      <c r="D1289" s="6" t="s">
        <v>438</v>
      </c>
      <c r="E1289" s="45"/>
      <c r="F1289" s="6" t="s">
        <v>435</v>
      </c>
      <c r="G1289" s="45"/>
      <c r="H1289" s="43">
        <v>69</v>
      </c>
      <c r="I1289" s="325" t="s">
        <v>40</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3">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43</v>
      </c>
      <c r="E1290" s="45"/>
      <c r="F1290" s="6" t="s">
        <v>83</v>
      </c>
      <c r="G1290" s="45"/>
      <c r="H1290" s="43">
        <v>70</v>
      </c>
      <c r="I1290" s="325" t="s">
        <v>40</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3">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44</v>
      </c>
      <c r="E1291" s="45"/>
      <c r="F1291" s="6" t="s">
        <v>84</v>
      </c>
      <c r="G1291" s="45"/>
      <c r="H1291" s="43">
        <v>71</v>
      </c>
      <c r="I1291" s="325" t="s">
        <v>40</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3">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45</v>
      </c>
      <c r="E1292" s="45"/>
      <c r="F1292" s="6" t="s">
        <v>85</v>
      </c>
      <c r="G1292" s="45"/>
      <c r="H1292" s="43">
        <v>72</v>
      </c>
      <c r="I1292" s="325" t="s">
        <v>41</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3">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46</v>
      </c>
      <c r="E1293" s="45"/>
      <c r="F1293" s="6" t="s">
        <v>440</v>
      </c>
      <c r="G1293" s="45"/>
      <c r="H1293" s="43">
        <v>73</v>
      </c>
      <c r="I1293" s="325" t="s">
        <v>41</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3">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47</v>
      </c>
      <c r="E1294" s="45"/>
      <c r="F1294" s="6" t="s">
        <v>90</v>
      </c>
      <c r="G1294" s="45"/>
      <c r="H1294" s="43">
        <v>74</v>
      </c>
      <c r="I1294" s="325" t="s">
        <v>40</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3">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48</v>
      </c>
      <c r="E1295" s="45"/>
      <c r="F1295" s="6" t="s">
        <v>88</v>
      </c>
      <c r="G1295" s="45"/>
      <c r="H1295" s="43">
        <v>707</v>
      </c>
      <c r="I1295" s="325" t="s">
        <v>41</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3">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50</v>
      </c>
      <c r="E1296" s="45"/>
      <c r="F1296" s="6" t="s">
        <v>91</v>
      </c>
      <c r="G1296" s="45"/>
      <c r="H1296" s="43">
        <v>75</v>
      </c>
      <c r="I1296" s="325" t="s">
        <v>40</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3">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51</v>
      </c>
      <c r="E1297" s="45"/>
      <c r="F1297" s="6" t="s">
        <v>92</v>
      </c>
      <c r="G1297" s="45"/>
      <c r="H1297" s="43">
        <v>76</v>
      </c>
      <c r="I1297" s="325" t="s">
        <v>40</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3">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52</v>
      </c>
      <c r="E1298" s="45"/>
      <c r="F1298" s="6" t="s">
        <v>93</v>
      </c>
      <c r="G1298" s="45"/>
      <c r="H1298" s="43">
        <v>708</v>
      </c>
      <c r="I1298" s="325" t="s">
        <v>41</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3">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53</v>
      </c>
      <c r="E1299" s="45"/>
      <c r="F1299" s="6" t="s">
        <v>94</v>
      </c>
      <c r="G1299" s="45"/>
      <c r="H1299" s="43">
        <v>709</v>
      </c>
      <c r="I1299" s="325" t="s">
        <v>41</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3">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2456</v>
      </c>
      <c r="E1300" s="45"/>
      <c r="F1300" s="6" t="s">
        <v>2457</v>
      </c>
      <c r="G1300" s="45"/>
      <c r="H1300" s="43">
        <v>710</v>
      </c>
      <c r="I1300" s="325" t="s">
        <v>41</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3">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71</v>
      </c>
      <c r="E1301" s="45"/>
      <c r="F1301" s="6" t="s">
        <v>95</v>
      </c>
      <c r="G1301" s="45"/>
      <c r="H1301" s="43">
        <v>711</v>
      </c>
      <c r="I1301" s="325" t="s">
        <v>41</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3">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424</v>
      </c>
      <c r="E1302" s="45"/>
      <c r="F1302" s="6" t="s">
        <v>425</v>
      </c>
      <c r="G1302" s="45"/>
      <c r="H1302" s="43">
        <v>712</v>
      </c>
      <c r="I1302" s="325" t="s">
        <v>41</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3">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431</v>
      </c>
      <c r="E1303" s="45"/>
      <c r="F1303" s="6" t="s">
        <v>432</v>
      </c>
      <c r="G1303" s="45"/>
      <c r="H1303" s="43">
        <v>713</v>
      </c>
      <c r="I1303" s="325" t="s">
        <v>41</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3">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si="53"/>
        <v>Percent Reduction in BAU Subsidies</v>
      </c>
      <c r="D1304" s="6" t="s">
        <v>2448</v>
      </c>
      <c r="E1304" s="45"/>
      <c r="F1304" s="6" t="s">
        <v>2452</v>
      </c>
      <c r="G1304" s="45"/>
      <c r="H1304" s="43">
        <v>714</v>
      </c>
      <c r="I1304" s="325" t="s">
        <v>41</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3">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 si="54">C$1288</f>
        <v>Percent Reduction in BAU Subsidies</v>
      </c>
      <c r="D1305" s="6" t="s">
        <v>2458</v>
      </c>
      <c r="E1305" s="45"/>
      <c r="F1305" s="6" t="s">
        <v>2459</v>
      </c>
      <c r="G1305" s="45"/>
      <c r="H1305" s="43">
        <v>715</v>
      </c>
      <c r="I1305" s="325" t="s">
        <v>41</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3">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ref="C1306:C1308" si="55">C$1288</f>
        <v>Percent Reduction in BAU Subsidies</v>
      </c>
      <c r="D1306" s="6" t="s">
        <v>2449</v>
      </c>
      <c r="E1306" s="45"/>
      <c r="F1306" s="6" t="s">
        <v>2453</v>
      </c>
      <c r="G1306" s="45"/>
      <c r="H1306" s="43">
        <v>716</v>
      </c>
      <c r="I1306" s="325" t="s">
        <v>41</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3">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2450</v>
      </c>
      <c r="E1307" s="45"/>
      <c r="F1307" s="6" t="s">
        <v>2454</v>
      </c>
      <c r="G1307" s="45"/>
      <c r="H1307" s="43">
        <v>717</v>
      </c>
      <c r="I1307" s="325" t="s">
        <v>41</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4" customFormat="1" x14ac:dyDescent="0.3">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End Existing Subsidies</v>
      </c>
      <c r="C1308" s="254" t="str">
        <f t="shared" si="55"/>
        <v>Percent Reduction in BAU Subsidies</v>
      </c>
      <c r="D1308" s="6" t="s">
        <v>2451</v>
      </c>
      <c r="E1308" s="45"/>
      <c r="F1308" s="6" t="s">
        <v>2455</v>
      </c>
      <c r="G1308" s="45"/>
      <c r="H1308" s="43">
        <v>718</v>
      </c>
      <c r="I1308" s="325" t="s">
        <v>41</v>
      </c>
      <c r="J1308" s="255" t="str">
        <f>IF(ISBLANK(INDEX('Policy Characteristics'!D:D,MATCH($C1308,'Policy Characteristics'!$C:$C,0))),"",INDEX('Policy Characteristics'!D:D,MATCH($C1308,'Policy Characteristics'!$C:$C,0)))</f>
        <v>End Existing Subsidies</v>
      </c>
      <c r="K1308" s="254" t="str">
        <f>IF(ISBLANK(INDEX('Policy Characteristics'!E:E,MATCH($C1308,'Policy Characteristics'!$C:$C,0))),"",INDEX('Policy Characteristics'!E:E,MATCH($C1308,'Policy Characteristics'!$C:$C,0)))</f>
        <v>cross reduce BAU subsidies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1</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BAU subsidies</v>
      </c>
      <c r="P1308" s="254"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254" t="str">
        <f>IF(ISBLANK(INDEX('Policy Characteristics'!K:K,MATCH($C1308,'Policy Characteristics'!$C:$C,0))),"",INDEX('Policy Characteristics'!K:K,MATCH($C1308,'Policy Characteristics'!$C:$C,0)))</f>
        <v>fuels.html#end-subsidies</v>
      </c>
      <c r="R1308" s="254" t="str">
        <f>IF(ISBLANK(INDEX('Policy Characteristics'!L:L,MATCH($C1308,'Policy Characteristics'!$C:$C,0))),"",INDEX('Policy Characteristics'!L:L,MATCH($C1308,'Policy Characteristics'!$C:$C,0)))</f>
        <v>end-existing-subsidies.html</v>
      </c>
    </row>
    <row r="1309" spans="1:18" s="2" customFormat="1" x14ac:dyDescent="0.3">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Non-CO2 Emissions from C Tax</v>
      </c>
      <c r="C1309" s="317" t="s">
        <v>2429</v>
      </c>
      <c r="D1309" s="6"/>
      <c r="E1309" s="6"/>
      <c r="F1309" s="6"/>
      <c r="G1309" s="6"/>
      <c r="H1309" s="43">
        <v>719</v>
      </c>
      <c r="I1309" s="325" t="s">
        <v>41</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non CO2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3">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1" t="s">
        <v>3355</v>
      </c>
      <c r="D1310" s="45" t="s">
        <v>3047</v>
      </c>
      <c r="E1310" s="6"/>
      <c r="F1310" t="s">
        <v>3072</v>
      </c>
      <c r="G1310" s="6"/>
      <c r="H1310" s="47">
        <v>1628</v>
      </c>
      <c r="I1310" s="325" t="s">
        <v>40</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3">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C$1310</f>
        <v>BEPEfCT Boolean Exempt Process Emissions from Carbon Tax</v>
      </c>
      <c r="D1311" s="6" t="s">
        <v>3048</v>
      </c>
      <c r="E1311" s="6"/>
      <c r="F1311" t="s">
        <v>2744</v>
      </c>
      <c r="G1311" s="6"/>
      <c r="H1311" s="47">
        <v>1629</v>
      </c>
      <c r="I1311" s="325" t="s">
        <v>40</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3">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ref="C1312:C1334" si="56">C$1310</f>
        <v>BEPEfCT Boolean Exempt Process Emissions from Carbon Tax</v>
      </c>
      <c r="D1312" s="6" t="s">
        <v>3049</v>
      </c>
      <c r="E1312" s="6"/>
      <c r="F1312" t="s">
        <v>3013</v>
      </c>
      <c r="G1312" s="6"/>
      <c r="H1312" s="47">
        <v>1630</v>
      </c>
      <c r="I1312" s="325" t="s">
        <v>40</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3">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3050</v>
      </c>
      <c r="E1313" s="6"/>
      <c r="F1313" t="s">
        <v>3014</v>
      </c>
      <c r="G1313" s="6"/>
      <c r="H1313" s="47">
        <v>1631</v>
      </c>
      <c r="I1313" s="325" t="s">
        <v>41</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3">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3051</v>
      </c>
      <c r="E1314" s="6"/>
      <c r="F1314" t="s">
        <v>3015</v>
      </c>
      <c r="G1314" s="6"/>
      <c r="H1314" s="47">
        <v>1632</v>
      </c>
      <c r="I1314" s="325" t="s">
        <v>41</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3">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3052</v>
      </c>
      <c r="E1315" s="6"/>
      <c r="F1315" t="s">
        <v>3016</v>
      </c>
      <c r="G1315" s="6"/>
      <c r="H1315" s="47">
        <v>1633</v>
      </c>
      <c r="I1315" s="325" t="s">
        <v>41</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3">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3053</v>
      </c>
      <c r="E1316" s="6"/>
      <c r="F1316" t="s">
        <v>3017</v>
      </c>
      <c r="G1316" s="6"/>
      <c r="H1316" s="47">
        <v>1634</v>
      </c>
      <c r="I1316" s="325" t="s">
        <v>41</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3">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3054</v>
      </c>
      <c r="E1317" s="6"/>
      <c r="F1317" t="s">
        <v>3018</v>
      </c>
      <c r="G1317" s="6"/>
      <c r="H1317" s="47">
        <v>1635</v>
      </c>
      <c r="I1317" s="325" t="s">
        <v>41</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3">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3055</v>
      </c>
      <c r="E1318" s="6"/>
      <c r="F1318" t="s">
        <v>3019</v>
      </c>
      <c r="G1318" s="6"/>
      <c r="H1318" s="47">
        <v>1636</v>
      </c>
      <c r="I1318" s="325" t="s">
        <v>41</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3">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3056</v>
      </c>
      <c r="E1319" s="6"/>
      <c r="F1319" t="s">
        <v>2563</v>
      </c>
      <c r="G1319" s="6"/>
      <c r="H1319" s="47">
        <v>1637</v>
      </c>
      <c r="I1319" s="325" t="s">
        <v>40</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3">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3057</v>
      </c>
      <c r="E1320" s="6"/>
      <c r="F1320" t="s">
        <v>3020</v>
      </c>
      <c r="G1320" s="6"/>
      <c r="H1320" s="47">
        <v>1638</v>
      </c>
      <c r="I1320" s="325" t="s">
        <v>41</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3">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3058</v>
      </c>
      <c r="E1321" s="6"/>
      <c r="F1321" t="s">
        <v>3021</v>
      </c>
      <c r="G1321" s="6"/>
      <c r="H1321" s="47">
        <v>1639</v>
      </c>
      <c r="I1321" s="325" t="s">
        <v>41</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3">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3059</v>
      </c>
      <c r="E1322" s="6"/>
      <c r="F1322" t="s">
        <v>3022</v>
      </c>
      <c r="G1322" s="6"/>
      <c r="H1322" s="47">
        <v>1640</v>
      </c>
      <c r="I1322" s="325" t="s">
        <v>41</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3">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3060</v>
      </c>
      <c r="E1323" s="6"/>
      <c r="F1323" t="s">
        <v>2564</v>
      </c>
      <c r="G1323" s="6"/>
      <c r="H1323" s="47">
        <v>1641</v>
      </c>
      <c r="I1323" s="325" t="s">
        <v>41</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3">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3061</v>
      </c>
      <c r="E1324" s="6"/>
      <c r="F1324" t="s">
        <v>3023</v>
      </c>
      <c r="G1324" s="6"/>
      <c r="H1324" s="47">
        <v>1642</v>
      </c>
      <c r="I1324" s="325" t="s">
        <v>41</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3">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3062</v>
      </c>
      <c r="E1325" s="6"/>
      <c r="F1325" t="s">
        <v>3024</v>
      </c>
      <c r="G1325" s="6"/>
      <c r="H1325" s="47">
        <v>1643</v>
      </c>
      <c r="I1325" s="325" t="s">
        <v>41</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3">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3063</v>
      </c>
      <c r="E1326" s="6"/>
      <c r="F1326" t="s">
        <v>3025</v>
      </c>
      <c r="G1326" s="6"/>
      <c r="H1326" s="47">
        <v>1644</v>
      </c>
      <c r="I1326" s="325" t="s">
        <v>41</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3">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3064</v>
      </c>
      <c r="E1327" s="6"/>
      <c r="F1327" t="s">
        <v>3026</v>
      </c>
      <c r="G1327" s="6"/>
      <c r="H1327" s="47">
        <v>1645</v>
      </c>
      <c r="I1327" s="325" t="s">
        <v>41</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3">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3065</v>
      </c>
      <c r="E1328" s="6"/>
      <c r="F1328" t="s">
        <v>3027</v>
      </c>
      <c r="G1328" s="6"/>
      <c r="H1328" s="47">
        <v>1646</v>
      </c>
      <c r="I1328" s="325" t="s">
        <v>41</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3">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3066</v>
      </c>
      <c r="E1329" s="6"/>
      <c r="F1329" t="s">
        <v>3028</v>
      </c>
      <c r="G1329" s="6"/>
      <c r="H1329" s="47">
        <v>1647</v>
      </c>
      <c r="I1329" s="325" t="s">
        <v>41</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3">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3067</v>
      </c>
      <c r="E1330" s="6"/>
      <c r="F1330" t="s">
        <v>3029</v>
      </c>
      <c r="G1330" s="6"/>
      <c r="H1330" s="47">
        <v>1648</v>
      </c>
      <c r="I1330" s="325" t="s">
        <v>41</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3">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3068</v>
      </c>
      <c r="E1331" s="6"/>
      <c r="F1331" t="s">
        <v>3030</v>
      </c>
      <c r="G1331" s="6"/>
      <c r="H1331" s="47">
        <v>1649</v>
      </c>
      <c r="I1331" s="325" t="s">
        <v>41</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3">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3069</v>
      </c>
      <c r="E1332" s="6"/>
      <c r="F1332" t="s">
        <v>3031</v>
      </c>
      <c r="G1332" s="6"/>
      <c r="H1332" s="47">
        <v>1650</v>
      </c>
      <c r="I1332" s="325" t="s">
        <v>40</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3">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3070</v>
      </c>
      <c r="E1333" s="6"/>
      <c r="F1333" t="s">
        <v>3073</v>
      </c>
      <c r="G1333" s="6"/>
      <c r="H1333" s="47">
        <v>1651</v>
      </c>
      <c r="I1333" s="325" t="s">
        <v>40</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3">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Exempt Process Emissions from C Tax</v>
      </c>
      <c r="C1334" s="254" t="str">
        <f t="shared" si="56"/>
        <v>BEPEfCT Boolean Exempt Process Emissions from Carbon Tax</v>
      </c>
      <c r="D1334" s="6" t="s">
        <v>3071</v>
      </c>
      <c r="E1334" s="6"/>
      <c r="F1334" t="s">
        <v>3032</v>
      </c>
      <c r="G1334" s="6"/>
      <c r="H1334" s="47">
        <v>1652</v>
      </c>
      <c r="I1334" s="325" t="s">
        <v>41</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cross toggle whether carbon tax affects process emissions</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3">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Toggle Carbon Tax Border Adjustment</v>
      </c>
      <c r="C1335" s="1" t="s">
        <v>3356</v>
      </c>
      <c r="D1335" s="6"/>
      <c r="E1335" s="6"/>
      <c r="F1335" s="6"/>
      <c r="G1335" s="6"/>
      <c r="H1335" s="47">
        <v>1627</v>
      </c>
      <c r="I1335" s="325" t="s">
        <v>40</v>
      </c>
      <c r="J1335" s="255" t="str">
        <f>IF(ISBLANK(INDEX('Policy Characteristics'!D:D,MATCH($C1335,'Policy Characteristics'!$C:$C,0))),"",INDEX('Policy Characteristics'!D:D,MATCH($C1335,'Policy Characteristics'!$C:$C,0)))</f>
        <v/>
      </c>
      <c r="K1335" s="254" t="str">
        <f>IF(ISBLANK(INDEX('Policy Characteristics'!E:E,MATCH($C1335,'Policy Characteristics'!$C:$C,0))),"",INDEX('Policy Characteristics'!E:E,MATCH($C1335,'Policy Characteristics'!$C:$C,0)))</f>
        <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254" t="str">
        <f>IF(ISBLANK(INDEX('Policy Characteristics'!K:K,MATCH($C1335,'Policy Characteristics'!$C:$C,0))),"",INDEX('Policy Characteristics'!K:K,MATCH($C1335,'Policy Characteristics'!$C:$C,0)))</f>
        <v>fuels.html#carbon-tax</v>
      </c>
      <c r="R1335" s="254" t="str">
        <f>IF(ISBLANK(INDEX('Policy Characteristics'!L:L,MATCH($C1335,'Policy Characteristics'!$C:$C,0))),"",INDEX('Policy Characteristics'!L:L,MATCH($C1335,'Policy Characteristics'!$C:$C,0)))</f>
        <v>carbon-tax.html</v>
      </c>
    </row>
    <row r="1336" spans="1:18" s="2" customFormat="1" x14ac:dyDescent="0.3">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317" t="s">
        <v>2697</v>
      </c>
      <c r="D1336" s="6" t="s">
        <v>49</v>
      </c>
      <c r="E1336" s="6"/>
      <c r="F1336" s="6" t="s">
        <v>89</v>
      </c>
      <c r="G1336" s="6"/>
      <c r="H1336" s="43">
        <v>720</v>
      </c>
      <c r="I1336" s="325" t="s">
        <v>41</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3">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ref="C1337:C1338" si="57">C$1336</f>
        <v>Toggle Whether Policies Affect Energy Prices</v>
      </c>
      <c r="D1337" s="6" t="s">
        <v>71</v>
      </c>
      <c r="E1337" s="6"/>
      <c r="F1337" s="6" t="s">
        <v>95</v>
      </c>
      <c r="G1337" s="6"/>
      <c r="H1337" s="43">
        <v>721</v>
      </c>
      <c r="I1337" s="325" t="s">
        <v>41</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3">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254" t="str">
        <f t="shared" si="57"/>
        <v>Toggle Whether Policies Affect Energy Prices</v>
      </c>
      <c r="D1338" s="6" t="s">
        <v>2451</v>
      </c>
      <c r="E1338" s="6"/>
      <c r="F1338" s="6" t="s">
        <v>2455</v>
      </c>
      <c r="G1338" s="6"/>
      <c r="H1338" s="43">
        <v>722</v>
      </c>
      <c r="I1338" s="325" t="s">
        <v>41</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3">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317" t="s">
        <v>2697</v>
      </c>
      <c r="D1339" s="6" t="s">
        <v>438</v>
      </c>
      <c r="E1339" s="45"/>
      <c r="F1339" s="6" t="s">
        <v>435</v>
      </c>
      <c r="G1339" s="6"/>
      <c r="H1339" s="47">
        <v>836</v>
      </c>
      <c r="I1339" s="325" t="s">
        <v>41</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3">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ref="C1340:C1350" si="58">C$1339</f>
        <v>Toggle Whether Policies Affect Energy Prices</v>
      </c>
      <c r="D1340" s="6" t="s">
        <v>43</v>
      </c>
      <c r="E1340" s="45"/>
      <c r="F1340" s="6" t="s">
        <v>83</v>
      </c>
      <c r="G1340" s="6"/>
      <c r="H1340" s="43">
        <v>837</v>
      </c>
      <c r="I1340" s="325" t="s">
        <v>41</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3">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48</v>
      </c>
      <c r="E1341" s="45"/>
      <c r="F1341" s="6" t="s">
        <v>88</v>
      </c>
      <c r="G1341" s="6"/>
      <c r="H1341" s="47">
        <v>838</v>
      </c>
      <c r="I1341" s="325" t="s">
        <v>41</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3">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50</v>
      </c>
      <c r="E1342" s="45"/>
      <c r="F1342" s="6" t="s">
        <v>91</v>
      </c>
      <c r="G1342" s="6"/>
      <c r="H1342" s="43">
        <v>839</v>
      </c>
      <c r="I1342" s="325" t="s">
        <v>41</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3">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51</v>
      </c>
      <c r="E1343" s="45"/>
      <c r="F1343" s="6" t="s">
        <v>92</v>
      </c>
      <c r="G1343" s="6"/>
      <c r="H1343" s="47">
        <v>840</v>
      </c>
      <c r="I1343" s="325" t="s">
        <v>41</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3">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52</v>
      </c>
      <c r="E1344" s="45"/>
      <c r="F1344" s="6" t="s">
        <v>93</v>
      </c>
      <c r="G1344" s="6"/>
      <c r="H1344" s="43">
        <v>841</v>
      </c>
      <c r="I1344" s="325" t="s">
        <v>41</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3">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53</v>
      </c>
      <c r="E1345" s="45"/>
      <c r="F1345" s="6" t="s">
        <v>94</v>
      </c>
      <c r="G1345" s="6"/>
      <c r="H1345" s="47">
        <v>842</v>
      </c>
      <c r="I1345" s="325" t="s">
        <v>41</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3">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2456</v>
      </c>
      <c r="E1346" s="45"/>
      <c r="F1346" s="6" t="s">
        <v>2457</v>
      </c>
      <c r="G1346" s="6"/>
      <c r="H1346" s="43">
        <v>843</v>
      </c>
      <c r="I1346" s="325" t="s">
        <v>41</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3">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431</v>
      </c>
      <c r="E1347" s="45"/>
      <c r="F1347" s="6" t="s">
        <v>432</v>
      </c>
      <c r="G1347" s="6"/>
      <c r="H1347" s="47">
        <v>844</v>
      </c>
      <c r="I1347" s="325" t="s">
        <v>41</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3">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2448</v>
      </c>
      <c r="E1348" s="45"/>
      <c r="F1348" s="6" t="s">
        <v>2452</v>
      </c>
      <c r="G1348" s="6"/>
      <c r="H1348" s="43">
        <v>845</v>
      </c>
      <c r="I1348" s="325" t="s">
        <v>41</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3">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2458</v>
      </c>
      <c r="E1349" s="45"/>
      <c r="F1349" s="6" t="s">
        <v>2459</v>
      </c>
      <c r="G1349" s="6"/>
      <c r="H1349" s="47">
        <v>846</v>
      </c>
      <c r="I1349" s="325" t="s">
        <v>41</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3">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Fixed Energy Prices</v>
      </c>
      <c r="C1350" s="254" t="str">
        <f t="shared" si="58"/>
        <v>Toggle Whether Policies Affect Energy Prices</v>
      </c>
      <c r="D1350" s="6" t="s">
        <v>2449</v>
      </c>
      <c r="E1350" s="45"/>
      <c r="F1350" s="6" t="s">
        <v>2453</v>
      </c>
      <c r="G1350" s="6"/>
      <c r="H1350" s="43">
        <v>847</v>
      </c>
      <c r="I1350" s="325" t="s">
        <v>41</v>
      </c>
      <c r="J1350" s="255" t="str">
        <f>IF(ISBLANK(INDEX('Policy Characteristics'!D:D,MATCH($C1350,'Policy Characteristics'!$C:$C,0))),"",INDEX('Policy Characteristics'!D:D,MATCH($C1350,'Policy Characteristics'!$C:$C,0)))</f>
        <v>Fixed Energy Prices</v>
      </c>
      <c r="K1350" s="254" t="str">
        <f>IF(ISBLANK(INDEX('Policy Characteristics'!E:E,MATCH($C1350,'Policy Characteristics'!$C:$C,0))),"",INDEX('Policy Characteristics'!E:E,MATCH($C1350,'Policy Characteristics'!$C:$C,0)))</f>
        <v>cross toggle whether policies affect energy prices</v>
      </c>
      <c r="L1350" s="254">
        <f>IF(ISBLANK(INDEX('Policy Characteristics'!F:F,MATCH($C1350,'Policy Characteristics'!$C:$C,0))),"",INDEX('Policy Characteristics'!F:F,MATCH($C1350,'Policy Characteristics'!$C:$C,0)))</f>
        <v>0</v>
      </c>
      <c r="M1350" s="254">
        <f>IF(ISBLANK(INDEX('Policy Characteristics'!G:G,MATCH($C1350,'Policy Characteristics'!$C:$C,0))),"",INDEX('Policy Characteristics'!G:G,MATCH($C1350,'Policy Characteristics'!$C:$C,0)))</f>
        <v>1</v>
      </c>
      <c r="N1350" s="254">
        <f>IF(ISBLANK(INDEX('Policy Characteristics'!H:H,MATCH($C1350,'Policy Characteristics'!$C:$C,0))),"",INDEX('Policy Characteristics'!H:H,MATCH($C1350,'Policy Characteristics'!$C:$C,0)))</f>
        <v>1</v>
      </c>
      <c r="O1350" s="254" t="str">
        <f>IF(ISBLANK(INDEX('Policy Characteristics'!I:I,MATCH($C1350,'Policy Characteristics'!$C:$C,0))),"",INDEX('Policy Characteristics'!I:I,MATCH($C1350,'Policy Characteristics'!$C:$C,0)))</f>
        <v>on/off</v>
      </c>
      <c r="P1350" s="254" t="str">
        <f>IF(ISBLANK(INDEX('Policy Characteristics'!J:J,MATCH($C1350,'Policy Characteristics'!$C:$C,0))),"",INDEX('Policy Characteristics'!J:J,MATCH($C1350,'Policy Characteristics'!$C:$C,0)))</f>
        <v/>
      </c>
      <c r="Q1350" s="254" t="str">
        <f>IF(ISBLANK(INDEX('Policy Characteristics'!K:K,MATCH($C1350,'Policy Characteristics'!$C:$C,0))),"",INDEX('Policy Characteristics'!K:K,MATCH($C1350,'Policy Characteristics'!$C:$C,0)))</f>
        <v/>
      </c>
      <c r="R1350" s="254" t="str">
        <f>IF(ISBLANK(INDEX('Policy Characteristics'!L:L,MATCH($C1350,'Policy Characteristics'!$C:$C,0))),"",INDEX('Policy Characteristics'!L:L,MATCH($C1350,'Policy Characteristics'!$C:$C,0)))</f>
        <v/>
      </c>
    </row>
    <row r="1351" spans="1:18" s="2" customFormat="1" x14ac:dyDescent="0.3">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317" t="s">
        <v>2741</v>
      </c>
      <c r="D1351" s="6" t="s">
        <v>438</v>
      </c>
      <c r="E1351" s="45"/>
      <c r="F1351" s="6" t="s">
        <v>435</v>
      </c>
      <c r="G1351" s="6"/>
      <c r="H1351" s="43">
        <v>723</v>
      </c>
      <c r="I1351" s="325" t="s">
        <v>41</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3">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ref="C1352:C1365" si="59">C$1351</f>
        <v>Fuel Price Deregulation</v>
      </c>
      <c r="D1352" s="6" t="s">
        <v>43</v>
      </c>
      <c r="E1352" s="45"/>
      <c r="F1352" s="6" t="s">
        <v>83</v>
      </c>
      <c r="G1352" s="6"/>
      <c r="H1352" s="43">
        <v>724</v>
      </c>
      <c r="I1352" s="325" t="s">
        <v>41</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3">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44</v>
      </c>
      <c r="E1353" s="45"/>
      <c r="F1353" s="6" t="s">
        <v>84</v>
      </c>
      <c r="G1353" s="6"/>
      <c r="H1353" s="43">
        <v>725</v>
      </c>
      <c r="I1353" s="325" t="s">
        <v>41</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3">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48</v>
      </c>
      <c r="E1354" s="45"/>
      <c r="F1354" s="6" t="s">
        <v>88</v>
      </c>
      <c r="G1354" s="6"/>
      <c r="H1354" s="43">
        <v>726</v>
      </c>
      <c r="I1354" s="325" t="s">
        <v>41</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3">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50</v>
      </c>
      <c r="E1355" s="45"/>
      <c r="F1355" s="6" t="s">
        <v>91</v>
      </c>
      <c r="G1355" s="6"/>
      <c r="H1355" s="43">
        <v>727</v>
      </c>
      <c r="I1355" s="325" t="s">
        <v>41</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3">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51</v>
      </c>
      <c r="E1356" s="45"/>
      <c r="F1356" s="6" t="s">
        <v>92</v>
      </c>
      <c r="G1356" s="6"/>
      <c r="H1356" s="43">
        <v>728</v>
      </c>
      <c r="I1356" s="325" t="s">
        <v>41</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3">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52</v>
      </c>
      <c r="E1357" s="45"/>
      <c r="F1357" s="6" t="s">
        <v>93</v>
      </c>
      <c r="G1357" s="6"/>
      <c r="H1357" s="43">
        <v>729</v>
      </c>
      <c r="I1357" s="325" t="s">
        <v>41</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3">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53</v>
      </c>
      <c r="E1358" s="45"/>
      <c r="F1358" s="6" t="s">
        <v>94</v>
      </c>
      <c r="G1358" s="6"/>
      <c r="H1358" s="43">
        <v>730</v>
      </c>
      <c r="I1358" s="325" t="s">
        <v>41</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3">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2456</v>
      </c>
      <c r="E1359" s="45"/>
      <c r="F1359" s="6" t="s">
        <v>2457</v>
      </c>
      <c r="G1359" s="6"/>
      <c r="H1359" s="43">
        <v>731</v>
      </c>
      <c r="I1359" s="325" t="s">
        <v>41</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3">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431</v>
      </c>
      <c r="E1360" s="45"/>
      <c r="F1360" s="6" t="s">
        <v>432</v>
      </c>
      <c r="G1360" s="6"/>
      <c r="H1360" s="43">
        <v>732</v>
      </c>
      <c r="I1360" s="325" t="s">
        <v>41</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3">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2448</v>
      </c>
      <c r="E1361" s="45"/>
      <c r="F1361" s="6" t="s">
        <v>2452</v>
      </c>
      <c r="G1361" s="6"/>
      <c r="H1361" s="43">
        <v>733</v>
      </c>
      <c r="I1361" s="325" t="s">
        <v>41</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3">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2458</v>
      </c>
      <c r="E1362" s="45"/>
      <c r="F1362" s="6" t="s">
        <v>2459</v>
      </c>
      <c r="G1362" s="6"/>
      <c r="H1362" s="43">
        <v>734</v>
      </c>
      <c r="I1362" s="325" t="s">
        <v>41</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3">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2449</v>
      </c>
      <c r="E1363" s="45"/>
      <c r="F1363" s="6" t="s">
        <v>2453</v>
      </c>
      <c r="G1363" s="6"/>
      <c r="H1363" s="43">
        <v>735</v>
      </c>
      <c r="I1363" s="325" t="s">
        <v>41</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3">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2450</v>
      </c>
      <c r="E1364" s="45"/>
      <c r="F1364" s="6" t="s">
        <v>2454</v>
      </c>
      <c r="G1364" s="6"/>
      <c r="H1364" s="43">
        <v>736</v>
      </c>
      <c r="I1364" s="325" t="s">
        <v>41</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2" customFormat="1" x14ac:dyDescent="0.3">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Price Deregulation</v>
      </c>
      <c r="C1365" s="254" t="str">
        <f t="shared" si="59"/>
        <v>Fuel Price Deregulation</v>
      </c>
      <c r="D1365" s="6" t="s">
        <v>2451</v>
      </c>
      <c r="E1365" s="45"/>
      <c r="F1365" s="6" t="s">
        <v>2455</v>
      </c>
      <c r="G1365" s="6"/>
      <c r="H1365" s="43">
        <v>737</v>
      </c>
      <c r="I1365" s="325" t="s">
        <v>41</v>
      </c>
      <c r="J1365" s="255" t="str">
        <f>IF(ISBLANK(INDEX('Policy Characteristics'!D:D,MATCH($C1365,'Policy Characteristics'!$C:$C,0))),"",INDEX('Policy Characteristics'!D:D,MATCH($C1365,'Policy Characteristics'!$C:$C,0)))</f>
        <v>Fuel Price Deregulation</v>
      </c>
      <c r="K1365" s="254" t="str">
        <f>IF(ISBLANK(INDEX('Policy Characteristics'!E:E,MATCH($C1365,'Policy Characteristics'!$C:$C,0))),"",INDEX('Policy Characteristics'!E:E,MATCH($C1365,'Policy Characteristics'!$C:$C,0)))</f>
        <v>cross fuel price deregulation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1</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price deregulated</v>
      </c>
      <c r="P1365" s="254"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254" t="str">
        <f>IF(ISBLANK(INDEX('Policy Characteristics'!K:K,MATCH($C1365,'Policy Characteristics'!$C:$C,0))),"",INDEX('Policy Characteristics'!K:K,MATCH($C1365,'Policy Characteristics'!$C:$C,0)))</f>
        <v>fuels.html#fuel-price-deregulation</v>
      </c>
      <c r="R1365" s="254" t="str">
        <f>IF(ISBLANK(INDEX('Policy Characteristics'!L:L,MATCH($C1365,'Policy Characteristics'!$C:$C,0))),"",INDEX('Policy Characteristics'!L:L,MATCH($C1365,'Policy Characteristics'!$C:$C,0)))</f>
        <v/>
      </c>
    </row>
    <row r="1366" spans="1:18" s="4" customFormat="1" x14ac:dyDescent="0.3">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t="s">
        <v>3257</v>
      </c>
      <c r="D1366" s="45" t="s">
        <v>49</v>
      </c>
      <c r="E1366" s="45"/>
      <c r="F1366" s="45" t="s">
        <v>89</v>
      </c>
      <c r="G1366" s="45"/>
      <c r="H1366" s="43">
        <v>78</v>
      </c>
      <c r="I1366" s="324" t="s">
        <v>40</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3">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ref="C1367:C1379" si="60">C$1366</f>
        <v>Additional Fuel Tax or Subsidy Rate by Fuel</v>
      </c>
      <c r="D1367" s="6" t="s">
        <v>438</v>
      </c>
      <c r="E1367" s="6"/>
      <c r="F1367" s="6" t="s">
        <v>435</v>
      </c>
      <c r="G1367" s="46"/>
      <c r="H1367" s="43">
        <v>79</v>
      </c>
      <c r="I1367" s="325" t="s">
        <v>40</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3">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43</v>
      </c>
      <c r="E1368" s="6"/>
      <c r="F1368" s="6" t="s">
        <v>83</v>
      </c>
      <c r="G1368" s="46"/>
      <c r="H1368" s="43">
        <v>80</v>
      </c>
      <c r="I1368" s="325" t="s">
        <v>40</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3">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44</v>
      </c>
      <c r="E1369" s="6"/>
      <c r="F1369" s="6" t="s">
        <v>84</v>
      </c>
      <c r="G1369" s="46"/>
      <c r="H1369" s="43">
        <v>738</v>
      </c>
      <c r="I1369" s="325" t="s">
        <v>41</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3">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48</v>
      </c>
      <c r="E1370" s="6"/>
      <c r="F1370" s="6" t="s">
        <v>88</v>
      </c>
      <c r="G1370" s="46"/>
      <c r="H1370" s="43">
        <v>739</v>
      </c>
      <c r="I1370" s="325" t="s">
        <v>41</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3">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50</v>
      </c>
      <c r="E1371" s="6"/>
      <c r="F1371" s="6" t="s">
        <v>91</v>
      </c>
      <c r="G1371" s="46"/>
      <c r="H1371" s="43">
        <v>81</v>
      </c>
      <c r="I1371" s="325" t="s">
        <v>40</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3">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51</v>
      </c>
      <c r="E1372" s="6"/>
      <c r="F1372" s="6" t="s">
        <v>92</v>
      </c>
      <c r="G1372" s="46"/>
      <c r="H1372" s="43">
        <v>82</v>
      </c>
      <c r="I1372" s="325" t="s">
        <v>40</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3">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52</v>
      </c>
      <c r="E1373" s="6"/>
      <c r="F1373" s="6" t="s">
        <v>93</v>
      </c>
      <c r="G1373" s="46"/>
      <c r="H1373" s="43">
        <v>740</v>
      </c>
      <c r="I1373" s="325" t="s">
        <v>41</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s="4" customFormat="1" x14ac:dyDescent="0.3">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53</v>
      </c>
      <c r="E1374" s="6"/>
      <c r="F1374" s="6" t="s">
        <v>94</v>
      </c>
      <c r="G1374" s="46"/>
      <c r="H1374" s="43">
        <v>741</v>
      </c>
      <c r="I1374" s="325" t="s">
        <v>41</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3">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2456</v>
      </c>
      <c r="E1375" s="6"/>
      <c r="F1375" s="6" t="s">
        <v>2457</v>
      </c>
      <c r="G1375" s="46"/>
      <c r="H1375" s="43">
        <v>742</v>
      </c>
      <c r="I1375" s="325" t="s">
        <v>41</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3">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71</v>
      </c>
      <c r="E1376" s="6"/>
      <c r="F1376" s="6" t="s">
        <v>95</v>
      </c>
      <c r="G1376" s="46"/>
      <c r="H1376" s="43">
        <v>743</v>
      </c>
      <c r="I1376" s="325" t="s">
        <v>41</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3">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431</v>
      </c>
      <c r="E1377" s="6"/>
      <c r="F1377" s="6" t="s">
        <v>432</v>
      </c>
      <c r="G1377" s="46"/>
      <c r="H1377" s="43">
        <v>744</v>
      </c>
      <c r="I1377" s="325" t="s">
        <v>41</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3">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2448</v>
      </c>
      <c r="E1378" s="6"/>
      <c r="F1378" s="6" t="s">
        <v>2452</v>
      </c>
      <c r="G1378" s="46"/>
      <c r="H1378" s="43">
        <v>745</v>
      </c>
      <c r="I1378" s="325" t="s">
        <v>41</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3">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2458</v>
      </c>
      <c r="E1379" s="6"/>
      <c r="F1379" s="6" t="s">
        <v>2459</v>
      </c>
      <c r="G1379" s="46"/>
      <c r="H1379" s="43">
        <v>746</v>
      </c>
      <c r="I1379" s="325" t="s">
        <v>41</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3">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ref="C1380:C1382" si="61">C$1366</f>
        <v>Additional Fuel Tax or Subsidy Rate by Fuel</v>
      </c>
      <c r="D1380" s="6" t="s">
        <v>2449</v>
      </c>
      <c r="E1380" s="6"/>
      <c r="F1380" s="6" t="s">
        <v>2453</v>
      </c>
      <c r="G1380" s="46"/>
      <c r="H1380" s="43">
        <v>747</v>
      </c>
      <c r="I1380" s="325" t="s">
        <v>41</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3">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2450</v>
      </c>
      <c r="E1381" s="6"/>
      <c r="F1381" s="6" t="s">
        <v>2454</v>
      </c>
      <c r="G1381" s="46"/>
      <c r="H1381" s="43">
        <v>748</v>
      </c>
      <c r="I1381" s="325" t="s">
        <v>41</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3">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1"/>
        <v>Additional Fuel Tax or Subsidy Rate by Fuel</v>
      </c>
      <c r="D1382" s="6" t="s">
        <v>2451</v>
      </c>
      <c r="E1382" s="6"/>
      <c r="F1382" s="6" t="s">
        <v>2455</v>
      </c>
      <c r="G1382" s="46"/>
      <c r="H1382" s="43">
        <v>749</v>
      </c>
      <c r="I1382" s="325" t="s">
        <v>41</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x14ac:dyDescent="0.3">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t="s">
        <v>277</v>
      </c>
      <c r="D1383" s="45" t="s">
        <v>111</v>
      </c>
      <c r="E1383" s="45"/>
      <c r="F1383" s="45" t="s">
        <v>304</v>
      </c>
      <c r="G1383" s="45"/>
      <c r="H1383" s="43">
        <v>85</v>
      </c>
      <c r="I1383" s="324" t="s">
        <v>40</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x14ac:dyDescent="0.3">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ref="C1384:C1388" si="62">C$1383</f>
        <v>RnD Building Capital Cost Perc Reduction</v>
      </c>
      <c r="D1384" s="45" t="s">
        <v>112</v>
      </c>
      <c r="E1384" s="45"/>
      <c r="F1384" s="45" t="s">
        <v>305</v>
      </c>
      <c r="G1384" s="45"/>
      <c r="H1384" s="43">
        <v>86</v>
      </c>
      <c r="I1384" s="324" t="s">
        <v>40</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x14ac:dyDescent="0.3">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113</v>
      </c>
      <c r="E1385" s="45"/>
      <c r="F1385" s="45" t="s">
        <v>306</v>
      </c>
      <c r="G1385" s="45"/>
      <c r="H1385" s="43">
        <v>87</v>
      </c>
      <c r="I1385" s="324" t="s">
        <v>40</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3">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114</v>
      </c>
      <c r="E1386" s="45"/>
      <c r="F1386" s="45" t="s">
        <v>307</v>
      </c>
      <c r="G1386" s="45"/>
      <c r="H1386" s="43">
        <v>88</v>
      </c>
      <c r="I1386" s="324" t="s">
        <v>40</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3">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115</v>
      </c>
      <c r="E1387" s="45"/>
      <c r="F1387" s="45" t="s">
        <v>308</v>
      </c>
      <c r="G1387" s="45"/>
      <c r="H1387" s="43">
        <v>89</v>
      </c>
      <c r="I1387" s="324" t="s">
        <v>40</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3">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116</v>
      </c>
      <c r="E1388" s="45"/>
      <c r="F1388" s="45" t="s">
        <v>309</v>
      </c>
      <c r="G1388" s="45"/>
      <c r="H1388" s="43">
        <v>90</v>
      </c>
      <c r="I1388" s="324" t="s">
        <v>40</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3">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278</v>
      </c>
      <c r="D1389" s="45"/>
      <c r="E1389" s="45"/>
      <c r="F1389" s="45" t="s">
        <v>23</v>
      </c>
      <c r="G1389" s="45"/>
      <c r="H1389" s="43">
        <v>91</v>
      </c>
      <c r="I1389" s="324" t="s">
        <v>40</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CCS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3">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279</v>
      </c>
      <c r="D1390" s="45" t="s">
        <v>436</v>
      </c>
      <c r="E1390" s="45"/>
      <c r="F1390" s="45" t="s">
        <v>439</v>
      </c>
      <c r="G1390" s="45"/>
      <c r="H1390" s="43">
        <v>92</v>
      </c>
      <c r="I1390" s="324" t="s">
        <v>40</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3">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3" si="63">C$1390</f>
        <v>RnD Electricity Capital Cost Perc Reduction</v>
      </c>
      <c r="D1391" s="6" t="s">
        <v>3477</v>
      </c>
      <c r="E1391" s="45"/>
      <c r="F1391" s="6" t="s">
        <v>3490</v>
      </c>
      <c r="G1391" s="45"/>
      <c r="H1391" s="43">
        <v>93</v>
      </c>
      <c r="I1391" s="324" t="s">
        <v>40</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3">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3478</v>
      </c>
      <c r="E1392" s="45"/>
      <c r="F1392" s="6" t="s">
        <v>3491</v>
      </c>
      <c r="G1392" s="45"/>
      <c r="H1392" s="43">
        <v>1810</v>
      </c>
      <c r="I1392" s="324" t="s">
        <v>40</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3">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72</v>
      </c>
      <c r="E1393" s="45"/>
      <c r="F1393" s="6" t="s">
        <v>3492</v>
      </c>
      <c r="G1393" s="45"/>
      <c r="H1393" s="43">
        <v>94</v>
      </c>
      <c r="I1393" s="324" t="s">
        <v>40</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3">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73</v>
      </c>
      <c r="E1394" s="45"/>
      <c r="F1394" s="6" t="s">
        <v>310</v>
      </c>
      <c r="G1394" s="45"/>
      <c r="H1394" s="43">
        <v>95</v>
      </c>
      <c r="I1394" s="324" t="s">
        <v>40</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3">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437</v>
      </c>
      <c r="E1395" s="45"/>
      <c r="F1395" s="6" t="s">
        <v>441</v>
      </c>
      <c r="G1395" s="45"/>
      <c r="H1395" s="43">
        <v>96</v>
      </c>
      <c r="I1395" s="324" t="s">
        <v>40</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3">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74</v>
      </c>
      <c r="E1396" s="45"/>
      <c r="F1396" s="6" t="s">
        <v>311</v>
      </c>
      <c r="G1396" s="45"/>
      <c r="H1396" s="43">
        <v>97</v>
      </c>
      <c r="I1396" s="324" t="s">
        <v>40</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3">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75</v>
      </c>
      <c r="E1397" s="45"/>
      <c r="F1397" s="6" t="s">
        <v>312</v>
      </c>
      <c r="G1397" s="45"/>
      <c r="H1397" s="43">
        <v>98</v>
      </c>
      <c r="I1397" s="324" t="s">
        <v>40</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3">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76</v>
      </c>
      <c r="E1398" s="45"/>
      <c r="F1398" s="6" t="s">
        <v>313</v>
      </c>
      <c r="G1398" s="45"/>
      <c r="H1398" s="43">
        <v>99</v>
      </c>
      <c r="I1398" s="324" t="s">
        <v>40</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3">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2408</v>
      </c>
      <c r="E1399" s="45"/>
      <c r="F1399" s="6" t="s">
        <v>3493</v>
      </c>
      <c r="G1399" s="45"/>
      <c r="H1399" s="43">
        <v>192</v>
      </c>
      <c r="I1399" s="324" t="s">
        <v>40</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3">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297</v>
      </c>
      <c r="E1400" s="45"/>
      <c r="F1400" s="6" t="s">
        <v>3494</v>
      </c>
      <c r="G1400" s="45"/>
      <c r="H1400" s="43">
        <v>180</v>
      </c>
      <c r="I1400" s="324" t="s">
        <v>40</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3">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298</v>
      </c>
      <c r="E1401" s="45"/>
      <c r="F1401" s="6" t="s">
        <v>2246</v>
      </c>
      <c r="G1401" s="45"/>
      <c r="H1401" s="43">
        <v>183</v>
      </c>
      <c r="I1401" s="324" t="s">
        <v>40</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3">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433</v>
      </c>
      <c r="E1402" s="45"/>
      <c r="F1402" s="6" t="s">
        <v>434</v>
      </c>
      <c r="G1402" s="45"/>
      <c r="H1402" s="43">
        <v>1811</v>
      </c>
      <c r="I1402" s="324" t="s">
        <v>40</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3">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442</v>
      </c>
      <c r="E1403" s="45"/>
      <c r="F1403" s="6" t="s">
        <v>444</v>
      </c>
      <c r="G1403" s="45"/>
      <c r="H1403" s="43">
        <v>1812</v>
      </c>
      <c r="I1403" s="324" t="s">
        <v>40</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3">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2733</v>
      </c>
      <c r="E1404" s="45"/>
      <c r="F1404" s="6" t="s">
        <v>3495</v>
      </c>
      <c r="G1404" s="45"/>
      <c r="H1404" s="43">
        <v>1813</v>
      </c>
      <c r="I1404" s="324" t="s">
        <v>41</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3">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2734</v>
      </c>
      <c r="E1405" s="45"/>
      <c r="F1405" s="6" t="s">
        <v>3496</v>
      </c>
      <c r="G1405" s="45"/>
      <c r="H1405" s="43">
        <v>1814</v>
      </c>
      <c r="I1405" s="324" t="s">
        <v>41</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3">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2735</v>
      </c>
      <c r="E1406" s="45"/>
      <c r="F1406" s="6" t="s">
        <v>3497</v>
      </c>
      <c r="G1406" s="45"/>
      <c r="H1406" s="43">
        <v>1815</v>
      </c>
      <c r="I1406" s="324" t="s">
        <v>40</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3">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3476</v>
      </c>
      <c r="E1407" s="45"/>
      <c r="F1407" s="6" t="s">
        <v>3498</v>
      </c>
      <c r="G1407" s="45"/>
      <c r="H1407" s="43">
        <v>1816</v>
      </c>
      <c r="I1407" s="324" t="s">
        <v>40</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3">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3479</v>
      </c>
      <c r="E1408" s="45"/>
      <c r="F1408" s="6" t="s">
        <v>3499</v>
      </c>
      <c r="G1408" s="45"/>
      <c r="H1408" s="43">
        <v>1817</v>
      </c>
      <c r="I1408" s="324" t="s">
        <v>40</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3">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3480</v>
      </c>
      <c r="E1409" s="45"/>
      <c r="F1409" s="6" t="s">
        <v>3500</v>
      </c>
      <c r="G1409" s="45"/>
      <c r="H1409" s="43">
        <v>1818</v>
      </c>
      <c r="I1409" s="324" t="s">
        <v>40</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3">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3481</v>
      </c>
      <c r="E1410" s="45"/>
      <c r="F1410" s="6" t="s">
        <v>3501</v>
      </c>
      <c r="G1410" s="45"/>
      <c r="H1410" s="43">
        <v>1819</v>
      </c>
      <c r="I1410" s="324" t="s">
        <v>40</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3">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3482</v>
      </c>
      <c r="E1411" s="45"/>
      <c r="F1411" s="6" t="s">
        <v>3502</v>
      </c>
      <c r="G1411" s="45"/>
      <c r="H1411" s="43">
        <v>1820</v>
      </c>
      <c r="I1411" s="324" t="s">
        <v>40</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3">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3569</v>
      </c>
      <c r="E1412" s="45"/>
      <c r="F1412" s="6" t="s">
        <v>3571</v>
      </c>
      <c r="G1412" s="45"/>
      <c r="H1412" s="43">
        <v>1821</v>
      </c>
      <c r="I1412" s="324" t="s">
        <v>40</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3">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3570</v>
      </c>
      <c r="E1413" s="45"/>
      <c r="F1413" s="6" t="s">
        <v>3572</v>
      </c>
      <c r="G1413" s="45"/>
      <c r="H1413" s="43">
        <v>2245</v>
      </c>
      <c r="I1413" s="324" t="s">
        <v>40</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3">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t="s">
        <v>280</v>
      </c>
      <c r="D1414" t="s">
        <v>3047</v>
      </c>
      <c r="E1414" s="45"/>
      <c r="F1414" s="6" t="s">
        <v>3074</v>
      </c>
      <c r="G1414" s="45"/>
      <c r="H1414" s="43">
        <v>1462</v>
      </c>
      <c r="I1414" s="324" t="s">
        <v>40</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3">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ref="C1415:C1438" si="64">C$1414</f>
        <v>RnD Industry Capital Cost Perc Reduction</v>
      </c>
      <c r="D1415" t="s">
        <v>3048</v>
      </c>
      <c r="E1415" s="45"/>
      <c r="F1415" s="6" t="s">
        <v>3075</v>
      </c>
      <c r="G1415" s="45"/>
      <c r="H1415" s="43">
        <v>1463</v>
      </c>
      <c r="I1415" s="324" t="s">
        <v>40</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3">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3049</v>
      </c>
      <c r="E1416" s="45"/>
      <c r="F1416" s="6" t="s">
        <v>3076</v>
      </c>
      <c r="G1416" s="45"/>
      <c r="H1416" s="43">
        <v>1464</v>
      </c>
      <c r="I1416" s="324" t="s">
        <v>40</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3">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3050</v>
      </c>
      <c r="E1417" s="45"/>
      <c r="F1417" s="6" t="s">
        <v>3077</v>
      </c>
      <c r="G1417" s="45"/>
      <c r="H1417" s="43">
        <v>1465</v>
      </c>
      <c r="I1417" s="324" t="s">
        <v>40</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3">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3051</v>
      </c>
      <c r="E1418" s="45"/>
      <c r="F1418" s="6" t="s">
        <v>3078</v>
      </c>
      <c r="G1418" s="45"/>
      <c r="H1418" s="43">
        <v>1466</v>
      </c>
      <c r="I1418" s="324" t="s">
        <v>40</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3">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3052</v>
      </c>
      <c r="E1419" s="45"/>
      <c r="F1419" s="6" t="s">
        <v>3079</v>
      </c>
      <c r="G1419" s="45"/>
      <c r="H1419" s="43">
        <v>1467</v>
      </c>
      <c r="I1419" s="324" t="s">
        <v>40</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3">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3053</v>
      </c>
      <c r="E1420" s="45"/>
      <c r="F1420" s="6" t="s">
        <v>3080</v>
      </c>
      <c r="G1420" s="45"/>
      <c r="H1420" s="43">
        <v>1468</v>
      </c>
      <c r="I1420" s="324" t="s">
        <v>40</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3">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3054</v>
      </c>
      <c r="E1421" s="45"/>
      <c r="F1421" s="6" t="s">
        <v>3081</v>
      </c>
      <c r="G1421" s="45"/>
      <c r="H1421" s="43">
        <v>1469</v>
      </c>
      <c r="I1421" s="324" t="s">
        <v>40</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3">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3055</v>
      </c>
      <c r="E1422" s="45"/>
      <c r="F1422" s="6" t="s">
        <v>3082</v>
      </c>
      <c r="G1422" s="45"/>
      <c r="H1422" s="43">
        <v>1470</v>
      </c>
      <c r="I1422" s="324" t="s">
        <v>40</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3">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3056</v>
      </c>
      <c r="E1423" s="45"/>
      <c r="F1423" s="6" t="s">
        <v>315</v>
      </c>
      <c r="G1423" s="45"/>
      <c r="H1423" s="43">
        <v>1471</v>
      </c>
      <c r="I1423" s="324" t="s">
        <v>40</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3">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3057</v>
      </c>
      <c r="E1424" s="45"/>
      <c r="F1424" s="6" t="s">
        <v>3083</v>
      </c>
      <c r="G1424" s="45"/>
      <c r="H1424" s="43">
        <v>1472</v>
      </c>
      <c r="I1424" s="324" t="s">
        <v>40</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3">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3058</v>
      </c>
      <c r="E1425" s="45"/>
      <c r="F1425" s="6" t="s">
        <v>3084</v>
      </c>
      <c r="G1425" s="45"/>
      <c r="H1425" s="43">
        <v>1473</v>
      </c>
      <c r="I1425" s="324" t="s">
        <v>40</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3">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3059</v>
      </c>
      <c r="E1426" s="45"/>
      <c r="F1426" s="6" t="s">
        <v>3085</v>
      </c>
      <c r="G1426" s="45"/>
      <c r="H1426" s="43">
        <v>1474</v>
      </c>
      <c r="I1426" s="324" t="s">
        <v>40</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3">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3060</v>
      </c>
      <c r="E1427" s="45"/>
      <c r="F1427" s="6" t="s">
        <v>314</v>
      </c>
      <c r="G1427" s="45"/>
      <c r="H1427" s="43">
        <v>1475</v>
      </c>
      <c r="I1427" s="324" t="s">
        <v>40</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3">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3061</v>
      </c>
      <c r="E1428" s="45"/>
      <c r="F1428" s="6" t="s">
        <v>3086</v>
      </c>
      <c r="G1428" s="45"/>
      <c r="H1428" s="43">
        <v>1476</v>
      </c>
      <c r="I1428" s="324" t="s">
        <v>40</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3">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3062</v>
      </c>
      <c r="E1429" s="45"/>
      <c r="F1429" s="6" t="s">
        <v>3087</v>
      </c>
      <c r="G1429" s="45"/>
      <c r="H1429" s="43">
        <v>1477</v>
      </c>
      <c r="I1429" s="324" t="s">
        <v>40</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3">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3063</v>
      </c>
      <c r="E1430" s="45"/>
      <c r="F1430" s="6" t="s">
        <v>3088</v>
      </c>
      <c r="G1430" s="45"/>
      <c r="H1430" s="43">
        <v>1478</v>
      </c>
      <c r="I1430" s="324" t="s">
        <v>40</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x14ac:dyDescent="0.3">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3064</v>
      </c>
      <c r="E1431" s="45"/>
      <c r="F1431" s="6" t="s">
        <v>3089</v>
      </c>
      <c r="G1431" s="45"/>
      <c r="H1431" s="43">
        <v>1479</v>
      </c>
      <c r="I1431" s="324" t="s">
        <v>40</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3">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3065</v>
      </c>
      <c r="E1432" s="45"/>
      <c r="F1432" s="6" t="s">
        <v>3090</v>
      </c>
      <c r="G1432" s="45"/>
      <c r="H1432" s="43">
        <v>1480</v>
      </c>
      <c r="I1432" s="324" t="s">
        <v>40</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3">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3066</v>
      </c>
      <c r="E1433" s="45"/>
      <c r="F1433" s="6" t="s">
        <v>3091</v>
      </c>
      <c r="G1433" s="45"/>
      <c r="H1433" s="43">
        <v>1481</v>
      </c>
      <c r="I1433" s="324" t="s">
        <v>40</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3">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3067</v>
      </c>
      <c r="E1434" s="45"/>
      <c r="F1434" s="6" t="s">
        <v>3092</v>
      </c>
      <c r="G1434" s="45"/>
      <c r="H1434" s="43">
        <v>1482</v>
      </c>
      <c r="I1434" s="324" t="s">
        <v>40</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3">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3068</v>
      </c>
      <c r="E1435" s="45"/>
      <c r="F1435" s="6" t="s">
        <v>3093</v>
      </c>
      <c r="G1435" s="45"/>
      <c r="H1435" s="43">
        <v>1483</v>
      </c>
      <c r="I1435" s="324" t="s">
        <v>40</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3">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3069</v>
      </c>
      <c r="E1436" s="45"/>
      <c r="F1436" s="6" t="s">
        <v>3094</v>
      </c>
      <c r="G1436" s="45"/>
      <c r="H1436" s="43">
        <v>1484</v>
      </c>
      <c r="I1436" s="324" t="s">
        <v>40</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3">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3070</v>
      </c>
      <c r="E1437" s="45"/>
      <c r="F1437" s="6" t="s">
        <v>3095</v>
      </c>
      <c r="G1437" s="45"/>
      <c r="H1437" s="43">
        <v>1485</v>
      </c>
      <c r="I1437" s="324" t="s">
        <v>40</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3">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3071</v>
      </c>
      <c r="E1438" s="45"/>
      <c r="F1438" s="6" t="s">
        <v>3096</v>
      </c>
      <c r="G1438" s="45"/>
      <c r="H1438" s="43">
        <v>1486</v>
      </c>
      <c r="I1438" s="324" t="s">
        <v>40</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3">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317" t="s">
        <v>281</v>
      </c>
      <c r="D1439" s="45" t="s">
        <v>2234</v>
      </c>
      <c r="E1439" s="45"/>
      <c r="F1439" s="45" t="s">
        <v>459</v>
      </c>
      <c r="G1439" s="45"/>
      <c r="H1439" s="43">
        <v>108</v>
      </c>
      <c r="I1439" s="324" t="s">
        <v>40</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3">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ref="C1440:C1445" si="65">C$1439</f>
        <v>RnD Transportation Capital Cost Perc Reduction</v>
      </c>
      <c r="D1440" s="45" t="s">
        <v>2235</v>
      </c>
      <c r="E1440" s="45"/>
      <c r="F1440" s="45" t="s">
        <v>460</v>
      </c>
      <c r="G1440" s="45"/>
      <c r="H1440" s="43">
        <v>109</v>
      </c>
      <c r="I1440" s="324" t="s">
        <v>40</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3">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2236</v>
      </c>
      <c r="E1441" s="45"/>
      <c r="F1441" s="45" t="s">
        <v>461</v>
      </c>
      <c r="G1441" s="45"/>
      <c r="H1441" s="43">
        <v>110</v>
      </c>
      <c r="I1441" s="324" t="s">
        <v>40</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3">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2237</v>
      </c>
      <c r="E1442" s="45"/>
      <c r="F1442" s="45" t="s">
        <v>462</v>
      </c>
      <c r="G1442" s="45"/>
      <c r="H1442" s="43">
        <v>111</v>
      </c>
      <c r="I1442" s="324" t="s">
        <v>40</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3">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2238</v>
      </c>
      <c r="E1443" s="45"/>
      <c r="F1443" s="45" t="s">
        <v>463</v>
      </c>
      <c r="G1443" s="45"/>
      <c r="H1443" s="43">
        <v>112</v>
      </c>
      <c r="I1443" s="324" t="s">
        <v>40</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3">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2493</v>
      </c>
      <c r="E1444" s="45"/>
      <c r="F1444" s="45" t="s">
        <v>2776</v>
      </c>
      <c r="G1444" s="45"/>
      <c r="H1444" s="43">
        <v>113</v>
      </c>
      <c r="I1444" s="324" t="s">
        <v>40</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3">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2492</v>
      </c>
      <c r="E1445" s="45"/>
      <c r="F1445" s="45" t="s">
        <v>2777</v>
      </c>
      <c r="G1445" s="45"/>
      <c r="H1445" s="43">
        <v>523</v>
      </c>
      <c r="I1445" s="324" t="s">
        <v>40</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s="2" customFormat="1" x14ac:dyDescent="0.3">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Direct Air Capture</v>
      </c>
      <c r="C1446" s="317" t="s">
        <v>2787</v>
      </c>
      <c r="D1446" s="6"/>
      <c r="E1446" s="6"/>
      <c r="F1446" s="6"/>
      <c r="G1446" s="6"/>
      <c r="H1446" s="47">
        <v>525</v>
      </c>
      <c r="I1446" s="325" t="s">
        <v>40</v>
      </c>
      <c r="J1446" s="255" t="str">
        <f>IF(ISBLANK(INDEX('Policy Characteristics'!D:D,MATCH($C1446,'Policy Characteristics'!$C:$C,0))),"",INDEX('Policy Characteristics'!D:D,MATCH($C1446,'Policy Characteristics'!$C:$C,0)))</f>
        <v>Direct Air Capture</v>
      </c>
      <c r="K1446" s="254" t="str">
        <f>IF(ISBLANK(INDEX('Policy Characteristics'!E:E,MATCH($C1446,'Policy Characteristics'!$C:$C,0))),"",INDEX('Policy Characteristics'!E:E,MATCH($C1446,'Policy Characteristics'!$C:$C,0)))</f>
        <v>geoeng direct air capture</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6" s="254" t="str">
        <f>IF(ISBLANK(INDEX('Policy Characteristics'!K:K,MATCH($C1446,'Policy Characteristics'!$C:$C,0))),"",INDEX('Policy Characteristics'!K:K,MATCH($C1446,'Policy Characteristics'!$C:$C,0)))</f>
        <v>direct-air-capture.html#dac</v>
      </c>
      <c r="R1446" s="254" t="str">
        <f>IF(ISBLANK(INDEX('Policy Characteristics'!L:L,MATCH($C1446,'Policy Characteristics'!$C:$C,0))),"",INDEX('Policy Characteristics'!L:L,MATCH($C1446,'Policy Characteristics'!$C:$C,0)))</f>
        <v>direct-air-capture.html</v>
      </c>
    </row>
    <row r="1447" spans="1:18" s="2" customFormat="1" x14ac:dyDescent="0.3">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Enhanced Rock Weathering</v>
      </c>
      <c r="C1447" s="317" t="s">
        <v>3768</v>
      </c>
      <c r="D1447" s="6"/>
      <c r="E1447" s="6"/>
      <c r="F1447" s="6"/>
      <c r="G1447" s="6"/>
      <c r="H1447" s="47">
        <v>2313</v>
      </c>
      <c r="I1447" s="325" t="s">
        <v>40</v>
      </c>
      <c r="J1447" s="255" t="str">
        <f>IF(ISBLANK(INDEX('Policy Characteristics'!D:D,MATCH($C1447,'Policy Characteristics'!$C:$C,0))),"",INDEX('Policy Characteristics'!D:D,MATCH($C1447,'Policy Characteristics'!$C:$C,0)))</f>
        <v>Enhanced Rock Weathering</v>
      </c>
      <c r="K1447" s="254" t="str">
        <f>IF(ISBLANK(INDEX('Policy Characteristics'!E:E,MATCH($C1447,'Policy Characteristics'!$C:$C,0))),"",INDEX('Policy Characteristics'!E:E,MATCH($C1447,'Policy Characteristics'!$C:$C,0)))</f>
        <v>geoeng enhanced rock weathering</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1</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potential achieved</v>
      </c>
      <c r="P1447" s="254" t="str">
        <f>IF(ISBLANK(INDEX('Policy Characteristics'!J:J,MATCH($C1447,'Policy Characteristics'!$C:$C,0))),"",INDEX('Policy Characteristics'!J:J,MATCH($C1447,'Policy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7" s="254" t="str">
        <f>IF(ISBLANK(INDEX('Policy Characteristics'!K:K,MATCH($C1447,'Policy Characteristics'!$C:$C,0))),"",INDEX('Policy Characteristics'!K:K,MATCH($C1447,'Policy Characteristics'!$C:$C,0)))</f>
        <v/>
      </c>
      <c r="R1447" s="254" t="str">
        <f>IF(ISBLANK(INDEX('Policy Characteristics'!L:L,MATCH($C1447,'Policy Characteristics'!$C:$C,0))),"",INDEX('Policy Characteristics'!L:L,MATCH($C1447,'Policy Characteristics'!$C:$C,0)))</f>
        <v/>
      </c>
    </row>
    <row r="1448" spans="1:18" x14ac:dyDescent="0.3">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t="s">
        <v>282</v>
      </c>
      <c r="D1448" s="45" t="s">
        <v>111</v>
      </c>
      <c r="E1448" s="45"/>
      <c r="F1448" s="45" t="s">
        <v>304</v>
      </c>
      <c r="G1448" s="45"/>
      <c r="H1448" s="43">
        <v>114</v>
      </c>
      <c r="I1448" s="324" t="s">
        <v>40</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x14ac:dyDescent="0.3">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ref="C1449:C1453" si="66">C$1448</f>
        <v>RnD Building Fuel Use Perc Reduction</v>
      </c>
      <c r="D1449" s="45" t="s">
        <v>112</v>
      </c>
      <c r="E1449" s="45"/>
      <c r="F1449" s="45" t="s">
        <v>305</v>
      </c>
      <c r="G1449" s="45"/>
      <c r="H1449" s="43">
        <v>115</v>
      </c>
      <c r="I1449" s="324" t="s">
        <v>40</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x14ac:dyDescent="0.3">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113</v>
      </c>
      <c r="E1450" s="45"/>
      <c r="F1450" s="45" t="s">
        <v>306</v>
      </c>
      <c r="G1450" s="45"/>
      <c r="H1450" s="43">
        <v>750</v>
      </c>
      <c r="I1450" s="324" t="s">
        <v>41</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3">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114</v>
      </c>
      <c r="E1451" s="45"/>
      <c r="F1451" s="45" t="s">
        <v>307</v>
      </c>
      <c r="G1451" s="45"/>
      <c r="H1451" s="43">
        <v>117</v>
      </c>
      <c r="I1451" s="324" t="s">
        <v>40</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3">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115</v>
      </c>
      <c r="E1452" s="45"/>
      <c r="F1452" s="45" t="s">
        <v>308</v>
      </c>
      <c r="G1452" s="45"/>
      <c r="H1452" s="43">
        <v>118</v>
      </c>
      <c r="I1452" s="324" t="s">
        <v>40</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3">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116</v>
      </c>
      <c r="E1453" s="45"/>
      <c r="F1453" s="45" t="s">
        <v>309</v>
      </c>
      <c r="G1453" s="45"/>
      <c r="H1453" s="43">
        <v>119</v>
      </c>
      <c r="I1453" s="324" t="s">
        <v>40</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3">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283</v>
      </c>
      <c r="D1454" s="45"/>
      <c r="E1454" s="45"/>
      <c r="F1454" s="45" t="s">
        <v>23</v>
      </c>
      <c r="G1454" s="45"/>
      <c r="H1454" s="43">
        <v>120</v>
      </c>
      <c r="I1454" s="324" t="s">
        <v>40</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CCS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3">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t="s">
        <v>284</v>
      </c>
      <c r="D1455" s="45" t="s">
        <v>436</v>
      </c>
      <c r="E1455" s="45"/>
      <c r="F1455" s="45" t="s">
        <v>439</v>
      </c>
      <c r="G1455" s="45"/>
      <c r="H1455" s="43">
        <v>121</v>
      </c>
      <c r="I1455" s="324" t="s">
        <v>40</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3">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ref="C1456:C1463" si="67">C$1455</f>
        <v>RnD Electricity Fuel Use Perc Reduction</v>
      </c>
      <c r="D1456" s="6" t="s">
        <v>3477</v>
      </c>
      <c r="E1456" s="45"/>
      <c r="F1456" s="6" t="s">
        <v>3490</v>
      </c>
      <c r="G1456" s="45"/>
      <c r="H1456" s="43">
        <v>122</v>
      </c>
      <c r="I1456" s="324" t="s">
        <v>40</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3">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3478</v>
      </c>
      <c r="E1457" s="45"/>
      <c r="F1457" s="6" t="s">
        <v>3491</v>
      </c>
      <c r="G1457" s="45"/>
      <c r="H1457" s="43">
        <v>123</v>
      </c>
      <c r="I1457" s="324" t="s">
        <v>40</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3">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72</v>
      </c>
      <c r="E1458" s="45"/>
      <c r="F1458" s="6" t="s">
        <v>3492</v>
      </c>
      <c r="G1458" s="45"/>
      <c r="H1458" s="43">
        <v>751</v>
      </c>
      <c r="I1458" s="324" t="s">
        <v>41</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3">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73</v>
      </c>
      <c r="E1459" s="45"/>
      <c r="F1459" s="6" t="s">
        <v>310</v>
      </c>
      <c r="G1459" s="45"/>
      <c r="H1459" s="43">
        <v>752</v>
      </c>
      <c r="I1459" s="324" t="s">
        <v>41</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3">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437</v>
      </c>
      <c r="E1460" s="45"/>
      <c r="F1460" s="6" t="s">
        <v>441</v>
      </c>
      <c r="G1460" s="45"/>
      <c r="H1460" s="43">
        <v>753</v>
      </c>
      <c r="I1460" s="324" t="s">
        <v>41</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3">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74</v>
      </c>
      <c r="E1461" s="45"/>
      <c r="F1461" s="6" t="s">
        <v>311</v>
      </c>
      <c r="G1461" s="45"/>
      <c r="H1461" s="43">
        <v>754</v>
      </c>
      <c r="I1461" s="324" t="s">
        <v>41</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3">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75</v>
      </c>
      <c r="E1462" s="45"/>
      <c r="F1462" s="6" t="s">
        <v>312</v>
      </c>
      <c r="G1462" s="45"/>
      <c r="H1462" s="43">
        <v>124</v>
      </c>
      <c r="I1462" s="324" t="s">
        <v>41</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3">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76</v>
      </c>
      <c r="E1463" s="45"/>
      <c r="F1463" s="6" t="s">
        <v>313</v>
      </c>
      <c r="G1463" s="45"/>
      <c r="H1463" s="43">
        <v>193</v>
      </c>
      <c r="I1463" s="324" t="s">
        <v>40</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3">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ref="C1464:C1478" si="68">C$1455</f>
        <v>RnD Electricity Fuel Use Perc Reduction</v>
      </c>
      <c r="D1464" s="6" t="s">
        <v>2408</v>
      </c>
      <c r="E1464" s="45"/>
      <c r="F1464" s="6" t="s">
        <v>3493</v>
      </c>
      <c r="G1464" s="45"/>
      <c r="H1464" s="43">
        <v>181</v>
      </c>
      <c r="I1464" s="324" t="s">
        <v>41</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3">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297</v>
      </c>
      <c r="E1465" s="45"/>
      <c r="F1465" s="6" t="s">
        <v>3494</v>
      </c>
      <c r="G1465" s="45"/>
      <c r="H1465" s="43">
        <v>755</v>
      </c>
      <c r="I1465" s="324" t="s">
        <v>40</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3">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298</v>
      </c>
      <c r="E1466" s="45"/>
      <c r="F1466" s="6" t="s">
        <v>2246</v>
      </c>
      <c r="G1466" s="45"/>
      <c r="H1466" s="43">
        <v>1822</v>
      </c>
      <c r="I1466" s="324" t="s">
        <v>40</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3">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433</v>
      </c>
      <c r="E1467" s="45"/>
      <c r="F1467" s="6" t="s">
        <v>434</v>
      </c>
      <c r="G1467" s="45"/>
      <c r="H1467" s="43">
        <v>1823</v>
      </c>
      <c r="I1467" s="324" t="s">
        <v>40</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3">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442</v>
      </c>
      <c r="E1468" s="45"/>
      <c r="F1468" s="6" t="s">
        <v>444</v>
      </c>
      <c r="G1468" s="45"/>
      <c r="H1468" s="43">
        <v>1824</v>
      </c>
      <c r="I1468" s="324" t="s">
        <v>41</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3">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2733</v>
      </c>
      <c r="E1469" s="45"/>
      <c r="F1469" s="6" t="s">
        <v>3495</v>
      </c>
      <c r="G1469" s="45"/>
      <c r="H1469" s="43">
        <v>1825</v>
      </c>
      <c r="I1469" s="324" t="s">
        <v>41</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3">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2734</v>
      </c>
      <c r="E1470" s="45"/>
      <c r="F1470" s="6" t="s">
        <v>3496</v>
      </c>
      <c r="G1470" s="45"/>
      <c r="H1470" s="43">
        <v>1826</v>
      </c>
      <c r="I1470" s="324" t="s">
        <v>41</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3">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2735</v>
      </c>
      <c r="E1471" s="45"/>
      <c r="F1471" s="6" t="s">
        <v>3497</v>
      </c>
      <c r="G1471" s="45"/>
      <c r="H1471" s="43">
        <v>1827</v>
      </c>
      <c r="I1471" s="324" t="s">
        <v>40</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3">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3476</v>
      </c>
      <c r="E1472" s="45"/>
      <c r="F1472" s="6" t="s">
        <v>3498</v>
      </c>
      <c r="G1472" s="45"/>
      <c r="H1472" s="43">
        <v>1828</v>
      </c>
      <c r="I1472" s="324" t="s">
        <v>40</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3">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3479</v>
      </c>
      <c r="E1473" s="45"/>
      <c r="F1473" s="6" t="s">
        <v>3499</v>
      </c>
      <c r="G1473" s="45"/>
      <c r="H1473" s="43">
        <v>1829</v>
      </c>
      <c r="I1473" s="324" t="s">
        <v>40</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3">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3480</v>
      </c>
      <c r="E1474" s="45"/>
      <c r="F1474" s="6" t="s">
        <v>3500</v>
      </c>
      <c r="G1474" s="45"/>
      <c r="H1474" s="43">
        <v>1830</v>
      </c>
      <c r="I1474" s="324" t="s">
        <v>40</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3">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3481</v>
      </c>
      <c r="E1475" s="45"/>
      <c r="F1475" s="6" t="s">
        <v>3501</v>
      </c>
      <c r="G1475" s="45"/>
      <c r="H1475" s="43">
        <v>1831</v>
      </c>
      <c r="I1475" s="324" t="s">
        <v>40</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3">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3482</v>
      </c>
      <c r="E1476" s="45"/>
      <c r="F1476" s="6" t="s">
        <v>3502</v>
      </c>
      <c r="G1476" s="45"/>
      <c r="H1476" s="43">
        <v>1832</v>
      </c>
      <c r="I1476" s="324" t="s">
        <v>40</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3">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3569</v>
      </c>
      <c r="E1477" s="45"/>
      <c r="F1477" s="6" t="s">
        <v>3571</v>
      </c>
      <c r="G1477" s="45"/>
      <c r="H1477" s="43">
        <v>1833</v>
      </c>
      <c r="I1477" s="324" t="s">
        <v>40</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3">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3570</v>
      </c>
      <c r="E1478" s="45"/>
      <c r="F1478" s="6" t="s">
        <v>3572</v>
      </c>
      <c r="G1478" s="45"/>
      <c r="H1478" s="43">
        <v>2246</v>
      </c>
      <c r="I1478" s="324" t="s">
        <v>40</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3">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285</v>
      </c>
      <c r="D1479" t="s">
        <v>3047</v>
      </c>
      <c r="E1479" s="45"/>
      <c r="F1479" s="6" t="s">
        <v>3074</v>
      </c>
      <c r="G1479" s="45"/>
      <c r="H1479" s="43">
        <v>1487</v>
      </c>
      <c r="I1479" s="324" t="s">
        <v>40</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3">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503" si="69">C$1479</f>
        <v>RnD Industry Fuel Use Perc Reduction</v>
      </c>
      <c r="D1480" t="s">
        <v>3048</v>
      </c>
      <c r="E1480" s="45"/>
      <c r="F1480" s="6" t="s">
        <v>3075</v>
      </c>
      <c r="G1480" s="45"/>
      <c r="H1480" s="43">
        <v>1488</v>
      </c>
      <c r="I1480" s="324" t="s">
        <v>40</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3">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3049</v>
      </c>
      <c r="E1481" s="45"/>
      <c r="F1481" s="6" t="s">
        <v>3076</v>
      </c>
      <c r="G1481" s="45"/>
      <c r="H1481" s="43">
        <v>1489</v>
      </c>
      <c r="I1481" s="324" t="s">
        <v>40</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3">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3050</v>
      </c>
      <c r="E1482" s="45"/>
      <c r="F1482" s="6" t="s">
        <v>3077</v>
      </c>
      <c r="G1482" s="45"/>
      <c r="H1482" s="43">
        <v>1490</v>
      </c>
      <c r="I1482" s="324" t="s">
        <v>40</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3">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3051</v>
      </c>
      <c r="E1483" s="45"/>
      <c r="F1483" s="6" t="s">
        <v>3078</v>
      </c>
      <c r="G1483" s="45"/>
      <c r="H1483" s="43">
        <v>1491</v>
      </c>
      <c r="I1483" s="324" t="s">
        <v>40</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3">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3052</v>
      </c>
      <c r="E1484" s="45"/>
      <c r="F1484" s="6" t="s">
        <v>3079</v>
      </c>
      <c r="G1484" s="45"/>
      <c r="H1484" s="43">
        <v>1492</v>
      </c>
      <c r="I1484" s="324" t="s">
        <v>40</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3">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3053</v>
      </c>
      <c r="E1485" s="45"/>
      <c r="F1485" s="6" t="s">
        <v>3080</v>
      </c>
      <c r="G1485" s="45"/>
      <c r="H1485" s="43">
        <v>1493</v>
      </c>
      <c r="I1485" s="324" t="s">
        <v>40</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3">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3054</v>
      </c>
      <c r="E1486" s="45"/>
      <c r="F1486" s="6" t="s">
        <v>3081</v>
      </c>
      <c r="G1486" s="45"/>
      <c r="H1486" s="43">
        <v>1494</v>
      </c>
      <c r="I1486" s="324" t="s">
        <v>40</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3">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3055</v>
      </c>
      <c r="E1487" s="45"/>
      <c r="F1487" s="6" t="s">
        <v>3082</v>
      </c>
      <c r="G1487" s="45"/>
      <c r="H1487" s="43">
        <v>1495</v>
      </c>
      <c r="I1487" s="324" t="s">
        <v>40</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3">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3056</v>
      </c>
      <c r="E1488" s="45"/>
      <c r="F1488" s="6" t="s">
        <v>315</v>
      </c>
      <c r="G1488" s="45"/>
      <c r="H1488" s="43">
        <v>1496</v>
      </c>
      <c r="I1488" s="324" t="s">
        <v>40</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3">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3057</v>
      </c>
      <c r="E1489" s="45"/>
      <c r="F1489" s="6" t="s">
        <v>3083</v>
      </c>
      <c r="G1489" s="45"/>
      <c r="H1489" s="43">
        <v>1497</v>
      </c>
      <c r="I1489" s="324" t="s">
        <v>40</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3">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3058</v>
      </c>
      <c r="E1490" s="45"/>
      <c r="F1490" s="6" t="s">
        <v>3084</v>
      </c>
      <c r="G1490" s="45"/>
      <c r="H1490" s="43">
        <v>1498</v>
      </c>
      <c r="I1490" s="324" t="s">
        <v>40</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3">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3059</v>
      </c>
      <c r="E1491" s="45"/>
      <c r="F1491" s="6" t="s">
        <v>3085</v>
      </c>
      <c r="G1491" s="45"/>
      <c r="H1491" s="43">
        <v>1499</v>
      </c>
      <c r="I1491" s="324" t="s">
        <v>40</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3">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3060</v>
      </c>
      <c r="E1492" s="45"/>
      <c r="F1492" s="6" t="s">
        <v>314</v>
      </c>
      <c r="G1492" s="45"/>
      <c r="H1492" s="43">
        <v>1500</v>
      </c>
      <c r="I1492" s="324" t="s">
        <v>40</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3">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3061</v>
      </c>
      <c r="E1493" s="45"/>
      <c r="F1493" s="6" t="s">
        <v>3086</v>
      </c>
      <c r="G1493" s="45"/>
      <c r="H1493" s="43">
        <v>1501</v>
      </c>
      <c r="I1493" s="324" t="s">
        <v>40</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3">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3062</v>
      </c>
      <c r="E1494" s="45"/>
      <c r="F1494" s="6" t="s">
        <v>3087</v>
      </c>
      <c r="G1494" s="45"/>
      <c r="H1494" s="43">
        <v>1502</v>
      </c>
      <c r="I1494" s="324" t="s">
        <v>40</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3">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3063</v>
      </c>
      <c r="E1495" s="45"/>
      <c r="F1495" s="6" t="s">
        <v>3088</v>
      </c>
      <c r="G1495" s="45"/>
      <c r="H1495" s="43">
        <v>1503</v>
      </c>
      <c r="I1495" s="324" t="s">
        <v>40</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x14ac:dyDescent="0.3">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3064</v>
      </c>
      <c r="E1496" s="45"/>
      <c r="F1496" s="6" t="s">
        <v>3089</v>
      </c>
      <c r="G1496" s="45"/>
      <c r="H1496" s="43">
        <v>1504</v>
      </c>
      <c r="I1496" s="324" t="s">
        <v>40</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3">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3065</v>
      </c>
      <c r="E1497" s="45"/>
      <c r="F1497" s="6" t="s">
        <v>3090</v>
      </c>
      <c r="G1497" s="45"/>
      <c r="H1497" s="43">
        <v>1505</v>
      </c>
      <c r="I1497" s="324" t="s">
        <v>40</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3">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3066</v>
      </c>
      <c r="E1498" s="45"/>
      <c r="F1498" s="6" t="s">
        <v>3091</v>
      </c>
      <c r="G1498" s="45"/>
      <c r="H1498" s="43">
        <v>1506</v>
      </c>
      <c r="I1498" s="324" t="s">
        <v>40</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3">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3067</v>
      </c>
      <c r="E1499" s="45"/>
      <c r="F1499" s="6" t="s">
        <v>3092</v>
      </c>
      <c r="G1499" s="45"/>
      <c r="H1499" s="43">
        <v>1507</v>
      </c>
      <c r="I1499" s="324" t="s">
        <v>40</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3">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3068</v>
      </c>
      <c r="E1500" s="45"/>
      <c r="F1500" s="6" t="s">
        <v>3093</v>
      </c>
      <c r="G1500" s="45"/>
      <c r="H1500" s="43">
        <v>1508</v>
      </c>
      <c r="I1500" s="324" t="s">
        <v>40</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3">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3069</v>
      </c>
      <c r="E1501" s="45"/>
      <c r="F1501" s="6" t="s">
        <v>3094</v>
      </c>
      <c r="G1501" s="45"/>
      <c r="H1501" s="43">
        <v>1509</v>
      </c>
      <c r="I1501" s="324" t="s">
        <v>40</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3">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3070</v>
      </c>
      <c r="E1502" s="45"/>
      <c r="F1502" s="6" t="s">
        <v>3095</v>
      </c>
      <c r="G1502" s="45"/>
      <c r="H1502" s="43">
        <v>1510</v>
      </c>
      <c r="I1502" s="324" t="s">
        <v>40</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3">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3071</v>
      </c>
      <c r="E1503" s="45"/>
      <c r="F1503" s="6" t="s">
        <v>3096</v>
      </c>
      <c r="G1503" s="45"/>
      <c r="H1503" s="43">
        <v>1511</v>
      </c>
      <c r="I1503" s="324" t="s">
        <v>40</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3">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t="s">
        <v>286</v>
      </c>
      <c r="D1504" s="45" t="s">
        <v>2234</v>
      </c>
      <c r="E1504" s="45"/>
      <c r="F1504" s="45" t="s">
        <v>459</v>
      </c>
      <c r="G1504" s="45"/>
      <c r="H1504" s="43">
        <v>133</v>
      </c>
      <c r="I1504" s="324" t="s">
        <v>40</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3">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ref="C1505:C1510" si="70">C$1504</f>
        <v>RnD Transportation Fuel Use Perc Reduction</v>
      </c>
      <c r="D1505" s="45" t="s">
        <v>2235</v>
      </c>
      <c r="E1505" s="45"/>
      <c r="F1505" s="45" t="s">
        <v>460</v>
      </c>
      <c r="G1505" s="45"/>
      <c r="H1505" s="43">
        <v>134</v>
      </c>
      <c r="I1505" s="324" t="s">
        <v>40</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3">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2236</v>
      </c>
      <c r="E1506" s="45"/>
      <c r="F1506" s="45" t="s">
        <v>461</v>
      </c>
      <c r="G1506" s="45"/>
      <c r="H1506" s="43">
        <v>135</v>
      </c>
      <c r="I1506" s="324" t="s">
        <v>40</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3">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2237</v>
      </c>
      <c r="E1507" s="45"/>
      <c r="F1507" s="45" t="s">
        <v>462</v>
      </c>
      <c r="G1507" s="45"/>
      <c r="H1507" s="43">
        <v>136</v>
      </c>
      <c r="I1507" s="324" t="s">
        <v>40</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3">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2238</v>
      </c>
      <c r="E1508" s="45"/>
      <c r="F1508" s="45" t="s">
        <v>463</v>
      </c>
      <c r="G1508" s="45"/>
      <c r="H1508" s="43">
        <v>137</v>
      </c>
      <c r="I1508" s="324" t="s">
        <v>40</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3">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2493</v>
      </c>
      <c r="E1509" s="45"/>
      <c r="F1509" s="45" t="s">
        <v>2776</v>
      </c>
      <c r="G1509" s="45"/>
      <c r="H1509" s="43">
        <v>138</v>
      </c>
      <c r="I1509" s="324" t="s">
        <v>40</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3">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2492</v>
      </c>
      <c r="E1510" s="45"/>
      <c r="F1510" s="45" t="s">
        <v>2777</v>
      </c>
      <c r="G1510" s="45"/>
      <c r="H1510" s="43">
        <v>524</v>
      </c>
      <c r="I1510" s="324" t="s">
        <v>40</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3">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t="s">
        <v>2938</v>
      </c>
      <c r="D1511" s="1" t="s">
        <v>2946</v>
      </c>
      <c r="F1511" s="1" t="s">
        <v>2951</v>
      </c>
      <c r="H1511" s="43">
        <v>545</v>
      </c>
      <c r="I1511" s="322" t="s">
        <v>40</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x14ac:dyDescent="0.3">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 si="71">C$1511</f>
        <v>GRA for Carbon Tax Revenue</v>
      </c>
      <c r="D1512" s="1" t="s">
        <v>2947</v>
      </c>
      <c r="F1512" s="1" t="s">
        <v>2962</v>
      </c>
      <c r="H1512" s="43">
        <v>546</v>
      </c>
      <c r="I1512" s="326" t="str">
        <f t="shared" ref="I1512:I1515" si="72">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x14ac:dyDescent="0.3">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ref="C1513:C1515" si="73">C$1511</f>
        <v>GRA for Carbon Tax Revenue</v>
      </c>
      <c r="D1513" s="1" t="s">
        <v>2948</v>
      </c>
      <c r="F1513" s="1" t="s">
        <v>2952</v>
      </c>
      <c r="H1513" s="43">
        <v>547</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3">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2949</v>
      </c>
      <c r="F1514" s="1" t="s">
        <v>2953</v>
      </c>
      <c r="H1514" s="43">
        <v>548</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3">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si="73"/>
        <v>GRA for Carbon Tax Revenue</v>
      </c>
      <c r="D1515" s="1" t="s">
        <v>2950</v>
      </c>
      <c r="F1515" s="1" t="s">
        <v>2954</v>
      </c>
      <c r="H1515" s="43">
        <v>549</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3">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t="s">
        <v>2939</v>
      </c>
      <c r="D1516" s="1" t="s">
        <v>2946</v>
      </c>
      <c r="F1516" s="1" t="s">
        <v>2951</v>
      </c>
      <c r="H1516" s="43">
        <v>550</v>
      </c>
      <c r="I1516" s="322" t="s">
        <v>40</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3">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ref="C1517:C1520" si="74">C$1516</f>
        <v>GRA for Fuel Tax Revenue</v>
      </c>
      <c r="D1517" s="1" t="s">
        <v>2947</v>
      </c>
      <c r="F1517" s="1" t="s">
        <v>2962</v>
      </c>
      <c r="H1517" s="43">
        <v>551</v>
      </c>
      <c r="I1517" s="326" t="str">
        <f t="shared" ref="I1517:I1520" si="75">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3">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2948</v>
      </c>
      <c r="F1518" s="1" t="s">
        <v>2952</v>
      </c>
      <c r="H1518" s="43">
        <v>552</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3">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2949</v>
      </c>
      <c r="F1519" s="1" t="s">
        <v>2953</v>
      </c>
      <c r="H1519" s="43">
        <v>553</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3">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2950</v>
      </c>
      <c r="F1520" s="1" t="s">
        <v>2954</v>
      </c>
      <c r="H1520" s="43">
        <v>554</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3">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t="s">
        <v>3609</v>
      </c>
      <c r="D1521" s="1" t="s">
        <v>2946</v>
      </c>
      <c r="F1521" s="1" t="s">
        <v>2951</v>
      </c>
      <c r="H1521" s="43">
        <v>555</v>
      </c>
      <c r="I1521" s="322" t="s">
        <v>40</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3">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ref="C1522:C1525" si="76">C$1521</f>
        <v>GRA for Vehicle Subsidy</v>
      </c>
      <c r="D1522" s="1" t="s">
        <v>2947</v>
      </c>
      <c r="F1522" s="1" t="s">
        <v>2962</v>
      </c>
      <c r="H1522" s="43">
        <v>556</v>
      </c>
      <c r="I1522" s="326" t="str">
        <f t="shared" ref="I1522:I1530" si="77">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3">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2948</v>
      </c>
      <c r="F1523" s="1" t="s">
        <v>2952</v>
      </c>
      <c r="H1523" s="43">
        <v>557</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3">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2949</v>
      </c>
      <c r="F1524" s="1" t="s">
        <v>2953</v>
      </c>
      <c r="H1524" s="43">
        <v>558</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3">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2950</v>
      </c>
      <c r="F1525" s="1" t="s">
        <v>2954</v>
      </c>
      <c r="H1525" s="43">
        <v>559</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3">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t="s">
        <v>3611</v>
      </c>
      <c r="D1526" s="1" t="s">
        <v>2946</v>
      </c>
      <c r="F1526" s="1" t="s">
        <v>2951</v>
      </c>
      <c r="H1526" s="43">
        <v>2247</v>
      </c>
      <c r="I1526" s="322" t="s">
        <v>40</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x14ac:dyDescent="0.3">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C$1526</f>
        <v>GRA for Vehicle Battery Subsidy</v>
      </c>
      <c r="D1527" s="1" t="s">
        <v>2947</v>
      </c>
      <c r="F1527" s="1" t="s">
        <v>2962</v>
      </c>
      <c r="H1527" s="43">
        <v>2248</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x14ac:dyDescent="0.3">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ref="C1528:C1530" si="78">C$1526</f>
        <v>GRA for Vehicle Battery Subsidy</v>
      </c>
      <c r="D1528" s="1" t="s">
        <v>2948</v>
      </c>
      <c r="F1528" s="1" t="s">
        <v>2952</v>
      </c>
      <c r="H1528" s="43">
        <v>2249</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3">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2949</v>
      </c>
      <c r="F1529" s="1" t="s">
        <v>2953</v>
      </c>
      <c r="H1529" s="43">
        <v>2250</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3">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si="78"/>
        <v>GRA for Vehicle Battery Subsidy</v>
      </c>
      <c r="D1530" s="1" t="s">
        <v>2950</v>
      </c>
      <c r="F1530" s="1" t="s">
        <v>2954</v>
      </c>
      <c r="H1530" s="43">
        <v>2251</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x14ac:dyDescent="0.3">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t="s">
        <v>2940</v>
      </c>
      <c r="D1531" s="1" t="s">
        <v>2946</v>
      </c>
      <c r="F1531" s="1" t="s">
        <v>2951</v>
      </c>
      <c r="H1531" s="43">
        <v>560</v>
      </c>
      <c r="I1531" s="322" t="s">
        <v>40</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x14ac:dyDescent="0.3">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ref="C1532:C1535" si="79">C$1531</f>
        <v>GRA for Electricity Generation Subsidies</v>
      </c>
      <c r="D1532" s="1" t="s">
        <v>2947</v>
      </c>
      <c r="F1532" s="1" t="s">
        <v>2962</v>
      </c>
      <c r="H1532" s="43">
        <v>561</v>
      </c>
      <c r="I1532" s="326" t="str">
        <f t="shared" ref="I1532:I1535" si="80">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x14ac:dyDescent="0.3">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2948</v>
      </c>
      <c r="F1533" s="1" t="s">
        <v>2952</v>
      </c>
      <c r="H1533" s="43">
        <v>562</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3">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2949</v>
      </c>
      <c r="F1534" s="1" t="s">
        <v>2953</v>
      </c>
      <c r="H1534" s="43">
        <v>563</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3">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2950</v>
      </c>
      <c r="F1535" s="1" t="s">
        <v>2954</v>
      </c>
      <c r="H1535" s="43">
        <v>564</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3">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t="s">
        <v>2941</v>
      </c>
      <c r="D1536" s="1" t="s">
        <v>2946</v>
      </c>
      <c r="F1536" s="1" t="s">
        <v>2951</v>
      </c>
      <c r="H1536" s="43">
        <v>565</v>
      </c>
      <c r="I1536" s="322" t="s">
        <v>40</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3">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ref="C1537:C1540" si="81">C$1536</f>
        <v>GRA for Electricity Capacity Construction Subsidies</v>
      </c>
      <c r="D1537" s="1" t="s">
        <v>2947</v>
      </c>
      <c r="F1537" s="1" t="s">
        <v>2962</v>
      </c>
      <c r="H1537" s="43">
        <v>566</v>
      </c>
      <c r="I1537" s="326" t="str">
        <f t="shared" ref="I1537:I1540" si="82">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3">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2948</v>
      </c>
      <c r="F1538" s="1" t="s">
        <v>2952</v>
      </c>
      <c r="H1538" s="43">
        <v>567</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3">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2949</v>
      </c>
      <c r="F1539" s="1" t="s">
        <v>2953</v>
      </c>
      <c r="H1539" s="43">
        <v>568</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3">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2950</v>
      </c>
      <c r="F1540" s="1" t="s">
        <v>2954</v>
      </c>
      <c r="H1540" s="43">
        <v>569</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3">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t="s">
        <v>2942</v>
      </c>
      <c r="D1541" s="1" t="s">
        <v>2946</v>
      </c>
      <c r="F1541" s="1" t="s">
        <v>2951</v>
      </c>
      <c r="H1541" s="43">
        <v>570</v>
      </c>
      <c r="I1541" s="322" t="s">
        <v>40</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3">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ref="C1542:C1545" si="83">C$1541</f>
        <v>GRA for Distributed Solar Subsidy</v>
      </c>
      <c r="D1542" s="1" t="s">
        <v>2947</v>
      </c>
      <c r="F1542" s="1" t="s">
        <v>2962</v>
      </c>
      <c r="H1542" s="43">
        <v>571</v>
      </c>
      <c r="I1542" s="326" t="str">
        <f t="shared" ref="I1542:I1545" si="84">I$1541</f>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3">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2948</v>
      </c>
      <c r="F1543" s="1" t="s">
        <v>2952</v>
      </c>
      <c r="H1543" s="43">
        <v>572</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3">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2949</v>
      </c>
      <c r="F1544" s="1" t="s">
        <v>2953</v>
      </c>
      <c r="H1544" s="43">
        <v>573</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3">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2950</v>
      </c>
      <c r="F1545" s="1" t="s">
        <v>2954</v>
      </c>
      <c r="H1545" s="43">
        <v>574</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3">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t="s">
        <v>2943</v>
      </c>
      <c r="D1546" s="1" t="s">
        <v>2946</v>
      </c>
      <c r="F1546" s="1" t="s">
        <v>2951</v>
      </c>
      <c r="H1546" s="43">
        <v>575</v>
      </c>
      <c r="I1546" s="322" t="s">
        <v>40</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3">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ref="C1547:C1550" si="85">C$1546</f>
        <v>GRA for Fuel Subsidies</v>
      </c>
      <c r="D1547" s="1" t="s">
        <v>2947</v>
      </c>
      <c r="F1547" s="1" t="s">
        <v>2962</v>
      </c>
      <c r="H1547" s="43">
        <v>576</v>
      </c>
      <c r="I1547" s="326" t="str">
        <f t="shared" ref="I1547:I1555" si="86">I$1546</f>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3">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2948</v>
      </c>
      <c r="F1548" s="1" t="s">
        <v>2952</v>
      </c>
      <c r="H1548" s="43">
        <v>577</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3">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2949</v>
      </c>
      <c r="F1549" s="1" t="s">
        <v>2953</v>
      </c>
      <c r="H1549" s="43">
        <v>578</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3">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2950</v>
      </c>
      <c r="F1550" s="1" t="s">
        <v>2954</v>
      </c>
      <c r="H1550" s="43">
        <v>579</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3">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t="s">
        <v>3614</v>
      </c>
      <c r="D1551" s="1" t="s">
        <v>2946</v>
      </c>
      <c r="F1551" s="1" t="s">
        <v>2951</v>
      </c>
      <c r="H1551" s="43">
        <v>2252</v>
      </c>
      <c r="I1551" s="322" t="s">
        <v>40</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3">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C$1551</f>
        <v>GRA for CCS Subsidies</v>
      </c>
      <c r="D1552" s="1" t="s">
        <v>2947</v>
      </c>
      <c r="F1552" s="1" t="s">
        <v>2962</v>
      </c>
      <c r="H1552" s="43">
        <v>2253</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3">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ref="C1553:C1555" si="87">C$1551</f>
        <v>GRA for CCS Subsidies</v>
      </c>
      <c r="D1553" s="1" t="s">
        <v>2948</v>
      </c>
      <c r="F1553" s="1" t="s">
        <v>2952</v>
      </c>
      <c r="H1553" s="43">
        <v>2254</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3">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2949</v>
      </c>
      <c r="F1554" s="1" t="s">
        <v>2953</v>
      </c>
      <c r="H1554" s="43">
        <v>2255</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3">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si="87"/>
        <v>GRA for CCS Subsidies</v>
      </c>
      <c r="D1555" s="1" t="s">
        <v>2950</v>
      </c>
      <c r="F1555" s="1" t="s">
        <v>2954</v>
      </c>
      <c r="H1555" s="43">
        <v>2256</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3">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t="s">
        <v>2944</v>
      </c>
      <c r="D1556" s="1" t="s">
        <v>2946</v>
      </c>
      <c r="F1556" s="1" t="s">
        <v>2951</v>
      </c>
      <c r="H1556" s="43">
        <v>580</v>
      </c>
      <c r="I1556" s="322" t="s">
        <v>40</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3">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ref="C1557:C1560" si="88">C$1556</f>
        <v>GRA for National Debt Interest</v>
      </c>
      <c r="D1557" s="1" t="s">
        <v>2947</v>
      </c>
      <c r="F1557" s="1" t="s">
        <v>2962</v>
      </c>
      <c r="H1557" s="43">
        <v>581</v>
      </c>
      <c r="I1557" s="326" t="str">
        <f t="shared" ref="I1557:I1560" si="89">I$1556</f>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3">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2948</v>
      </c>
      <c r="F1558" s="1" t="s">
        <v>2952</v>
      </c>
      <c r="H1558" s="43">
        <v>582</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3">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2949</v>
      </c>
      <c r="F1559" s="1" t="s">
        <v>2953</v>
      </c>
      <c r="H1559" s="43">
        <v>583</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3">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2950</v>
      </c>
      <c r="F1560" s="1" t="s">
        <v>2954</v>
      </c>
      <c r="H1560" s="43">
        <v>584</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3">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t="s">
        <v>2945</v>
      </c>
      <c r="D1561" s="1" t="s">
        <v>2946</v>
      </c>
      <c r="F1561" s="1" t="s">
        <v>2951</v>
      </c>
      <c r="H1561" s="43">
        <v>585</v>
      </c>
      <c r="I1561" s="322" t="s">
        <v>40</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3">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 si="90">C$1561</f>
        <v>GRA for Remaining Government Cash Flow Changes</v>
      </c>
      <c r="D1562" s="1" t="s">
        <v>2947</v>
      </c>
      <c r="F1562" s="1" t="s">
        <v>2962</v>
      </c>
      <c r="H1562" s="43">
        <v>586</v>
      </c>
      <c r="I1562" s="326" t="str">
        <f t="shared" ref="I1562:I1565" si="91">I$1561</f>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3">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ref="C1563:C1565" si="92">C$1561</f>
        <v>GRA for Remaining Government Cash Flow Changes</v>
      </c>
      <c r="D1563" s="1" t="s">
        <v>2948</v>
      </c>
      <c r="F1563" s="1" t="s">
        <v>2952</v>
      </c>
      <c r="H1563" s="43">
        <v>587</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3">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2949</v>
      </c>
      <c r="F1564" s="1" t="s">
        <v>2953</v>
      </c>
      <c r="H1564" s="43">
        <v>588</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3">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si="92"/>
        <v>GRA for Remaining Government Cash Flow Changes</v>
      </c>
      <c r="D1565" s="1" t="s">
        <v>2950</v>
      </c>
      <c r="F1565" s="1" t="s">
        <v>2954</v>
      </c>
      <c r="H1565" s="43">
        <v>589</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x14ac:dyDescent="0.3">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COVID-19 Recession</v>
      </c>
      <c r="C1566" s="1" t="s">
        <v>3408</v>
      </c>
      <c r="H1566" s="43">
        <v>543</v>
      </c>
      <c r="I1566" s="322" t="s">
        <v>41</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settings exogenous GDP adjustment</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x14ac:dyDescent="0.3">
      <c r="A1567" s="254" t="str">
        <f>IF(ISBLANK(INDEX('Policy Characteristics'!A:A,MATCH($C1567,'Policy Characteristics'!$C:$C,0))),"",INDEX('Policy Characteristics'!A:A,MATCH($C1567,'Policy Characteristics'!$C:$C,0)))</f>
        <v>Control Settings</v>
      </c>
      <c r="B1567" s="262" t="str">
        <f>IF(ISBLANK(INDEX('Policy Characteristics'!B:B,MATCH($C1567,'Policy Characteristics'!$C:$C,0))),"",INDEX('Policy Characteristics'!B:B,MATCH($C1567,'Policy Characteristics'!$C:$C,0)))</f>
        <v>Use 20-Year GWP Values</v>
      </c>
      <c r="C1567" t="s">
        <v>3269</v>
      </c>
      <c r="H1567" s="43">
        <v>1601</v>
      </c>
      <c r="I1567" s="322" t="s">
        <v>41</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x14ac:dyDescent="0.3">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Vehicle Qualification</v>
      </c>
      <c r="C1568" t="s">
        <v>3725</v>
      </c>
      <c r="H1568" s="43">
        <v>2286</v>
      </c>
      <c r="I1568" s="322" t="s">
        <v>40</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vehicle types are captured under the scope of a carbon tax. In some regions, only certain vehicle types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3">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Carbon Tax Industry Qualification</v>
      </c>
      <c r="C1569" t="s">
        <v>3726</v>
      </c>
      <c r="H1569" s="43">
        <v>2287</v>
      </c>
      <c r="I1569" s="322" t="s">
        <v>40</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This lever determines which industry categories are captured under the scope of a carbon tax. In some regions, only certain industries are covered by a carbon tax or cap.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row r="1570" spans="1:18" x14ac:dyDescent="0.3">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Non BAU CBAM Industry Qualification</v>
      </c>
      <c r="C1570" t="s">
        <v>3727</v>
      </c>
      <c r="H1570" s="43">
        <v>2288</v>
      </c>
      <c r="I1570" s="322" t="s">
        <v>40</v>
      </c>
      <c r="J1570" s="255" t="str">
        <f>IF(ISBLANK(INDEX('Policy Characteristics'!D:D,MATCH($C1570,'Policy Characteristics'!$C:$C,0))),"",INDEX('Policy Characteristics'!D:D,MATCH($C1570,'Policy Characteristics'!$C:$C,0)))</f>
        <v/>
      </c>
      <c r="K1570" s="254" t="str">
        <f>IF(ISBLANK(INDEX('Policy Characteristics'!E:E,MATCH($C1570,'Policy Characteristics'!$C:$C,0))),"",INDEX('Policy Characteristics'!E:E,MATCH($C1570,'Policy Characteristics'!$C:$C,0)))</f>
        <v/>
      </c>
      <c r="L1570" s="359">
        <f>IF(ISBLANK(INDEX('Policy Characteristics'!F:F,MATCH($C1570,'Policy Characteristics'!$C:$C,0))),"",INDEX('Policy Characteristics'!F:F,MATCH($C1570,'Policy Characteristics'!$C:$C,0)))</f>
        <v>0</v>
      </c>
      <c r="M1570" s="359">
        <f>IF(ISBLANK(INDEX('Policy Characteristics'!G:G,MATCH($C1570,'Policy Characteristics'!$C:$C,0))),"",INDEX('Policy Characteristics'!G:G,MATCH($C1570,'Policy Characteristics'!$C:$C,0)))</f>
        <v>1</v>
      </c>
      <c r="N1570" s="359">
        <f>IF(ISBLANK(INDEX('Policy Characteristics'!H:H,MATCH($C1570,'Policy Characteristics'!$C:$C,0))),"",INDEX('Policy Characteristics'!H:H,MATCH($C1570,'Policy Characteristics'!$C:$C,0)))</f>
        <v>1</v>
      </c>
      <c r="O1570" s="254" t="str">
        <f>IF(ISBLANK(INDEX('Policy Characteristics'!I:I,MATCH($C1570,'Policy Characteristics'!$C:$C,0))),"",INDEX('Policy Characteristics'!I:I,MATCH($C1570,'Policy Characteristics'!$C:$C,0)))</f>
        <v>on/off</v>
      </c>
      <c r="P1570" s="254" t="str">
        <f>IF(ISBLANK(INDEX('Policy Characteristics'!J:J,MATCH($C1570,'Policy Characteristics'!$C:$C,0))),"",INDEX('Policy Characteristics'!J:J,MATCH($C1570,'Policy Characteristics'!$C:$C,0)))</f>
        <v>**Description:** This lever determines which industry categories are captured under the scope of a carbon border adjustment mechanism. In some regions, only certain industries are covered by a border mechanism.</v>
      </c>
      <c r="Q1570" s="254" t="str">
        <f>IF(ISBLANK(INDEX('Policy Characteristics'!K:K,MATCH($C1570,'Policy Characteristics'!$C:$C,0))),"",INDEX('Policy Characteristics'!K:K,MATCH($C1570,'Policy Characteristics'!$C:$C,0)))</f>
        <v/>
      </c>
      <c r="R1570" s="254" t="str">
        <f>IF(ISBLANK(INDEX('Policy Characteristics'!L:L,MATCH($C1570,'Policy Characteristics'!$C:$C,0))),"",INDEX('Policy Characteristics'!L:L,MATCH($C1570,'Policy Characteristics'!$C:$C,0)))</f>
        <v/>
      </c>
    </row>
  </sheetData>
  <sortState xmlns:xlrd2="http://schemas.microsoft.com/office/spreadsheetml/2017/richdata2" ref="A191:I211">
    <sortCondition ref="B191:B211"/>
  </sortState>
  <conditionalFormatting sqref="I1:I1511">
    <cfRule type="containsText" dxfId="5" priority="3" operator="containsText" text="No">
      <formula>NOT(ISERROR(SEARCH("No",I1)))</formula>
    </cfRule>
  </conditionalFormatting>
  <conditionalFormatting sqref="I1516 I1521 I1531 I1536 I1541 I1546 I1556 I1561 I1566:I1048576">
    <cfRule type="containsText" dxfId="4" priority="133" operator="containsText" text="No">
      <formula>NOT(ISERROR(SEARCH("No",I1516)))</formula>
    </cfRule>
  </conditionalFormatting>
  <conditionalFormatting sqref="I1526">
    <cfRule type="containsText" dxfId="3" priority="2" operator="containsText" text="No">
      <formula>NOT(ISERROR(SEARCH("No",I1526)))</formula>
    </cfRule>
  </conditionalFormatting>
  <conditionalFormatting sqref="I1551">
    <cfRule type="containsText" dxfId="2" priority="1" operator="containsText" text="No">
      <formula>NOT(ISERROR(SEARCH("No",I1551)))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09375" defaultRowHeight="14.4" x14ac:dyDescent="0.3"/>
  <cols>
    <col min="1" max="2" width="76.88671875" customWidth="1"/>
  </cols>
  <sheetData>
    <row r="1" spans="1:2" x14ac:dyDescent="0.3">
      <c r="A1" s="405" t="s">
        <v>2799</v>
      </c>
      <c r="B1" s="405"/>
    </row>
    <row r="2" spans="1:2" x14ac:dyDescent="0.3">
      <c r="A2" s="195" t="s">
        <v>2800</v>
      </c>
      <c r="B2" s="195" t="s">
        <v>2801</v>
      </c>
    </row>
    <row r="3" spans="1:2" x14ac:dyDescent="0.3">
      <c r="A3" s="196" t="s">
        <v>341</v>
      </c>
      <c r="B3" t="str">
        <f>A3</f>
        <v>million metric tons / year</v>
      </c>
    </row>
    <row r="4" spans="1:2" x14ac:dyDescent="0.3">
      <c r="A4" s="196" t="s">
        <v>3466</v>
      </c>
      <c r="B4" t="str">
        <f>A4</f>
        <v>million metric tons</v>
      </c>
    </row>
    <row r="5" spans="1:2" x14ac:dyDescent="0.3">
      <c r="A5" s="196" t="s">
        <v>3687</v>
      </c>
      <c r="B5" t="str">
        <f>A5</f>
        <v>g CO2e / 2023 dollar</v>
      </c>
    </row>
    <row r="6" spans="1:2" x14ac:dyDescent="0.3">
      <c r="A6" s="197" t="s">
        <v>2303</v>
      </c>
      <c r="B6" t="str">
        <f t="shared" ref="B6:B46" si="0">A6</f>
        <v>thousand metric tons / year</v>
      </c>
    </row>
    <row r="7" spans="1:2" x14ac:dyDescent="0.3">
      <c r="A7" s="197" t="s">
        <v>3688</v>
      </c>
      <c r="B7" t="str">
        <f>A7</f>
        <v>g CO2 / 2023 dollar</v>
      </c>
    </row>
    <row r="8" spans="1:2" ht="28.8" x14ac:dyDescent="0.3">
      <c r="A8" s="197" t="s">
        <v>3689</v>
      </c>
      <c r="B8" t="str">
        <f t="shared" si="0"/>
        <v>2023 dollars / metric ton CO2e abated, Annual average abatement (million metric tons CO2e)</v>
      </c>
    </row>
    <row r="9" spans="1:2" x14ac:dyDescent="0.3">
      <c r="A9" s="197" t="s">
        <v>3690</v>
      </c>
      <c r="B9" t="str">
        <f t="shared" si="0"/>
        <v>billion 2023 dollars / year</v>
      </c>
    </row>
    <row r="10" spans="1:2" x14ac:dyDescent="0.3">
      <c r="A10" s="197" t="s">
        <v>3691</v>
      </c>
      <c r="B10" t="str">
        <f t="shared" si="0"/>
        <v>billion 2023 dollars</v>
      </c>
    </row>
    <row r="11" spans="1:2" x14ac:dyDescent="0.3">
      <c r="A11" s="197" t="s">
        <v>2843</v>
      </c>
      <c r="B11" t="str">
        <f t="shared" si="0"/>
        <v>jobs</v>
      </c>
    </row>
    <row r="12" spans="1:2" x14ac:dyDescent="0.3">
      <c r="A12" s="197" t="s">
        <v>2885</v>
      </c>
      <c r="B12" t="str">
        <f t="shared" si="0"/>
        <v>incidents / year</v>
      </c>
    </row>
    <row r="13" spans="1:2" x14ac:dyDescent="0.3">
      <c r="A13" s="197" t="s">
        <v>2862</v>
      </c>
      <c r="B13" t="str">
        <f t="shared" si="0"/>
        <v>% change</v>
      </c>
    </row>
    <row r="14" spans="1:2" x14ac:dyDescent="0.3">
      <c r="A14" s="197" t="s">
        <v>3692</v>
      </c>
      <c r="B14" t="str">
        <f t="shared" si="0"/>
        <v>2023 dollars / employee-year</v>
      </c>
    </row>
    <row r="15" spans="1:2" x14ac:dyDescent="0.3">
      <c r="A15" s="197" t="s">
        <v>342</v>
      </c>
      <c r="B15" t="str">
        <f t="shared" si="0"/>
        <v>lives / year</v>
      </c>
    </row>
    <row r="16" spans="1:2" x14ac:dyDescent="0.3">
      <c r="A16" s="197" t="s">
        <v>343</v>
      </c>
      <c r="B16" t="str">
        <f t="shared" si="0"/>
        <v>terawatt-hours (TWh) / year</v>
      </c>
    </row>
    <row r="17" spans="1:2" x14ac:dyDescent="0.3">
      <c r="A17" s="197" t="s">
        <v>3543</v>
      </c>
      <c r="B17" t="str">
        <f t="shared" si="0"/>
        <v>terawatt-hours (TWh)</v>
      </c>
    </row>
    <row r="18" spans="1:2" x14ac:dyDescent="0.3">
      <c r="A18" s="197" t="s">
        <v>3314</v>
      </c>
      <c r="B18" t="str">
        <f t="shared" si="0"/>
        <v>%</v>
      </c>
    </row>
    <row r="19" spans="1:2" x14ac:dyDescent="0.3">
      <c r="A19" s="197" t="s">
        <v>3315</v>
      </c>
      <c r="B19" t="str">
        <f t="shared" si="0"/>
        <v>metric tons CO2e / megawatt-hour (MWh)</v>
      </c>
    </row>
    <row r="20" spans="1:2" x14ac:dyDescent="0.3">
      <c r="A20" s="197" t="s">
        <v>3693</v>
      </c>
      <c r="B20" t="str">
        <f t="shared" si="0"/>
        <v>kilowatt-hour / 2023 dollar</v>
      </c>
    </row>
    <row r="21" spans="1:2" x14ac:dyDescent="0.3">
      <c r="A21" s="197" t="s">
        <v>344</v>
      </c>
      <c r="B21" t="str">
        <f t="shared" si="0"/>
        <v>gigawatts (GW) / year</v>
      </c>
    </row>
    <row r="22" spans="1:2" x14ac:dyDescent="0.3">
      <c r="A22" s="197" t="s">
        <v>3694</v>
      </c>
      <c r="B22" t="str">
        <f t="shared" si="0"/>
        <v>2023 dollars / megawatt-hour (MWh)</v>
      </c>
    </row>
    <row r="23" spans="1:2" x14ac:dyDescent="0.3">
      <c r="A23" s="197" t="s">
        <v>2442</v>
      </c>
      <c r="B23" t="str">
        <f t="shared" si="0"/>
        <v>cubic km / yr</v>
      </c>
    </row>
    <row r="24" spans="1:2" x14ac:dyDescent="0.3">
      <c r="A24" s="197" t="s">
        <v>2362</v>
      </c>
      <c r="B24" t="str">
        <f t="shared" si="0"/>
        <v>trillion passenger-miles / year</v>
      </c>
    </row>
    <row r="25" spans="1:2" x14ac:dyDescent="0.3">
      <c r="A25" s="197" t="s">
        <v>2363</v>
      </c>
      <c r="B25" t="str">
        <f t="shared" si="0"/>
        <v>trillion freight ton-miles / year</v>
      </c>
    </row>
    <row r="26" spans="1:2" x14ac:dyDescent="0.3">
      <c r="A26" s="197" t="s">
        <v>464</v>
      </c>
      <c r="B26" t="str">
        <f t="shared" si="0"/>
        <v>million vehicles / year</v>
      </c>
    </row>
    <row r="27" spans="1:2" x14ac:dyDescent="0.3">
      <c r="A27" s="197" t="s">
        <v>2340</v>
      </c>
      <c r="B27" t="str">
        <f t="shared" si="0"/>
        <v>thousand vehicles / year</v>
      </c>
    </row>
    <row r="28" spans="1:2" x14ac:dyDescent="0.3">
      <c r="A28" s="197" t="s">
        <v>2339</v>
      </c>
      <c r="B28" t="str">
        <f t="shared" si="0"/>
        <v>million vehicles</v>
      </c>
    </row>
    <row r="29" spans="1:2" x14ac:dyDescent="0.3">
      <c r="A29" s="197" t="s">
        <v>2372</v>
      </c>
      <c r="B29" t="str">
        <f t="shared" si="0"/>
        <v>thousand vehicles</v>
      </c>
    </row>
    <row r="30" spans="1:2" x14ac:dyDescent="0.3">
      <c r="A30" s="197" t="s">
        <v>446</v>
      </c>
      <c r="B30" t="str">
        <f t="shared" si="0"/>
        <v>quads / year</v>
      </c>
    </row>
    <row r="31" spans="1:2" x14ac:dyDescent="0.3">
      <c r="A31" s="197" t="s">
        <v>3695</v>
      </c>
      <c r="B31" t="str">
        <f>A31</f>
        <v>thousand BTU / 2023 dollar</v>
      </c>
    </row>
    <row r="32" spans="1:2" x14ac:dyDescent="0.3">
      <c r="A32" s="197" t="s">
        <v>2345</v>
      </c>
      <c r="B32" t="str">
        <f t="shared" si="0"/>
        <v>millions of short tons / year</v>
      </c>
    </row>
    <row r="33" spans="1:2" x14ac:dyDescent="0.3">
      <c r="A33" s="197" t="s">
        <v>2346</v>
      </c>
      <c r="B33" t="str">
        <f t="shared" si="0"/>
        <v>trillion cubic feet / year</v>
      </c>
    </row>
    <row r="34" spans="1:2" x14ac:dyDescent="0.3">
      <c r="A34" s="197" t="s">
        <v>3283</v>
      </c>
      <c r="B34" t="str">
        <f t="shared" si="0"/>
        <v>million barrels of oil / year</v>
      </c>
    </row>
    <row r="35" spans="1:2" x14ac:dyDescent="0.3">
      <c r="A35" s="197" t="s">
        <v>2618</v>
      </c>
      <c r="B35" t="str">
        <f t="shared" si="0"/>
        <v>million gallons / year</v>
      </c>
    </row>
    <row r="36" spans="1:2" x14ac:dyDescent="0.3">
      <c r="A36" s="197" t="s">
        <v>2407</v>
      </c>
      <c r="B36" t="str">
        <f t="shared" si="0"/>
        <v>trillion BTU / year</v>
      </c>
    </row>
    <row r="37" spans="1:2" x14ac:dyDescent="0.3">
      <c r="A37" s="197" t="s">
        <v>3696</v>
      </c>
      <c r="B37" t="str">
        <f t="shared" si="0"/>
        <v>2023 dollars / short ton</v>
      </c>
    </row>
    <row r="38" spans="1:2" x14ac:dyDescent="0.3">
      <c r="A38" s="197" t="s">
        <v>3697</v>
      </c>
      <c r="B38" t="str">
        <f t="shared" si="0"/>
        <v>2023 dollars / thousand cubic feet</v>
      </c>
    </row>
    <row r="39" spans="1:2" x14ac:dyDescent="0.3">
      <c r="A39" s="197" t="s">
        <v>3698</v>
      </c>
      <c r="B39" t="str">
        <f t="shared" si="0"/>
        <v>2023 dollars / gallon</v>
      </c>
    </row>
    <row r="40" spans="1:2" x14ac:dyDescent="0.3">
      <c r="A40" s="197" t="s">
        <v>3699</v>
      </c>
      <c r="B40" t="str">
        <f t="shared" si="0"/>
        <v>2023 dollars / barrel of oil</v>
      </c>
    </row>
    <row r="41" spans="1:2" x14ac:dyDescent="0.3">
      <c r="A41" s="197" t="s">
        <v>3700</v>
      </c>
      <c r="B41" t="str">
        <f t="shared" si="0"/>
        <v>2023 dollars / kg</v>
      </c>
    </row>
    <row r="42" spans="1:2" x14ac:dyDescent="0.3">
      <c r="A42" s="197" t="s">
        <v>3701</v>
      </c>
      <c r="B42" t="str">
        <f t="shared" si="0"/>
        <v>2023 dollars / kilowatt-hour (kWh)</v>
      </c>
    </row>
    <row r="43" spans="1:2" x14ac:dyDescent="0.3">
      <c r="A43" s="197" t="s">
        <v>3694</v>
      </c>
      <c r="B43" t="str">
        <f t="shared" ref="B43" si="1">A43</f>
        <v>2023 dollars / megawatt-hour (MWh)</v>
      </c>
    </row>
    <row r="44" spans="1:2" x14ac:dyDescent="0.3">
      <c r="A44" s="197" t="s">
        <v>3272</v>
      </c>
      <c r="B44" t="str">
        <f t="shared" si="0"/>
        <v>cost of eqpt. to capture 1 metric ton CO2e/yr (2020 dollars)</v>
      </c>
    </row>
    <row r="45" spans="1:2" x14ac:dyDescent="0.3">
      <c r="A45" s="197" t="s">
        <v>3702</v>
      </c>
      <c r="B45" t="str">
        <f t="shared" si="0"/>
        <v>million 2023 dollars / megawatt (MW)</v>
      </c>
    </row>
    <row r="46" spans="1:2" x14ac:dyDescent="0.3">
      <c r="A46" s="197" t="s">
        <v>3703</v>
      </c>
      <c r="B46" t="str">
        <f t="shared" si="0"/>
        <v>cost of eqpt. to produce 1 kg H2/yr (2023 dollars)</v>
      </c>
    </row>
    <row r="48" spans="1:2" x14ac:dyDescent="0.3">
      <c r="A48" s="405" t="s">
        <v>2803</v>
      </c>
      <c r="B48" s="405"/>
    </row>
    <row r="49" spans="1:2" x14ac:dyDescent="0.3">
      <c r="A49" s="195" t="s">
        <v>2800</v>
      </c>
      <c r="B49" s="195" t="s">
        <v>2801</v>
      </c>
    </row>
    <row r="50" spans="1:2" x14ac:dyDescent="0.3">
      <c r="A50" s="159" t="s">
        <v>135</v>
      </c>
      <c r="B50" t="str">
        <f t="shared" ref="B50:B51" si="2">A50</f>
        <v>$/metric ton CO2e</v>
      </c>
    </row>
    <row r="51" spans="1:2" x14ac:dyDescent="0.3">
      <c r="A51" s="159" t="s">
        <v>137</v>
      </c>
      <c r="B51" t="str">
        <f t="shared" si="2"/>
        <v>$/MWh</v>
      </c>
    </row>
    <row r="62" spans="1:2" x14ac:dyDescent="0.3">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09375" defaultRowHeight="14.4" x14ac:dyDescent="0.3"/>
  <cols>
    <col min="1" max="1" width="37.44140625" style="1" customWidth="1"/>
    <col min="2" max="2" width="27.44140625" style="1" customWidth="1"/>
    <col min="3" max="3" width="9" style="1" customWidth="1"/>
    <col min="4" max="4" width="18.44140625" style="1" customWidth="1"/>
    <col min="5" max="5" width="18.109375" style="1" customWidth="1"/>
    <col min="6" max="6" width="34.109375" style="1" customWidth="1"/>
    <col min="7" max="7" width="95" style="1" customWidth="1"/>
    <col min="8" max="8" width="37.44140625" style="1" customWidth="1"/>
    <col min="9" max="10" width="34.44140625" style="1" customWidth="1"/>
    <col min="11" max="16384" width="9.109375" style="1"/>
  </cols>
  <sheetData>
    <row r="1" spans="1:10" s="3" customFormat="1" ht="28.8" x14ac:dyDescent="0.3">
      <c r="A1" s="164" t="s">
        <v>2294</v>
      </c>
      <c r="B1" s="165" t="s">
        <v>2295</v>
      </c>
      <c r="C1" s="198" t="s">
        <v>2802</v>
      </c>
      <c r="D1" s="165" t="s">
        <v>56</v>
      </c>
      <c r="E1" s="165" t="s">
        <v>58</v>
      </c>
      <c r="F1" s="165" t="s">
        <v>428</v>
      </c>
      <c r="G1" s="165" t="s">
        <v>57</v>
      </c>
      <c r="H1" s="165" t="s">
        <v>2304</v>
      </c>
      <c r="I1" s="166" t="s">
        <v>292</v>
      </c>
      <c r="J1" s="44" t="s">
        <v>3553</v>
      </c>
    </row>
    <row r="2" spans="1:10" x14ac:dyDescent="0.3">
      <c r="A2" s="2" t="s">
        <v>2309</v>
      </c>
      <c r="B2" s="1" t="s">
        <v>2310</v>
      </c>
      <c r="C2" s="43">
        <v>1</v>
      </c>
      <c r="D2" s="1" t="s">
        <v>59</v>
      </c>
      <c r="E2" s="1" t="s">
        <v>60</v>
      </c>
      <c r="F2" s="1" t="str">
        <f>UnitControlCenter!$B$3</f>
        <v>million metric tons / year</v>
      </c>
      <c r="G2" s="1" t="s">
        <v>171</v>
      </c>
      <c r="J2" s="1" t="s">
        <v>3559</v>
      </c>
    </row>
    <row r="3" spans="1:10" x14ac:dyDescent="0.3">
      <c r="A3" s="2" t="s">
        <v>2309</v>
      </c>
      <c r="B3" s="1" t="s">
        <v>2311</v>
      </c>
      <c r="C3" s="47">
        <v>1</v>
      </c>
      <c r="D3" s="2" t="s">
        <v>59</v>
      </c>
      <c r="E3" s="2" t="s">
        <v>60</v>
      </c>
      <c r="F3" s="1" t="str">
        <f>UnitControlCenter!$B$3</f>
        <v>million metric tons / year</v>
      </c>
      <c r="G3" s="1" t="s">
        <v>2293</v>
      </c>
    </row>
    <row r="4" spans="1:10" ht="28.8" x14ac:dyDescent="0.3">
      <c r="A4" s="2" t="s">
        <v>2309</v>
      </c>
      <c r="B4" s="1" t="s">
        <v>3464</v>
      </c>
      <c r="C4" s="43">
        <v>1</v>
      </c>
      <c r="D4" s="1" t="s">
        <v>59</v>
      </c>
      <c r="E4" s="1" t="s">
        <v>60</v>
      </c>
      <c r="F4" s="1" t="str">
        <f>UnitControlCenter!B4</f>
        <v>million metric tons</v>
      </c>
      <c r="G4" s="1" t="s">
        <v>3467</v>
      </c>
      <c r="J4" s="1" t="s">
        <v>3560</v>
      </c>
    </row>
    <row r="5" spans="1:10" ht="28.8" x14ac:dyDescent="0.3">
      <c r="A5" s="2" t="s">
        <v>2309</v>
      </c>
      <c r="B5" s="1" t="s">
        <v>3465</v>
      </c>
      <c r="C5" s="47">
        <v>1</v>
      </c>
      <c r="D5" s="2" t="s">
        <v>59</v>
      </c>
      <c r="E5" s="2" t="s">
        <v>60</v>
      </c>
      <c r="F5" s="1" t="str">
        <f>UnitControlCenter!B4</f>
        <v>million metric tons</v>
      </c>
      <c r="G5" s="1" t="s">
        <v>3468</v>
      </c>
    </row>
    <row r="6" spans="1:10" ht="72" x14ac:dyDescent="0.3">
      <c r="A6" s="2" t="s">
        <v>2309</v>
      </c>
      <c r="B6" s="2" t="s">
        <v>2312</v>
      </c>
      <c r="C6" s="43">
        <v>1</v>
      </c>
      <c r="D6" s="1" t="s">
        <v>61</v>
      </c>
      <c r="E6" s="1" t="s">
        <v>62</v>
      </c>
      <c r="F6" s="1" t="str">
        <f>UnitControlCenter!$B$3</f>
        <v>million metric tons / year</v>
      </c>
      <c r="G6" s="1" t="s">
        <v>2780</v>
      </c>
      <c r="H6" s="1" t="s">
        <v>2781</v>
      </c>
      <c r="I6" s="1" t="s">
        <v>2782</v>
      </c>
    </row>
    <row r="7" spans="1:10" ht="28.8" x14ac:dyDescent="0.3">
      <c r="A7" s="2" t="s">
        <v>2309</v>
      </c>
      <c r="B7" s="2" t="s">
        <v>2313</v>
      </c>
      <c r="C7" s="43">
        <v>1</v>
      </c>
      <c r="D7" s="1" t="s">
        <v>61</v>
      </c>
      <c r="E7" s="1" t="s">
        <v>62</v>
      </c>
      <c r="F7" s="1" t="str">
        <f>UnitControlCenter!$B$3</f>
        <v>million metric tons / year</v>
      </c>
      <c r="G7" s="1" t="s">
        <v>2783</v>
      </c>
      <c r="H7" s="1" t="s">
        <v>2784</v>
      </c>
      <c r="I7" s="1" t="s">
        <v>2785</v>
      </c>
    </row>
    <row r="8" spans="1:10" ht="28.8" x14ac:dyDescent="0.3">
      <c r="A8" s="2" t="s">
        <v>2309</v>
      </c>
      <c r="B8" s="2" t="s">
        <v>2314</v>
      </c>
      <c r="C8" s="43">
        <v>1</v>
      </c>
      <c r="D8" s="1" t="s">
        <v>61</v>
      </c>
      <c r="E8" s="1" t="s">
        <v>62</v>
      </c>
      <c r="F8" s="1" t="str">
        <f>UnitControlCenter!$B$3</f>
        <v>million metric tons / year</v>
      </c>
      <c r="G8" s="1" t="s">
        <v>2586</v>
      </c>
      <c r="H8" s="1" t="s">
        <v>2587</v>
      </c>
      <c r="I8" s="1" t="s">
        <v>2588</v>
      </c>
    </row>
    <row r="9" spans="1:10" x14ac:dyDescent="0.3">
      <c r="A9" s="2" t="s">
        <v>2309</v>
      </c>
      <c r="B9" s="2" t="s">
        <v>2853</v>
      </c>
      <c r="C9" s="43">
        <v>0</v>
      </c>
      <c r="D9" s="1" t="s">
        <v>59</v>
      </c>
      <c r="E9" s="1" t="s">
        <v>60</v>
      </c>
      <c r="F9" s="1" t="str">
        <f>UnitControlCenter!$B$5</f>
        <v>g CO2e / 2023 dollar</v>
      </c>
      <c r="G9" s="1" t="s">
        <v>2805</v>
      </c>
    </row>
    <row r="10" spans="1:10" x14ac:dyDescent="0.3">
      <c r="A10" s="2" t="s">
        <v>2309</v>
      </c>
      <c r="B10" s="2" t="s">
        <v>128</v>
      </c>
      <c r="C10" s="43">
        <v>1</v>
      </c>
      <c r="D10" s="1" t="s">
        <v>59</v>
      </c>
      <c r="E10" s="1" t="s">
        <v>60</v>
      </c>
      <c r="F10" s="1" t="str">
        <f>UnitControlCenter!$B$3</f>
        <v>million metric tons / year</v>
      </c>
      <c r="G10" s="1" t="s">
        <v>2412</v>
      </c>
    </row>
    <row r="11" spans="1:10" x14ac:dyDescent="0.3">
      <c r="A11" s="2" t="s">
        <v>2309</v>
      </c>
      <c r="B11" s="2" t="s">
        <v>2410</v>
      </c>
      <c r="C11" s="43">
        <v>1</v>
      </c>
      <c r="D11" s="1" t="s">
        <v>59</v>
      </c>
      <c r="E11" s="1" t="s">
        <v>60</v>
      </c>
      <c r="F11" s="1" t="str">
        <f>UnitControlCenter!$B$3</f>
        <v>million metric tons / year</v>
      </c>
      <c r="G11" s="1" t="s">
        <v>2413</v>
      </c>
    </row>
    <row r="12" spans="1:10" x14ac:dyDescent="0.3">
      <c r="A12" s="2" t="s">
        <v>2309</v>
      </c>
      <c r="B12" s="2" t="s">
        <v>2471</v>
      </c>
      <c r="C12" s="43">
        <v>1</v>
      </c>
      <c r="D12" s="1" t="s">
        <v>59</v>
      </c>
      <c r="E12" s="1" t="s">
        <v>60</v>
      </c>
      <c r="F12" s="1" t="str">
        <f>UnitControlCenter!$B$3</f>
        <v>million metric tons / year</v>
      </c>
      <c r="G12" s="1" t="s">
        <v>2479</v>
      </c>
    </row>
    <row r="13" spans="1:10" x14ac:dyDescent="0.3">
      <c r="A13" s="2" t="s">
        <v>2309</v>
      </c>
      <c r="B13" s="2" t="s">
        <v>89</v>
      </c>
      <c r="C13" s="43">
        <v>1</v>
      </c>
      <c r="D13" s="1" t="s">
        <v>59</v>
      </c>
      <c r="E13" s="1" t="s">
        <v>60</v>
      </c>
      <c r="F13" s="1" t="str">
        <f>UnitControlCenter!$B$3</f>
        <v>million metric tons / year</v>
      </c>
      <c r="G13" s="1" t="s">
        <v>2414</v>
      </c>
    </row>
    <row r="14" spans="1:10" x14ac:dyDescent="0.3">
      <c r="A14" s="2" t="s">
        <v>2309</v>
      </c>
      <c r="B14" s="2" t="s">
        <v>9</v>
      </c>
      <c r="C14" s="43">
        <v>1</v>
      </c>
      <c r="D14" s="1" t="s">
        <v>59</v>
      </c>
      <c r="E14" s="1" t="s">
        <v>60</v>
      </c>
      <c r="F14" s="1" t="str">
        <f>UnitControlCenter!$B$3</f>
        <v>million metric tons / year</v>
      </c>
      <c r="G14" s="1" t="s">
        <v>2433</v>
      </c>
    </row>
    <row r="15" spans="1:10" x14ac:dyDescent="0.3">
      <c r="A15" s="2" t="s">
        <v>2309</v>
      </c>
      <c r="B15" s="2" t="s">
        <v>2411</v>
      </c>
      <c r="C15" s="43">
        <v>1</v>
      </c>
      <c r="D15" s="1" t="s">
        <v>59</v>
      </c>
      <c r="E15" s="1" t="s">
        <v>60</v>
      </c>
      <c r="F15" s="1" t="str">
        <f>UnitControlCenter!$B$3</f>
        <v>million metric tons / year</v>
      </c>
      <c r="G15" s="1" t="s">
        <v>2415</v>
      </c>
    </row>
    <row r="16" spans="1:10" x14ac:dyDescent="0.3">
      <c r="A16" s="2" t="s">
        <v>2309</v>
      </c>
      <c r="B16" s="2" t="s">
        <v>4</v>
      </c>
      <c r="C16" s="43">
        <v>1</v>
      </c>
      <c r="D16" s="1" t="s">
        <v>59</v>
      </c>
      <c r="E16" s="1" t="s">
        <v>60</v>
      </c>
      <c r="F16" s="1" t="str">
        <f>UnitControlCenter!$B$3</f>
        <v>million metric tons / year</v>
      </c>
      <c r="G16" s="1" t="s">
        <v>2416</v>
      </c>
    </row>
    <row r="17" spans="1:10" x14ac:dyDescent="0.3">
      <c r="A17" s="2" t="s">
        <v>2309</v>
      </c>
      <c r="B17" s="2" t="s">
        <v>2420</v>
      </c>
      <c r="C17" s="43">
        <v>1</v>
      </c>
      <c r="D17" s="1" t="s">
        <v>59</v>
      </c>
      <c r="E17" s="1" t="s">
        <v>60</v>
      </c>
      <c r="F17" s="1" t="str">
        <f>UnitControlCenter!$B$3</f>
        <v>million metric tons / year</v>
      </c>
      <c r="G17" s="1" t="s">
        <v>2417</v>
      </c>
    </row>
    <row r="18" spans="1:10" ht="346.2" thickBot="1" x14ac:dyDescent="0.35">
      <c r="A18" s="192" t="s">
        <v>2309</v>
      </c>
      <c r="B18" s="192" t="s">
        <v>3704</v>
      </c>
      <c r="C18" s="199">
        <v>1</v>
      </c>
      <c r="D18" s="193" t="s">
        <v>61</v>
      </c>
      <c r="E18" s="193" t="s">
        <v>62</v>
      </c>
      <c r="F18" s="193" t="s">
        <v>341</v>
      </c>
      <c r="G18" s="193" t="s">
        <v>3705</v>
      </c>
      <c r="H18" s="193" t="s">
        <v>3753</v>
      </c>
      <c r="I18" s="193" t="s">
        <v>3706</v>
      </c>
      <c r="J18" s="193"/>
    </row>
    <row r="19" spans="1:10" ht="100.8" x14ac:dyDescent="0.3">
      <c r="A19" s="2" t="s">
        <v>2315</v>
      </c>
      <c r="B19" s="2" t="s">
        <v>2208</v>
      </c>
      <c r="C19" s="43">
        <v>1</v>
      </c>
      <c r="D19" s="1" t="s">
        <v>61</v>
      </c>
      <c r="E19" s="1" t="s">
        <v>62</v>
      </c>
      <c r="F19" s="1" t="str">
        <f>UnitControlCenter!$B$3</f>
        <v>million metric tons / year</v>
      </c>
      <c r="G19" s="1" t="s">
        <v>3288</v>
      </c>
      <c r="H19" s="1" t="s">
        <v>2781</v>
      </c>
      <c r="I19" s="1" t="s">
        <v>2782</v>
      </c>
    </row>
    <row r="20" spans="1:10" ht="100.8" x14ac:dyDescent="0.3">
      <c r="A20" s="2" t="s">
        <v>2315</v>
      </c>
      <c r="B20" s="2" t="s">
        <v>2224</v>
      </c>
      <c r="C20" s="43">
        <v>1</v>
      </c>
      <c r="D20" s="1" t="s">
        <v>61</v>
      </c>
      <c r="E20" s="1" t="s">
        <v>62</v>
      </c>
      <c r="F20" s="1" t="str">
        <f>UnitControlCenter!$B$3</f>
        <v>million metric tons / year</v>
      </c>
      <c r="G20" s="1" t="s">
        <v>3300</v>
      </c>
      <c r="H20" s="1" t="s">
        <v>2781</v>
      </c>
      <c r="I20" s="1" t="s">
        <v>3289</v>
      </c>
    </row>
    <row r="21" spans="1:10" ht="100.8" x14ac:dyDescent="0.3">
      <c r="A21" s="2" t="s">
        <v>2315</v>
      </c>
      <c r="B21" s="2" t="s">
        <v>2226</v>
      </c>
      <c r="C21" s="43">
        <v>1</v>
      </c>
      <c r="D21" s="1" t="s">
        <v>61</v>
      </c>
      <c r="E21" s="1" t="s">
        <v>62</v>
      </c>
      <c r="F21" s="1" t="str">
        <f>UnitControlCenter!$B$3</f>
        <v>million metric tons / year</v>
      </c>
      <c r="G21" s="1" t="s">
        <v>3301</v>
      </c>
      <c r="H21" s="1" t="s">
        <v>2781</v>
      </c>
      <c r="I21" s="1" t="s">
        <v>3290</v>
      </c>
    </row>
    <row r="22" spans="1:10" ht="100.8" x14ac:dyDescent="0.3">
      <c r="A22" s="2" t="s">
        <v>2315</v>
      </c>
      <c r="B22" s="2" t="s">
        <v>2302</v>
      </c>
      <c r="C22" s="43">
        <v>1</v>
      </c>
      <c r="D22" s="1" t="s">
        <v>61</v>
      </c>
      <c r="E22" s="1" t="s">
        <v>62</v>
      </c>
      <c r="F22" s="1" t="str">
        <f>UnitControlCenter!$B$3</f>
        <v>million metric tons / year</v>
      </c>
      <c r="G22" s="1" t="s">
        <v>3302</v>
      </c>
      <c r="H22" s="1" t="s">
        <v>2781</v>
      </c>
      <c r="I22" s="1" t="s">
        <v>3291</v>
      </c>
    </row>
    <row r="23" spans="1:10" ht="100.8" x14ac:dyDescent="0.3">
      <c r="A23" s="2" t="s">
        <v>2315</v>
      </c>
      <c r="B23" s="2" t="s">
        <v>2301</v>
      </c>
      <c r="C23" s="43">
        <v>1</v>
      </c>
      <c r="D23" s="1" t="s">
        <v>61</v>
      </c>
      <c r="E23" s="1" t="s">
        <v>62</v>
      </c>
      <c r="F23" s="1" t="str">
        <f>UnitControlCenter!$B$6</f>
        <v>thousand metric tons / year</v>
      </c>
      <c r="G23" s="1" t="s">
        <v>3303</v>
      </c>
      <c r="H23" s="1" t="s">
        <v>2781</v>
      </c>
      <c r="I23" s="1" t="s">
        <v>3292</v>
      </c>
    </row>
    <row r="24" spans="1:10" ht="100.8" x14ac:dyDescent="0.3">
      <c r="A24" s="2" t="s">
        <v>2315</v>
      </c>
      <c r="B24" s="2" t="s">
        <v>2215</v>
      </c>
      <c r="C24" s="43">
        <v>1</v>
      </c>
      <c r="D24" s="1" t="s">
        <v>61</v>
      </c>
      <c r="E24" s="1" t="s">
        <v>62</v>
      </c>
      <c r="F24" s="1" t="str">
        <f>UnitControlCenter!$B$6</f>
        <v>thousand metric tons / year</v>
      </c>
      <c r="G24" s="1" t="s">
        <v>3304</v>
      </c>
      <c r="H24" s="1" t="s">
        <v>2781</v>
      </c>
      <c r="I24" s="1" t="s">
        <v>3293</v>
      </c>
    </row>
    <row r="25" spans="1:10" ht="86.4" x14ac:dyDescent="0.3">
      <c r="A25" s="2" t="s">
        <v>2315</v>
      </c>
      <c r="B25" s="2" t="s">
        <v>2220</v>
      </c>
      <c r="C25" s="43">
        <v>1</v>
      </c>
      <c r="D25" s="1" t="s">
        <v>61</v>
      </c>
      <c r="E25" s="1" t="s">
        <v>62</v>
      </c>
      <c r="F25" s="1" t="str">
        <f>UnitControlCenter!$B$6</f>
        <v>thousand metric tons / year</v>
      </c>
      <c r="G25" s="1" t="s">
        <v>3305</v>
      </c>
      <c r="H25" s="1" t="s">
        <v>2781</v>
      </c>
      <c r="I25" s="1" t="s">
        <v>3294</v>
      </c>
    </row>
    <row r="26" spans="1:10" ht="86.4" x14ac:dyDescent="0.3">
      <c r="A26" s="2" t="s">
        <v>2315</v>
      </c>
      <c r="B26" s="2" t="s">
        <v>2222</v>
      </c>
      <c r="C26" s="43">
        <v>1</v>
      </c>
      <c r="D26" s="1" t="s">
        <v>61</v>
      </c>
      <c r="E26" s="1" t="s">
        <v>62</v>
      </c>
      <c r="F26" s="1" t="str">
        <f>UnitControlCenter!$B$6</f>
        <v>thousand metric tons / year</v>
      </c>
      <c r="G26" s="1" t="s">
        <v>3306</v>
      </c>
      <c r="H26" s="1" t="s">
        <v>2781</v>
      </c>
      <c r="I26" s="1" t="s">
        <v>3295</v>
      </c>
    </row>
    <row r="27" spans="1:10" ht="100.8" x14ac:dyDescent="0.3">
      <c r="A27" s="2" t="s">
        <v>2315</v>
      </c>
      <c r="B27" s="2" t="s">
        <v>2213</v>
      </c>
      <c r="C27" s="43">
        <v>1</v>
      </c>
      <c r="D27" s="1" t="s">
        <v>61</v>
      </c>
      <c r="E27" s="1" t="s">
        <v>62</v>
      </c>
      <c r="F27" s="1" t="str">
        <f>UnitControlCenter!$B$3</f>
        <v>million metric tons / year</v>
      </c>
      <c r="G27" s="1" t="s">
        <v>3307</v>
      </c>
      <c r="H27" s="1" t="s">
        <v>2781</v>
      </c>
      <c r="I27" s="1" t="s">
        <v>3296</v>
      </c>
    </row>
    <row r="28" spans="1:10" ht="100.8" x14ac:dyDescent="0.3">
      <c r="A28" s="2" t="s">
        <v>2315</v>
      </c>
      <c r="B28" s="2" t="s">
        <v>2210</v>
      </c>
      <c r="C28" s="43">
        <v>1</v>
      </c>
      <c r="D28" s="1" t="s">
        <v>61</v>
      </c>
      <c r="E28" s="1" t="s">
        <v>62</v>
      </c>
      <c r="F28" s="1" t="str">
        <f>UnitControlCenter!$B$6</f>
        <v>thousand metric tons / year</v>
      </c>
      <c r="G28" s="1" t="s">
        <v>3308</v>
      </c>
      <c r="H28" s="1" t="s">
        <v>2781</v>
      </c>
      <c r="I28" s="1" t="s">
        <v>3297</v>
      </c>
    </row>
    <row r="29" spans="1:10" ht="100.8" x14ac:dyDescent="0.3">
      <c r="A29" s="2" t="s">
        <v>2315</v>
      </c>
      <c r="B29" s="2" t="s">
        <v>2218</v>
      </c>
      <c r="C29" s="43">
        <v>1</v>
      </c>
      <c r="D29" s="1" t="s">
        <v>61</v>
      </c>
      <c r="E29" s="1" t="s">
        <v>62</v>
      </c>
      <c r="F29" s="1" t="str">
        <f>UnitControlCenter!$B$3</f>
        <v>million metric tons / year</v>
      </c>
      <c r="G29" s="1" t="s">
        <v>3309</v>
      </c>
      <c r="H29" s="1" t="s">
        <v>2781</v>
      </c>
      <c r="I29" s="1" t="s">
        <v>3298</v>
      </c>
    </row>
    <row r="30" spans="1:10" ht="101.4" thickBot="1" x14ac:dyDescent="0.35">
      <c r="A30" s="192" t="s">
        <v>2315</v>
      </c>
      <c r="B30" s="192" t="s">
        <v>473</v>
      </c>
      <c r="C30" s="199">
        <v>1</v>
      </c>
      <c r="D30" s="1" t="s">
        <v>61</v>
      </c>
      <c r="E30" s="1" t="s">
        <v>62</v>
      </c>
      <c r="F30" s="193" t="str">
        <f>UnitControlCenter!$B$3</f>
        <v>million metric tons / year</v>
      </c>
      <c r="G30" s="1" t="s">
        <v>3310</v>
      </c>
      <c r="H30" s="1" t="s">
        <v>2781</v>
      </c>
      <c r="I30" s="1" t="s">
        <v>3299</v>
      </c>
    </row>
    <row r="31" spans="1:10" ht="72" x14ac:dyDescent="0.3">
      <c r="A31" s="2" t="s">
        <v>2316</v>
      </c>
      <c r="B31" s="2" t="s">
        <v>2312</v>
      </c>
      <c r="C31" s="43">
        <v>1</v>
      </c>
      <c r="D31" s="1" t="s">
        <v>61</v>
      </c>
      <c r="E31" s="1" t="s">
        <v>62</v>
      </c>
      <c r="F31" s="1" t="str">
        <f>UnitControlCenter!$B$3</f>
        <v>million metric tons / year</v>
      </c>
      <c r="G31" s="1" t="s">
        <v>2865</v>
      </c>
      <c r="H31" s="1" t="s">
        <v>2866</v>
      </c>
      <c r="I31" s="1" t="s">
        <v>2867</v>
      </c>
    </row>
    <row r="32" spans="1:10" ht="86.4" x14ac:dyDescent="0.3">
      <c r="A32" s="2" t="s">
        <v>2316</v>
      </c>
      <c r="B32" s="2" t="s">
        <v>2480</v>
      </c>
      <c r="C32" s="43">
        <v>1</v>
      </c>
      <c r="D32" s="1" t="s">
        <v>61</v>
      </c>
      <c r="E32" s="1" t="s">
        <v>62</v>
      </c>
      <c r="F32" s="1" t="str">
        <f>UnitControlCenter!$B$3</f>
        <v>million metric tons / year</v>
      </c>
      <c r="G32" s="1" t="s">
        <v>2868</v>
      </c>
      <c r="H32" s="1" t="s">
        <v>2869</v>
      </c>
      <c r="I32" s="1" t="s">
        <v>2870</v>
      </c>
    </row>
    <row r="33" spans="1:10" ht="57.6" x14ac:dyDescent="0.3">
      <c r="A33" s="2" t="s">
        <v>2316</v>
      </c>
      <c r="B33" s="2" t="s">
        <v>2317</v>
      </c>
      <c r="C33" s="43">
        <v>1</v>
      </c>
      <c r="D33" s="1" t="s">
        <v>61</v>
      </c>
      <c r="E33" s="1" t="s">
        <v>62</v>
      </c>
      <c r="F33" s="1" t="str">
        <f>UnitControlCenter!$B$3</f>
        <v>million metric tons / year</v>
      </c>
      <c r="G33" s="1" t="s">
        <v>2871</v>
      </c>
      <c r="H33" s="1" t="s">
        <v>2872</v>
      </c>
      <c r="I33" s="1" t="s">
        <v>2873</v>
      </c>
    </row>
    <row r="34" spans="1:10" ht="15" thickBot="1" x14ac:dyDescent="0.35">
      <c r="A34" s="192" t="s">
        <v>2316</v>
      </c>
      <c r="B34" s="192" t="s">
        <v>2853</v>
      </c>
      <c r="C34" s="199">
        <v>0</v>
      </c>
      <c r="D34" s="193" t="s">
        <v>59</v>
      </c>
      <c r="E34" s="193" t="s">
        <v>60</v>
      </c>
      <c r="F34" s="193" t="str">
        <f>UnitControlCenter!$B$7</f>
        <v>g CO2 / 2023 dollar</v>
      </c>
      <c r="G34" s="193" t="s">
        <v>2804</v>
      </c>
      <c r="H34" s="193"/>
      <c r="I34" s="193"/>
      <c r="J34" s="193"/>
    </row>
    <row r="35" spans="1:10" ht="86.4" x14ac:dyDescent="0.3">
      <c r="A35" s="2" t="s">
        <v>2712</v>
      </c>
      <c r="B35" s="2" t="s">
        <v>2551</v>
      </c>
      <c r="C35" s="43">
        <v>1</v>
      </c>
      <c r="D35" s="1" t="s">
        <v>59</v>
      </c>
      <c r="E35" s="1" t="s">
        <v>2958</v>
      </c>
      <c r="F35" s="1" t="str">
        <f>UnitControlCenter!$B$3</f>
        <v>million metric tons / year</v>
      </c>
      <c r="G35" s="1" t="s">
        <v>3001</v>
      </c>
    </row>
    <row r="36" spans="1:10" x14ac:dyDescent="0.3">
      <c r="A36" s="2" t="s">
        <v>2712</v>
      </c>
      <c r="B36" s="2" t="s">
        <v>128</v>
      </c>
      <c r="C36" s="43">
        <v>1</v>
      </c>
      <c r="D36" s="1" t="s">
        <v>59</v>
      </c>
      <c r="E36" s="1" t="s">
        <v>2958</v>
      </c>
      <c r="F36" s="1" t="str">
        <f>UnitControlCenter!$B$3</f>
        <v>million metric tons / year</v>
      </c>
      <c r="G36" s="1" t="s">
        <v>2412</v>
      </c>
    </row>
    <row r="37" spans="1:10" x14ac:dyDescent="0.3">
      <c r="A37" s="2" t="s">
        <v>2712</v>
      </c>
      <c r="B37" s="2" t="s">
        <v>2410</v>
      </c>
      <c r="C37" s="43">
        <v>1</v>
      </c>
      <c r="D37" s="1" t="s">
        <v>59</v>
      </c>
      <c r="E37" s="1" t="s">
        <v>2958</v>
      </c>
      <c r="F37" s="1" t="str">
        <f>UnitControlCenter!$B$3</f>
        <v>million metric tons / year</v>
      </c>
      <c r="G37" s="1" t="s">
        <v>2413</v>
      </c>
    </row>
    <row r="38" spans="1:10" x14ac:dyDescent="0.3">
      <c r="A38" s="2" t="s">
        <v>2712</v>
      </c>
      <c r="B38" s="2" t="s">
        <v>2471</v>
      </c>
      <c r="C38" s="43">
        <v>1</v>
      </c>
      <c r="D38" s="1" t="s">
        <v>59</v>
      </c>
      <c r="E38" s="1" t="s">
        <v>2958</v>
      </c>
      <c r="F38" s="1" t="str">
        <f>UnitControlCenter!$B$3</f>
        <v>million metric tons / year</v>
      </c>
      <c r="G38" s="1" t="s">
        <v>2479</v>
      </c>
    </row>
    <row r="39" spans="1:10" x14ac:dyDescent="0.3">
      <c r="A39" s="2" t="s">
        <v>2712</v>
      </c>
      <c r="B39" s="2" t="s">
        <v>89</v>
      </c>
      <c r="C39" s="43">
        <v>1</v>
      </c>
      <c r="D39" s="1" t="s">
        <v>59</v>
      </c>
      <c r="E39" s="1" t="s">
        <v>2958</v>
      </c>
      <c r="F39" s="1" t="str">
        <f>UnitControlCenter!$B$3</f>
        <v>million metric tons / year</v>
      </c>
      <c r="G39" s="1" t="s">
        <v>2414</v>
      </c>
    </row>
    <row r="40" spans="1:10" ht="28.8" x14ac:dyDescent="0.3">
      <c r="A40" s="2" t="s">
        <v>2712</v>
      </c>
      <c r="B40" s="2" t="s">
        <v>9</v>
      </c>
      <c r="C40" s="43">
        <v>1</v>
      </c>
      <c r="D40" s="1" t="s">
        <v>59</v>
      </c>
      <c r="E40" s="1" t="s">
        <v>2958</v>
      </c>
      <c r="F40" s="1" t="str">
        <f>UnitControlCenter!$B$3</f>
        <v>million metric tons / year</v>
      </c>
      <c r="G40" s="1" t="s">
        <v>3002</v>
      </c>
    </row>
    <row r="41" spans="1:10" ht="15" thickBot="1" x14ac:dyDescent="0.35">
      <c r="A41" s="192" t="s">
        <v>2712</v>
      </c>
      <c r="B41" s="192" t="s">
        <v>4</v>
      </c>
      <c r="C41" s="199">
        <v>1</v>
      </c>
      <c r="D41" s="193" t="s">
        <v>59</v>
      </c>
      <c r="E41" s="193" t="s">
        <v>2958</v>
      </c>
      <c r="F41" s="193" t="str">
        <f>UnitControlCenter!$B$3</f>
        <v>million metric tons / year</v>
      </c>
      <c r="G41" s="193" t="s">
        <v>2416</v>
      </c>
      <c r="H41" s="193"/>
      <c r="I41" s="193"/>
      <c r="J41" s="193"/>
    </row>
    <row r="42" spans="1:10" ht="43.2" x14ac:dyDescent="0.3">
      <c r="A42" s="2" t="s">
        <v>345</v>
      </c>
      <c r="B42" s="2" t="s">
        <v>2925</v>
      </c>
      <c r="C42" s="43">
        <v>1</v>
      </c>
      <c r="D42" s="1" t="s">
        <v>61</v>
      </c>
      <c r="E42" s="1" t="s">
        <v>427</v>
      </c>
      <c r="F42" s="1" t="str">
        <f>UnitControlCenter!$B$8</f>
        <v>2023 dollars / metric ton CO2e abated, Annual average abatement (million metric tons CO2e)</v>
      </c>
      <c r="G42" s="1" t="s">
        <v>3003</v>
      </c>
    </row>
    <row r="43" spans="1:10" ht="43.8" thickBot="1" x14ac:dyDescent="0.35">
      <c r="A43" s="192" t="s">
        <v>345</v>
      </c>
      <c r="B43" s="192" t="s">
        <v>2926</v>
      </c>
      <c r="C43" s="199">
        <v>1</v>
      </c>
      <c r="D43" s="193" t="s">
        <v>61</v>
      </c>
      <c r="E43" s="193" t="s">
        <v>427</v>
      </c>
      <c r="F43" s="193" t="str">
        <f>UnitControlCenter!$B$8</f>
        <v>2023 dollars / metric ton CO2e abated, Annual average abatement (million metric tons CO2e)</v>
      </c>
      <c r="G43" s="193" t="s">
        <v>3003</v>
      </c>
      <c r="H43" s="193"/>
      <c r="I43" s="193"/>
      <c r="J43" s="193"/>
    </row>
    <row r="44" spans="1:10" ht="43.2" x14ac:dyDescent="0.3">
      <c r="A44" s="2" t="s">
        <v>2318</v>
      </c>
      <c r="B44" s="2" t="s">
        <v>2929</v>
      </c>
      <c r="C44" s="43">
        <v>1</v>
      </c>
      <c r="D44" s="1" t="s">
        <v>61</v>
      </c>
      <c r="E44" s="1" t="s">
        <v>60</v>
      </c>
      <c r="F44" s="1" t="str">
        <f>UnitControlCenter!$B$9</f>
        <v>billion 2023 dollars / year</v>
      </c>
      <c r="G44" s="1" t="s">
        <v>2927</v>
      </c>
      <c r="H44" s="1" t="s">
        <v>2396</v>
      </c>
      <c r="I44" s="1" t="s">
        <v>2380</v>
      </c>
    </row>
    <row r="45" spans="1:10" x14ac:dyDescent="0.3">
      <c r="A45" s="2" t="s">
        <v>2318</v>
      </c>
      <c r="B45" s="191" t="s">
        <v>2732</v>
      </c>
      <c r="C45" s="43">
        <v>1</v>
      </c>
      <c r="D45" s="1" t="s">
        <v>59</v>
      </c>
      <c r="E45" s="1" t="s">
        <v>60</v>
      </c>
      <c r="F45" s="1" t="str">
        <f>UnitControlCenter!$B$9</f>
        <v>billion 2023 dollars / year</v>
      </c>
      <c r="G45" s="1" t="s">
        <v>2726</v>
      </c>
    </row>
    <row r="46" spans="1:10" ht="57.6" x14ac:dyDescent="0.3">
      <c r="A46" s="2" t="s">
        <v>2318</v>
      </c>
      <c r="B46" s="2" t="s">
        <v>2916</v>
      </c>
      <c r="C46" s="43">
        <v>1</v>
      </c>
      <c r="D46" s="1" t="s">
        <v>61</v>
      </c>
      <c r="E46" s="1" t="s">
        <v>62</v>
      </c>
      <c r="F46" s="1" t="str">
        <f>UnitControlCenter!$B$9</f>
        <v>billion 2023 dollars / year</v>
      </c>
      <c r="G46" s="1" t="s">
        <v>2917</v>
      </c>
      <c r="H46" s="1" t="s">
        <v>2918</v>
      </c>
      <c r="I46" s="1" t="s">
        <v>2919</v>
      </c>
    </row>
    <row r="47" spans="1:10" ht="28.8" x14ac:dyDescent="0.3">
      <c r="A47" s="2" t="s">
        <v>2318</v>
      </c>
      <c r="B47" s="191" t="s">
        <v>2920</v>
      </c>
      <c r="C47" s="43">
        <v>1</v>
      </c>
      <c r="D47" s="1" t="s">
        <v>59</v>
      </c>
      <c r="E47" s="1" t="s">
        <v>60</v>
      </c>
      <c r="F47" s="1" t="str">
        <f>UnitControlCenter!$B$10</f>
        <v>billion 2023 dollars</v>
      </c>
      <c r="G47" s="1" t="s">
        <v>2921</v>
      </c>
    </row>
    <row r="48" spans="1:10" ht="28.8" x14ac:dyDescent="0.3">
      <c r="A48" s="2" t="s">
        <v>2318</v>
      </c>
      <c r="B48" s="191" t="s">
        <v>2922</v>
      </c>
      <c r="C48" s="43">
        <v>1</v>
      </c>
      <c r="D48" s="1" t="s">
        <v>59</v>
      </c>
      <c r="E48" s="1" t="s">
        <v>60</v>
      </c>
      <c r="F48" s="1" t="str">
        <f>UnitControlCenter!$B$9</f>
        <v>billion 2023 dollars / year</v>
      </c>
      <c r="G48" s="1" t="s">
        <v>2923</v>
      </c>
    </row>
    <row r="49" spans="1:10" ht="115.8" thickBot="1" x14ac:dyDescent="0.35">
      <c r="A49" s="192" t="s">
        <v>2318</v>
      </c>
      <c r="B49" s="194" t="s">
        <v>2996</v>
      </c>
      <c r="C49" s="199">
        <v>1</v>
      </c>
      <c r="D49" s="193" t="s">
        <v>61</v>
      </c>
      <c r="E49" s="193" t="s">
        <v>60</v>
      </c>
      <c r="F49" s="193" t="str">
        <f>UnitControlCenter!$B$9</f>
        <v>billion 2023 dollars / year</v>
      </c>
      <c r="G49" s="193" t="s">
        <v>3000</v>
      </c>
      <c r="H49" s="193" t="s">
        <v>2997</v>
      </c>
      <c r="I49" s="193" t="s">
        <v>2999</v>
      </c>
      <c r="J49" s="193"/>
    </row>
    <row r="50" spans="1:10" ht="28.8" x14ac:dyDescent="0.3">
      <c r="A50" s="2" t="s">
        <v>2840</v>
      </c>
      <c r="B50" s="191" t="s">
        <v>2857</v>
      </c>
      <c r="C50" s="43">
        <v>1</v>
      </c>
      <c r="D50" s="1" t="s">
        <v>61</v>
      </c>
      <c r="E50" s="1" t="s">
        <v>60</v>
      </c>
      <c r="F50" s="1" t="str">
        <f>UnitControlCenter!$B$11</f>
        <v>jobs</v>
      </c>
      <c r="G50" s="1" t="s">
        <v>2848</v>
      </c>
      <c r="H50" s="1" t="s">
        <v>2847</v>
      </c>
      <c r="I50" s="1" t="s">
        <v>2381</v>
      </c>
    </row>
    <row r="51" spans="1:10" ht="28.8" x14ac:dyDescent="0.3">
      <c r="A51" s="2" t="s">
        <v>2840</v>
      </c>
      <c r="B51" s="191" t="s">
        <v>3252</v>
      </c>
      <c r="C51" s="43">
        <v>0</v>
      </c>
      <c r="D51" s="1" t="s">
        <v>61</v>
      </c>
      <c r="E51" s="1" t="s">
        <v>62</v>
      </c>
      <c r="F51" s="1" t="str">
        <f>UnitControlCenter!$B$11</f>
        <v>jobs</v>
      </c>
      <c r="G51" s="1" t="s">
        <v>3138</v>
      </c>
      <c r="H51" s="1" t="s">
        <v>3139</v>
      </c>
      <c r="I51" s="1" t="s">
        <v>3140</v>
      </c>
    </row>
    <row r="52" spans="1:10" ht="28.8" x14ac:dyDescent="0.3">
      <c r="A52" s="2" t="s">
        <v>2840</v>
      </c>
      <c r="B52" s="191" t="s">
        <v>3253</v>
      </c>
      <c r="C52" s="43">
        <v>0</v>
      </c>
      <c r="D52" s="1" t="s">
        <v>61</v>
      </c>
      <c r="E52" s="1" t="s">
        <v>60</v>
      </c>
      <c r="F52" s="1" t="str">
        <f>UnitControlCenter!$B$13</f>
        <v>% change</v>
      </c>
      <c r="G52" s="1" t="s">
        <v>3157</v>
      </c>
      <c r="H52" s="1" t="s">
        <v>3139</v>
      </c>
      <c r="I52" s="1" t="s">
        <v>3140</v>
      </c>
    </row>
    <row r="53" spans="1:10" ht="43.2" x14ac:dyDescent="0.3">
      <c r="A53" s="2" t="s">
        <v>2840</v>
      </c>
      <c r="B53" s="191" t="s">
        <v>3122</v>
      </c>
      <c r="C53" s="43">
        <v>0</v>
      </c>
      <c r="D53" s="1" t="s">
        <v>61</v>
      </c>
      <c r="E53" s="1" t="s">
        <v>62</v>
      </c>
      <c r="F53" s="1" t="str">
        <f>UnitControlCenter!$B$11</f>
        <v>jobs</v>
      </c>
      <c r="G53" s="1" t="s">
        <v>3161</v>
      </c>
      <c r="H53" s="1" t="s">
        <v>3141</v>
      </c>
      <c r="I53" s="20" t="s">
        <v>3142</v>
      </c>
      <c r="J53" s="20"/>
    </row>
    <row r="54" spans="1:10" ht="43.2" x14ac:dyDescent="0.3">
      <c r="A54" s="2" t="s">
        <v>2840</v>
      </c>
      <c r="B54" s="191" t="s">
        <v>3154</v>
      </c>
      <c r="C54" s="43">
        <v>0</v>
      </c>
      <c r="D54" s="1" t="s">
        <v>61</v>
      </c>
      <c r="E54" s="1" t="s">
        <v>60</v>
      </c>
      <c r="F54" s="1" t="str">
        <f>UnitControlCenter!$B$13</f>
        <v>% change</v>
      </c>
      <c r="G54" s="1" t="s">
        <v>3160</v>
      </c>
      <c r="H54" s="1" t="s">
        <v>3141</v>
      </c>
      <c r="I54" s="20" t="s">
        <v>3142</v>
      </c>
      <c r="J54" s="20"/>
    </row>
    <row r="55" spans="1:10" ht="28.8" x14ac:dyDescent="0.3">
      <c r="A55" s="2" t="s">
        <v>2840</v>
      </c>
      <c r="B55" s="191" t="s">
        <v>3127</v>
      </c>
      <c r="C55" s="43">
        <v>0</v>
      </c>
      <c r="D55" s="1" t="s">
        <v>61</v>
      </c>
      <c r="E55" s="1" t="s">
        <v>62</v>
      </c>
      <c r="F55" s="1" t="str">
        <f>UnitControlCenter!$B$11</f>
        <v>jobs</v>
      </c>
      <c r="G55" s="1" t="s">
        <v>3143</v>
      </c>
      <c r="H55" s="1" t="s">
        <v>3144</v>
      </c>
      <c r="I55" s="1" t="s">
        <v>3145</v>
      </c>
    </row>
    <row r="56" spans="1:10" ht="28.8" x14ac:dyDescent="0.3">
      <c r="A56" s="2" t="s">
        <v>2840</v>
      </c>
      <c r="B56" s="191" t="s">
        <v>3155</v>
      </c>
      <c r="C56" s="43">
        <v>0</v>
      </c>
      <c r="D56" s="1" t="s">
        <v>61</v>
      </c>
      <c r="E56" s="1" t="s">
        <v>60</v>
      </c>
      <c r="F56" s="1" t="str">
        <f>UnitControlCenter!$B$13</f>
        <v>% change</v>
      </c>
      <c r="G56" s="1" t="s">
        <v>3158</v>
      </c>
      <c r="H56" s="1" t="s">
        <v>3144</v>
      </c>
      <c r="I56" s="1" t="s">
        <v>3145</v>
      </c>
    </row>
    <row r="57" spans="1:10" ht="72" x14ac:dyDescent="0.3">
      <c r="A57" s="2" t="s">
        <v>2840</v>
      </c>
      <c r="B57" s="191" t="s">
        <v>3130</v>
      </c>
      <c r="C57" s="43">
        <v>0</v>
      </c>
      <c r="D57" s="1" t="s">
        <v>61</v>
      </c>
      <c r="E57" s="1" t="s">
        <v>62</v>
      </c>
      <c r="F57" s="1" t="str">
        <f>UnitControlCenter!$B$11</f>
        <v>jobs</v>
      </c>
      <c r="G57" s="1" t="s">
        <v>3146</v>
      </c>
      <c r="H57" s="1" t="s">
        <v>3147</v>
      </c>
      <c r="I57" s="1" t="s">
        <v>3148</v>
      </c>
    </row>
    <row r="58" spans="1:10" ht="72" x14ac:dyDescent="0.3">
      <c r="A58" s="2" t="s">
        <v>2840</v>
      </c>
      <c r="B58" s="191" t="s">
        <v>3156</v>
      </c>
      <c r="C58" s="43">
        <v>0</v>
      </c>
      <c r="D58" s="1" t="s">
        <v>61</v>
      </c>
      <c r="E58" s="1" t="s">
        <v>60</v>
      </c>
      <c r="F58" s="1" t="str">
        <f>UnitControlCenter!$B$13</f>
        <v>% change</v>
      </c>
      <c r="G58" s="1" t="s">
        <v>3159</v>
      </c>
      <c r="H58" s="1" t="s">
        <v>3147</v>
      </c>
      <c r="I58" s="1" t="s">
        <v>3148</v>
      </c>
    </row>
    <row r="59" spans="1:10" ht="28.8" x14ac:dyDescent="0.3">
      <c r="A59" s="2" t="s">
        <v>2840</v>
      </c>
      <c r="B59" s="191" t="s">
        <v>3211</v>
      </c>
      <c r="C59" s="43">
        <v>1</v>
      </c>
      <c r="D59" s="1" t="s">
        <v>61</v>
      </c>
      <c r="E59" s="1" t="s">
        <v>62</v>
      </c>
      <c r="F59" s="1" t="str">
        <f>UnitControlCenter!$B$11</f>
        <v>jobs</v>
      </c>
      <c r="G59" s="1" t="s">
        <v>3212</v>
      </c>
      <c r="H59" s="1" t="s">
        <v>3213</v>
      </c>
      <c r="I59" s="1" t="s">
        <v>3214</v>
      </c>
    </row>
    <row r="60" spans="1:10" ht="28.8" x14ac:dyDescent="0.3">
      <c r="A60" s="2" t="s">
        <v>2840</v>
      </c>
      <c r="B60" s="191" t="s">
        <v>3215</v>
      </c>
      <c r="C60" s="43">
        <v>1</v>
      </c>
      <c r="D60" s="1" t="s">
        <v>61</v>
      </c>
      <c r="E60" s="1" t="s">
        <v>60</v>
      </c>
      <c r="F60" s="1" t="str">
        <f>UnitControlCenter!$B$13</f>
        <v>% change</v>
      </c>
      <c r="G60" s="1" t="s">
        <v>3216</v>
      </c>
      <c r="H60" s="1" t="s">
        <v>3213</v>
      </c>
      <c r="I60" s="1" t="s">
        <v>3214</v>
      </c>
    </row>
    <row r="61" spans="1:10" ht="28.8" x14ac:dyDescent="0.3">
      <c r="A61" s="2" t="s">
        <v>2840</v>
      </c>
      <c r="B61" s="191" t="s">
        <v>2901</v>
      </c>
      <c r="C61" s="43">
        <v>1</v>
      </c>
      <c r="D61" s="1" t="s">
        <v>61</v>
      </c>
      <c r="E61" s="1" t="s">
        <v>60</v>
      </c>
      <c r="F61" s="1" t="str">
        <f>UnitControlCenter!$B$11</f>
        <v>jobs</v>
      </c>
      <c r="G61" s="1" t="s">
        <v>2905</v>
      </c>
      <c r="H61" s="1" t="s">
        <v>2904</v>
      </c>
      <c r="I61" s="1" t="s">
        <v>2915</v>
      </c>
    </row>
    <row r="62" spans="1:10" ht="43.2" x14ac:dyDescent="0.3">
      <c r="A62" s="2" t="s">
        <v>2840</v>
      </c>
      <c r="B62" s="191" t="s">
        <v>2956</v>
      </c>
      <c r="C62" s="43">
        <v>1</v>
      </c>
      <c r="D62" s="1" t="s">
        <v>61</v>
      </c>
      <c r="E62" s="1" t="s">
        <v>60</v>
      </c>
      <c r="F62" s="1" t="str">
        <f>UnitControlCenter!$B$11</f>
        <v>jobs</v>
      </c>
      <c r="G62" s="1" t="s">
        <v>2955</v>
      </c>
      <c r="H62" s="1" t="s">
        <v>2847</v>
      </c>
      <c r="I62" s="1" t="s">
        <v>2381</v>
      </c>
    </row>
    <row r="63" spans="1:10" ht="28.8" x14ac:dyDescent="0.3">
      <c r="A63" s="2" t="s">
        <v>2840</v>
      </c>
      <c r="B63" s="191" t="s">
        <v>2842</v>
      </c>
      <c r="C63" s="43">
        <v>1</v>
      </c>
      <c r="D63" s="1" t="s">
        <v>61</v>
      </c>
      <c r="E63" s="1" t="s">
        <v>60</v>
      </c>
      <c r="F63" s="1" t="str">
        <f>UnitControlCenter!$B$9</f>
        <v>billion 2023 dollars / year</v>
      </c>
      <c r="G63" s="1" t="s">
        <v>2849</v>
      </c>
      <c r="H63" s="1" t="s">
        <v>2851</v>
      </c>
      <c r="I63" s="1" t="s">
        <v>2381</v>
      </c>
    </row>
    <row r="64" spans="1:10" ht="43.2" x14ac:dyDescent="0.3">
      <c r="A64" s="2" t="s">
        <v>2840</v>
      </c>
      <c r="B64" s="191" t="s">
        <v>2861</v>
      </c>
      <c r="C64" s="43">
        <v>1</v>
      </c>
      <c r="D64" s="1" t="s">
        <v>61</v>
      </c>
      <c r="E64" s="1" t="s">
        <v>60</v>
      </c>
      <c r="F64" s="1" t="str">
        <f>UnitControlCenter!$B$13</f>
        <v>% change</v>
      </c>
      <c r="G64" s="1" t="s">
        <v>2863</v>
      </c>
      <c r="H64" s="1" t="s">
        <v>2851</v>
      </c>
      <c r="I64" s="1" t="s">
        <v>2381</v>
      </c>
    </row>
    <row r="65" spans="1:10" ht="28.8" x14ac:dyDescent="0.3">
      <c r="A65" s="2" t="s">
        <v>2840</v>
      </c>
      <c r="B65" s="191" t="s">
        <v>2902</v>
      </c>
      <c r="C65" s="43">
        <v>1</v>
      </c>
      <c r="D65" s="1" t="s">
        <v>61</v>
      </c>
      <c r="E65" s="1" t="s">
        <v>60</v>
      </c>
      <c r="F65" s="1" t="str">
        <f>UnitControlCenter!$B$9</f>
        <v>billion 2023 dollars / year</v>
      </c>
      <c r="G65" s="1" t="s">
        <v>2906</v>
      </c>
      <c r="H65" s="1" t="s">
        <v>2904</v>
      </c>
      <c r="I65" s="1" t="s">
        <v>2915</v>
      </c>
    </row>
    <row r="66" spans="1:10" ht="43.2" x14ac:dyDescent="0.3">
      <c r="A66" s="2" t="s">
        <v>2840</v>
      </c>
      <c r="B66" s="191" t="s">
        <v>2856</v>
      </c>
      <c r="C66" s="43">
        <v>1</v>
      </c>
      <c r="D66" s="1" t="s">
        <v>61</v>
      </c>
      <c r="E66" s="1" t="s">
        <v>60</v>
      </c>
      <c r="F66" s="1" t="str">
        <f>UnitControlCenter!$B$9</f>
        <v>billion 2023 dollars / year</v>
      </c>
      <c r="G66" s="1" t="s">
        <v>2852</v>
      </c>
      <c r="H66" s="1" t="s">
        <v>2850</v>
      </c>
      <c r="I66" s="1" t="s">
        <v>2381</v>
      </c>
    </row>
    <row r="67" spans="1:10" ht="28.8" x14ac:dyDescent="0.3">
      <c r="A67" s="2" t="s">
        <v>2840</v>
      </c>
      <c r="B67" s="191" t="s">
        <v>2854</v>
      </c>
      <c r="C67" s="43">
        <v>1</v>
      </c>
      <c r="D67" s="1" t="s">
        <v>59</v>
      </c>
      <c r="E67" s="1" t="s">
        <v>60</v>
      </c>
      <c r="F67" s="1" t="str">
        <f>UnitControlCenter!$B$14</f>
        <v>2023 dollars / employee-year</v>
      </c>
      <c r="G67" s="1" t="s">
        <v>2855</v>
      </c>
    </row>
    <row r="68" spans="1:10" ht="29.4" thickBot="1" x14ac:dyDescent="0.35">
      <c r="A68" s="192" t="s">
        <v>2840</v>
      </c>
      <c r="B68" s="194" t="s">
        <v>2903</v>
      </c>
      <c r="C68" s="199">
        <v>1</v>
      </c>
      <c r="D68" s="193" t="s">
        <v>61</v>
      </c>
      <c r="E68" s="193" t="s">
        <v>60</v>
      </c>
      <c r="F68" s="193" t="str">
        <f>UnitControlCenter!$B$9</f>
        <v>billion 2023 dollars / year</v>
      </c>
      <c r="G68" s="193" t="s">
        <v>2907</v>
      </c>
      <c r="H68" s="193" t="s">
        <v>2904</v>
      </c>
      <c r="I68" s="193" t="s">
        <v>2915</v>
      </c>
      <c r="J68" s="193"/>
    </row>
    <row r="69" spans="1:10" ht="72" x14ac:dyDescent="0.3">
      <c r="A69" s="2" t="s">
        <v>2841</v>
      </c>
      <c r="B69" s="2" t="s">
        <v>2644</v>
      </c>
      <c r="C69" s="43">
        <v>0</v>
      </c>
      <c r="D69" s="1" t="s">
        <v>61</v>
      </c>
      <c r="E69" s="1" t="s">
        <v>60</v>
      </c>
      <c r="F69" s="1" t="str">
        <f>UnitControlCenter!$B$9</f>
        <v>billion 2023 dollars / year</v>
      </c>
      <c r="G69" s="1" t="s">
        <v>2645</v>
      </c>
      <c r="H69" s="1" t="s">
        <v>2646</v>
      </c>
      <c r="I69" s="1" t="s">
        <v>2625</v>
      </c>
    </row>
    <row r="70" spans="1:10" ht="43.2" x14ac:dyDescent="0.3">
      <c r="A70" s="2" t="s">
        <v>2841</v>
      </c>
      <c r="B70" s="2" t="s">
        <v>2648</v>
      </c>
      <c r="C70" s="43">
        <v>0</v>
      </c>
      <c r="D70" s="1" t="s">
        <v>61</v>
      </c>
      <c r="E70" s="1" t="s">
        <v>60</v>
      </c>
      <c r="F70" s="1" t="str">
        <f>UnitControlCenter!$B$9</f>
        <v>billion 2023 dollars / year</v>
      </c>
      <c r="G70" s="1" t="s">
        <v>2658</v>
      </c>
      <c r="H70" s="1" t="s">
        <v>2659</v>
      </c>
      <c r="I70" s="1" t="s">
        <v>2660</v>
      </c>
    </row>
    <row r="71" spans="1:10" ht="57.6" x14ac:dyDescent="0.3">
      <c r="A71" s="2" t="s">
        <v>2841</v>
      </c>
      <c r="B71" s="2" t="s">
        <v>2649</v>
      </c>
      <c r="C71" s="43">
        <v>0</v>
      </c>
      <c r="D71" s="1" t="s">
        <v>61</v>
      </c>
      <c r="E71" s="1" t="s">
        <v>60</v>
      </c>
      <c r="F71" s="1" t="str">
        <f>UnitControlCenter!$B$9</f>
        <v>billion 2023 dollars / year</v>
      </c>
      <c r="G71" s="1" t="s">
        <v>2669</v>
      </c>
      <c r="H71" s="1" t="s">
        <v>2667</v>
      </c>
      <c r="I71" s="1" t="s">
        <v>2668</v>
      </c>
    </row>
    <row r="72" spans="1:10" ht="43.2" x14ac:dyDescent="0.3">
      <c r="A72" s="2" t="s">
        <v>2841</v>
      </c>
      <c r="B72" s="2" t="s">
        <v>2650</v>
      </c>
      <c r="C72" s="43">
        <v>0</v>
      </c>
      <c r="D72" s="1" t="s">
        <v>61</v>
      </c>
      <c r="E72" s="1" t="s">
        <v>60</v>
      </c>
      <c r="F72" s="1" t="str">
        <f>UnitControlCenter!$B$9</f>
        <v>billion 2023 dollars / year</v>
      </c>
      <c r="G72" s="1" t="s">
        <v>2663</v>
      </c>
      <c r="H72" s="1" t="s">
        <v>2659</v>
      </c>
      <c r="I72" s="1" t="s">
        <v>2661</v>
      </c>
    </row>
    <row r="73" spans="1:10" ht="43.2" x14ac:dyDescent="0.3">
      <c r="A73" s="2" t="s">
        <v>2841</v>
      </c>
      <c r="B73" s="2" t="s">
        <v>2651</v>
      </c>
      <c r="C73" s="43">
        <v>0</v>
      </c>
      <c r="D73" s="1" t="s">
        <v>61</v>
      </c>
      <c r="E73" s="1" t="s">
        <v>60</v>
      </c>
      <c r="F73" s="1" t="str">
        <f>UnitControlCenter!$B$9</f>
        <v>billion 2023 dollars / year</v>
      </c>
      <c r="G73" s="1" t="s">
        <v>2664</v>
      </c>
      <c r="H73" s="1" t="s">
        <v>2659</v>
      </c>
      <c r="I73" s="1" t="s">
        <v>2662</v>
      </c>
    </row>
    <row r="74" spans="1:10" ht="57.6" x14ac:dyDescent="0.3">
      <c r="A74" s="2" t="s">
        <v>2841</v>
      </c>
      <c r="B74" s="2" t="s">
        <v>2652</v>
      </c>
      <c r="C74" s="43">
        <v>0</v>
      </c>
      <c r="D74" s="1" t="s">
        <v>61</v>
      </c>
      <c r="E74" s="1" t="s">
        <v>60</v>
      </c>
      <c r="F74" s="1" t="str">
        <f>UnitControlCenter!$B$9</f>
        <v>billion 2023 dollars / year</v>
      </c>
      <c r="G74" s="1" t="s">
        <v>2670</v>
      </c>
      <c r="H74" s="1" t="s">
        <v>2667</v>
      </c>
      <c r="I74" s="1" t="s">
        <v>2668</v>
      </c>
    </row>
    <row r="75" spans="1:10" ht="57.6" x14ac:dyDescent="0.3">
      <c r="A75" s="2" t="s">
        <v>2841</v>
      </c>
      <c r="B75" s="2" t="s">
        <v>2653</v>
      </c>
      <c r="C75" s="43">
        <v>0</v>
      </c>
      <c r="D75" s="1" t="s">
        <v>61</v>
      </c>
      <c r="E75" s="1" t="s">
        <v>60</v>
      </c>
      <c r="F75" s="1" t="str">
        <f>UnitControlCenter!$B$9</f>
        <v>billion 2023 dollars / year</v>
      </c>
      <c r="G75" s="1" t="s">
        <v>2671</v>
      </c>
      <c r="H75" s="1" t="s">
        <v>2667</v>
      </c>
      <c r="I75" s="1" t="s">
        <v>2668</v>
      </c>
    </row>
    <row r="76" spans="1:10" ht="72" x14ac:dyDescent="0.3">
      <c r="A76" s="2" t="s">
        <v>2841</v>
      </c>
      <c r="B76" s="2" t="s">
        <v>2654</v>
      </c>
      <c r="C76" s="43">
        <v>0</v>
      </c>
      <c r="D76" s="1" t="s">
        <v>61</v>
      </c>
      <c r="E76" s="1" t="s">
        <v>60</v>
      </c>
      <c r="F76" s="1" t="str">
        <f>UnitControlCenter!$B$9</f>
        <v>billion 2023 dollars / year</v>
      </c>
      <c r="G76" s="1" t="s">
        <v>2672</v>
      </c>
      <c r="H76" s="1" t="s">
        <v>2667</v>
      </c>
      <c r="I76" s="1" t="s">
        <v>2668</v>
      </c>
    </row>
    <row r="77" spans="1:10" ht="57.6" x14ac:dyDescent="0.3">
      <c r="A77" s="2" t="s">
        <v>2841</v>
      </c>
      <c r="B77" s="2" t="s">
        <v>2677</v>
      </c>
      <c r="C77" s="43">
        <v>0</v>
      </c>
      <c r="D77" s="1" t="s">
        <v>61</v>
      </c>
      <c r="E77" s="1" t="s">
        <v>60</v>
      </c>
      <c r="F77" s="1" t="str">
        <f>UnitControlCenter!$B$9</f>
        <v>billion 2023 dollars / year</v>
      </c>
      <c r="G77" s="1" t="s">
        <v>2675</v>
      </c>
      <c r="H77" s="1" t="s">
        <v>2667</v>
      </c>
      <c r="I77" s="1" t="s">
        <v>2673</v>
      </c>
    </row>
    <row r="78" spans="1:10" ht="58.2" thickBot="1" x14ac:dyDescent="0.35">
      <c r="A78" s="192" t="s">
        <v>2841</v>
      </c>
      <c r="B78" s="192" t="s">
        <v>2678</v>
      </c>
      <c r="C78" s="199">
        <v>0</v>
      </c>
      <c r="D78" s="193" t="s">
        <v>61</v>
      </c>
      <c r="E78" s="193" t="s">
        <v>60</v>
      </c>
      <c r="F78" s="193" t="str">
        <f>UnitControlCenter!$B$9</f>
        <v>billion 2023 dollars / year</v>
      </c>
      <c r="G78" s="193" t="s">
        <v>2676</v>
      </c>
      <c r="H78" s="193" t="s">
        <v>2667</v>
      </c>
      <c r="I78" s="193" t="s">
        <v>2674</v>
      </c>
      <c r="J78" s="193"/>
    </row>
    <row r="79" spans="1:10" x14ac:dyDescent="0.3">
      <c r="A79" s="2" t="s">
        <v>2319</v>
      </c>
      <c r="B79" s="2" t="s">
        <v>2957</v>
      </c>
      <c r="C79" s="43">
        <v>1</v>
      </c>
      <c r="D79" s="1" t="s">
        <v>59</v>
      </c>
      <c r="E79" s="1" t="s">
        <v>2959</v>
      </c>
      <c r="F79" s="1" t="str">
        <f>UnitControlCenter!$B$12</f>
        <v>incidents / year</v>
      </c>
      <c r="G79" s="1" t="s">
        <v>2886</v>
      </c>
    </row>
    <row r="80" spans="1:10" x14ac:dyDescent="0.3">
      <c r="A80" s="2" t="s">
        <v>2319</v>
      </c>
      <c r="B80" s="2" t="s">
        <v>3167</v>
      </c>
      <c r="C80" s="43">
        <v>1</v>
      </c>
      <c r="D80" s="1" t="s">
        <v>59</v>
      </c>
      <c r="E80" s="1" t="s">
        <v>60</v>
      </c>
      <c r="F80" s="1" t="str">
        <f>UnitControlCenter!$B$13</f>
        <v>% change</v>
      </c>
      <c r="G80" s="1" t="s">
        <v>3168</v>
      </c>
    </row>
    <row r="81" spans="1:10" ht="28.8" x14ac:dyDescent="0.3">
      <c r="A81" s="2" t="s">
        <v>2319</v>
      </c>
      <c r="B81" s="2" t="s">
        <v>3250</v>
      </c>
      <c r="C81" s="43">
        <v>1</v>
      </c>
      <c r="D81" s="1" t="s">
        <v>61</v>
      </c>
      <c r="E81" s="1" t="s">
        <v>62</v>
      </c>
      <c r="F81" s="1" t="str">
        <f>UnitControlCenter!$B$12</f>
        <v>incidents / year</v>
      </c>
      <c r="G81" s="1" t="s">
        <v>3151</v>
      </c>
      <c r="H81" s="1" t="s">
        <v>3139</v>
      </c>
      <c r="I81" s="1" t="s">
        <v>3140</v>
      </c>
    </row>
    <row r="82" spans="1:10" ht="28.8" x14ac:dyDescent="0.3">
      <c r="A82" s="2" t="s">
        <v>2319</v>
      </c>
      <c r="B82" s="2" t="s">
        <v>3251</v>
      </c>
      <c r="C82" s="43">
        <v>1</v>
      </c>
      <c r="D82" s="1" t="s">
        <v>61</v>
      </c>
      <c r="E82" s="1" t="s">
        <v>60</v>
      </c>
      <c r="F82" s="1" t="str">
        <f>UnitControlCenter!$B$13</f>
        <v>% change</v>
      </c>
      <c r="G82" s="1" t="s">
        <v>3162</v>
      </c>
      <c r="H82" s="1" t="s">
        <v>3139</v>
      </c>
      <c r="I82" s="1" t="s">
        <v>3140</v>
      </c>
    </row>
    <row r="83" spans="1:10" ht="43.2" x14ac:dyDescent="0.3">
      <c r="A83" s="2" t="s">
        <v>2319</v>
      </c>
      <c r="B83" s="2" t="s">
        <v>3149</v>
      </c>
      <c r="C83" s="43">
        <v>1</v>
      </c>
      <c r="D83" s="1" t="s">
        <v>61</v>
      </c>
      <c r="E83" s="1" t="s">
        <v>62</v>
      </c>
      <c r="F83" s="1" t="str">
        <f>UnitControlCenter!$B$12</f>
        <v>incidents / year</v>
      </c>
      <c r="G83" s="1" t="s">
        <v>3152</v>
      </c>
      <c r="H83" s="1" t="s">
        <v>3141</v>
      </c>
      <c r="I83" s="20" t="s">
        <v>3142</v>
      </c>
      <c r="J83" s="20"/>
    </row>
    <row r="84" spans="1:10" ht="43.2" x14ac:dyDescent="0.3">
      <c r="A84" s="2" t="s">
        <v>2319</v>
      </c>
      <c r="B84" s="2" t="s">
        <v>3165</v>
      </c>
      <c r="C84" s="43">
        <v>1</v>
      </c>
      <c r="D84" s="1" t="s">
        <v>61</v>
      </c>
      <c r="E84" s="1" t="s">
        <v>60</v>
      </c>
      <c r="F84" s="1" t="str">
        <f>UnitControlCenter!$B$13</f>
        <v>% change</v>
      </c>
      <c r="G84" s="1" t="s">
        <v>3163</v>
      </c>
      <c r="H84" s="1" t="s">
        <v>3141</v>
      </c>
      <c r="I84" s="20" t="s">
        <v>3142</v>
      </c>
      <c r="J84" s="20"/>
    </row>
    <row r="85" spans="1:10" ht="28.8" x14ac:dyDescent="0.3">
      <c r="A85" s="2" t="s">
        <v>2319</v>
      </c>
      <c r="B85" s="2" t="s">
        <v>3150</v>
      </c>
      <c r="C85" s="43">
        <v>1</v>
      </c>
      <c r="D85" s="1" t="s">
        <v>61</v>
      </c>
      <c r="E85" s="1" t="s">
        <v>62</v>
      </c>
      <c r="F85" s="1" t="str">
        <f>UnitControlCenter!$B$12</f>
        <v>incidents / year</v>
      </c>
      <c r="G85" s="1" t="s">
        <v>3153</v>
      </c>
      <c r="H85" s="1" t="s">
        <v>3144</v>
      </c>
      <c r="I85" s="1" t="s">
        <v>3145</v>
      </c>
    </row>
    <row r="86" spans="1:10" ht="28.8" x14ac:dyDescent="0.3">
      <c r="A86" s="2" t="s">
        <v>2319</v>
      </c>
      <c r="B86" s="2" t="s">
        <v>3166</v>
      </c>
      <c r="C86" s="43">
        <v>1</v>
      </c>
      <c r="D86" s="1" t="s">
        <v>61</v>
      </c>
      <c r="E86" s="1" t="s">
        <v>60</v>
      </c>
      <c r="F86" s="1" t="str">
        <f>UnitControlCenter!$B$13</f>
        <v>% change</v>
      </c>
      <c r="G86" s="1" t="s">
        <v>3164</v>
      </c>
      <c r="H86" s="1" t="s">
        <v>3144</v>
      </c>
      <c r="I86" s="1" t="s">
        <v>3145</v>
      </c>
    </row>
    <row r="87" spans="1:10" x14ac:dyDescent="0.3">
      <c r="A87" s="2" t="s">
        <v>2319</v>
      </c>
      <c r="B87" s="2" t="s">
        <v>2878</v>
      </c>
      <c r="C87" s="43">
        <v>0</v>
      </c>
      <c r="D87" s="1" t="s">
        <v>59</v>
      </c>
      <c r="E87" s="1" t="s">
        <v>60</v>
      </c>
      <c r="F87" s="1" t="str">
        <f>UnitControlCenter!$B$12</f>
        <v>incidents / year</v>
      </c>
      <c r="G87" s="1" t="s">
        <v>2886</v>
      </c>
    </row>
    <row r="88" spans="1:10" ht="28.8" x14ac:dyDescent="0.3">
      <c r="A88" s="2" t="s">
        <v>2319</v>
      </c>
      <c r="B88" s="2" t="s">
        <v>2320</v>
      </c>
      <c r="C88" s="43">
        <v>1</v>
      </c>
      <c r="D88" s="1" t="s">
        <v>59</v>
      </c>
      <c r="E88" s="1" t="s">
        <v>60</v>
      </c>
      <c r="F88" s="1" t="str">
        <f>UnitControlCenter!$B$9</f>
        <v>billion 2023 dollars / year</v>
      </c>
      <c r="G88" s="1" t="s">
        <v>63</v>
      </c>
    </row>
    <row r="89" spans="1:10" x14ac:dyDescent="0.3">
      <c r="A89" s="2" t="s">
        <v>2319</v>
      </c>
      <c r="B89" s="2" t="s">
        <v>2879</v>
      </c>
      <c r="C89" s="43">
        <v>1</v>
      </c>
      <c r="D89" s="1" t="s">
        <v>59</v>
      </c>
      <c r="E89" s="1" t="s">
        <v>60</v>
      </c>
      <c r="F89" s="1" t="str">
        <f>UnitControlCenter!$B$12</f>
        <v>incidents / year</v>
      </c>
      <c r="G89" s="1" t="s">
        <v>2887</v>
      </c>
    </row>
    <row r="90" spans="1:10" ht="28.8" x14ac:dyDescent="0.3">
      <c r="A90" s="2" t="s">
        <v>2319</v>
      </c>
      <c r="B90" s="2" t="s">
        <v>2880</v>
      </c>
      <c r="C90" s="43">
        <v>1</v>
      </c>
      <c r="D90" s="1" t="s">
        <v>59</v>
      </c>
      <c r="E90" s="1" t="s">
        <v>60</v>
      </c>
      <c r="F90" s="1" t="str">
        <f>UnitControlCenter!$B$12</f>
        <v>incidents / year</v>
      </c>
      <c r="G90" s="1" t="s">
        <v>2888</v>
      </c>
    </row>
    <row r="91" spans="1:10" x14ac:dyDescent="0.3">
      <c r="A91" s="2" t="s">
        <v>2319</v>
      </c>
      <c r="B91" s="2" t="s">
        <v>2893</v>
      </c>
      <c r="C91" s="43">
        <v>1</v>
      </c>
      <c r="D91" s="1" t="s">
        <v>59</v>
      </c>
      <c r="E91" s="1" t="s">
        <v>60</v>
      </c>
      <c r="F91" s="1" t="str">
        <f>UnitControlCenter!$B$12</f>
        <v>incidents / year</v>
      </c>
      <c r="G91" s="1" t="s">
        <v>2894</v>
      </c>
    </row>
    <row r="92" spans="1:10" x14ac:dyDescent="0.3">
      <c r="A92" s="2" t="s">
        <v>2319</v>
      </c>
      <c r="B92" s="2" t="s">
        <v>2881</v>
      </c>
      <c r="C92" s="43">
        <v>1</v>
      </c>
      <c r="D92" s="1" t="s">
        <v>59</v>
      </c>
      <c r="E92" s="1" t="s">
        <v>60</v>
      </c>
      <c r="F92" s="1" t="str">
        <f>UnitControlCenter!$B$12</f>
        <v>incidents / year</v>
      </c>
      <c r="G92" s="1" t="s">
        <v>2889</v>
      </c>
    </row>
    <row r="93" spans="1:10" x14ac:dyDescent="0.3">
      <c r="A93" s="2" t="s">
        <v>2319</v>
      </c>
      <c r="B93" s="2" t="s">
        <v>2882</v>
      </c>
      <c r="C93" s="43">
        <v>1</v>
      </c>
      <c r="D93" s="1" t="s">
        <v>59</v>
      </c>
      <c r="E93" s="1" t="s">
        <v>60</v>
      </c>
      <c r="F93" s="1" t="str">
        <f>UnitControlCenter!$B$12</f>
        <v>incidents / year</v>
      </c>
      <c r="G93" s="1" t="s">
        <v>2890</v>
      </c>
    </row>
    <row r="94" spans="1:10" x14ac:dyDescent="0.3">
      <c r="A94" s="2" t="s">
        <v>2319</v>
      </c>
      <c r="B94" s="2" t="s">
        <v>2883</v>
      </c>
      <c r="C94" s="43">
        <v>1</v>
      </c>
      <c r="D94" s="1" t="s">
        <v>59</v>
      </c>
      <c r="E94" s="1" t="s">
        <v>60</v>
      </c>
      <c r="F94" s="1" t="str">
        <f>UnitControlCenter!$B$12</f>
        <v>incidents / year</v>
      </c>
      <c r="G94" s="1" t="s">
        <v>2891</v>
      </c>
    </row>
    <row r="95" spans="1:10" ht="29.4" thickBot="1" x14ac:dyDescent="0.35">
      <c r="A95" s="192" t="s">
        <v>2319</v>
      </c>
      <c r="B95" s="192" t="s">
        <v>2884</v>
      </c>
      <c r="C95" s="199">
        <v>1</v>
      </c>
      <c r="D95" s="193" t="s">
        <v>59</v>
      </c>
      <c r="E95" s="193" t="s">
        <v>60</v>
      </c>
      <c r="F95" s="193" t="str">
        <f>UnitControlCenter!$B$12</f>
        <v>incidents / year</v>
      </c>
      <c r="G95" s="193" t="s">
        <v>2892</v>
      </c>
      <c r="H95" s="193"/>
      <c r="I95" s="193"/>
      <c r="J95" s="193"/>
    </row>
    <row r="96" spans="1:10" ht="187.2" x14ac:dyDescent="0.3">
      <c r="A96" s="2" t="s">
        <v>2446</v>
      </c>
      <c r="B96" s="2" t="s">
        <v>2321</v>
      </c>
      <c r="C96" s="43">
        <v>1</v>
      </c>
      <c r="D96" s="1" t="s">
        <v>61</v>
      </c>
      <c r="E96" s="1" t="s">
        <v>62</v>
      </c>
      <c r="F96" s="1" t="str">
        <f>UnitControlCenter!$B$16</f>
        <v>terawatt-hours (TWh) / year</v>
      </c>
      <c r="G96" s="1" t="s">
        <v>3743</v>
      </c>
      <c r="H96" s="1" t="s">
        <v>3744</v>
      </c>
      <c r="I96" s="1" t="s">
        <v>3745</v>
      </c>
    </row>
    <row r="97" spans="1:10" ht="216" x14ac:dyDescent="0.3">
      <c r="A97" s="2" t="s">
        <v>2446</v>
      </c>
      <c r="B97" s="2" t="s">
        <v>2322</v>
      </c>
      <c r="C97" s="43">
        <v>1</v>
      </c>
      <c r="D97" s="1" t="s">
        <v>61</v>
      </c>
      <c r="E97" s="1" t="s">
        <v>60</v>
      </c>
      <c r="F97" s="1" t="str">
        <f>UnitControlCenter!$B$16</f>
        <v>terawatt-hours (TWh) / year</v>
      </c>
      <c r="G97" s="1" t="s">
        <v>3751</v>
      </c>
      <c r="H97" s="1" t="s">
        <v>3752</v>
      </c>
      <c r="I97" s="1" t="s">
        <v>3745</v>
      </c>
    </row>
    <row r="98" spans="1:10" ht="201.6" x14ac:dyDescent="0.3">
      <c r="A98" s="2" t="s">
        <v>2446</v>
      </c>
      <c r="B98" s="2" t="s">
        <v>2323</v>
      </c>
      <c r="C98" s="43">
        <v>1</v>
      </c>
      <c r="D98" s="1" t="s">
        <v>61</v>
      </c>
      <c r="E98" s="1" t="s">
        <v>62</v>
      </c>
      <c r="F98" s="1" t="str">
        <f>UnitControlCenter!$B$21</f>
        <v>gigawatts (GW) / year</v>
      </c>
      <c r="G98" s="1" t="s">
        <v>3655</v>
      </c>
      <c r="H98" s="1" t="s">
        <v>3653</v>
      </c>
      <c r="I98" s="1" t="s">
        <v>3651</v>
      </c>
    </row>
    <row r="99" spans="1:10" ht="230.4" x14ac:dyDescent="0.3">
      <c r="A99" s="2" t="s">
        <v>2446</v>
      </c>
      <c r="B99" s="2" t="s">
        <v>2324</v>
      </c>
      <c r="C99" s="43">
        <v>1</v>
      </c>
      <c r="D99" s="1" t="s">
        <v>61</v>
      </c>
      <c r="E99" s="1" t="s">
        <v>60</v>
      </c>
      <c r="F99" s="1" t="str">
        <f>UnitControlCenter!$B$21</f>
        <v>gigawatts (GW) / year</v>
      </c>
      <c r="G99" s="1" t="s">
        <v>3656</v>
      </c>
      <c r="H99" s="1" t="s">
        <v>3654</v>
      </c>
      <c r="I99" s="1" t="s">
        <v>3652</v>
      </c>
    </row>
    <row r="100" spans="1:10" ht="43.2" x14ac:dyDescent="0.3">
      <c r="A100" s="2" t="s">
        <v>2446</v>
      </c>
      <c r="B100" s="2" t="s">
        <v>2447</v>
      </c>
      <c r="C100" s="43">
        <v>1</v>
      </c>
      <c r="D100" s="1" t="s">
        <v>61</v>
      </c>
      <c r="E100" s="1" t="s">
        <v>62</v>
      </c>
      <c r="F100" s="1" t="str">
        <f>UnitControlCenter!$B$16</f>
        <v>terawatt-hours (TWh) / year</v>
      </c>
      <c r="G100" s="1" t="s">
        <v>2811</v>
      </c>
      <c r="H100" s="1" t="s">
        <v>2812</v>
      </c>
      <c r="I100" s="1" t="s">
        <v>2481</v>
      </c>
    </row>
    <row r="101" spans="1:10" ht="28.8" x14ac:dyDescent="0.3">
      <c r="A101" s="2" t="s">
        <v>2446</v>
      </c>
      <c r="B101" s="2" t="s">
        <v>3313</v>
      </c>
      <c r="C101" s="43">
        <v>1</v>
      </c>
      <c r="D101" s="1" t="s">
        <v>59</v>
      </c>
      <c r="E101" s="1" t="s">
        <v>60</v>
      </c>
      <c r="F101" s="1" t="str">
        <f>UnitControlCenter!B18</f>
        <v>%</v>
      </c>
      <c r="G101" s="1" t="s">
        <v>3316</v>
      </c>
    </row>
    <row r="102" spans="1:10" ht="28.8" x14ac:dyDescent="0.3">
      <c r="A102" s="2" t="s">
        <v>2446</v>
      </c>
      <c r="B102" s="2" t="s">
        <v>3318</v>
      </c>
      <c r="C102" s="43">
        <v>1</v>
      </c>
      <c r="D102" s="1" t="s">
        <v>59</v>
      </c>
      <c r="E102" s="1" t="s">
        <v>60</v>
      </c>
      <c r="F102" s="1" t="str">
        <f>UnitControlCenter!B19</f>
        <v>metric tons CO2e / megawatt-hour (MWh)</v>
      </c>
      <c r="G102" s="1" t="s">
        <v>3317</v>
      </c>
    </row>
    <row r="103" spans="1:10" ht="29.4" thickBot="1" x14ac:dyDescent="0.35">
      <c r="A103" s="192" t="s">
        <v>2446</v>
      </c>
      <c r="B103" s="192" t="s">
        <v>3325</v>
      </c>
      <c r="C103" s="199">
        <v>1</v>
      </c>
      <c r="D103" s="193" t="s">
        <v>59</v>
      </c>
      <c r="E103" s="193" t="s">
        <v>60</v>
      </c>
      <c r="F103" s="193" t="str">
        <f>UnitControlCenter!B20</f>
        <v>kilowatt-hour / 2023 dollar</v>
      </c>
      <c r="G103" s="193" t="s">
        <v>3326</v>
      </c>
      <c r="H103" s="193"/>
      <c r="I103" s="193"/>
      <c r="J103" s="193"/>
    </row>
    <row r="104" spans="1:10" ht="172.8" x14ac:dyDescent="0.3">
      <c r="A104" s="2" t="s">
        <v>3098</v>
      </c>
      <c r="B104" s="2" t="s">
        <v>2325</v>
      </c>
      <c r="C104" s="43">
        <v>1</v>
      </c>
      <c r="D104" s="1" t="s">
        <v>61</v>
      </c>
      <c r="E104" s="1" t="s">
        <v>2337</v>
      </c>
      <c r="F104" s="1" t="str">
        <f>UnitControlCenter!$B$22</f>
        <v>2023 dollars / megawatt-hour (MWh)</v>
      </c>
      <c r="G104" s="1" t="s">
        <v>3573</v>
      </c>
      <c r="H104" s="1" t="s">
        <v>3647</v>
      </c>
      <c r="I104" s="43" t="s">
        <v>3649</v>
      </c>
    </row>
    <row r="105" spans="1:10" ht="28.8" x14ac:dyDescent="0.3">
      <c r="A105" s="2" t="s">
        <v>3098</v>
      </c>
      <c r="B105" s="2" t="s">
        <v>2326</v>
      </c>
      <c r="C105" s="43">
        <v>1</v>
      </c>
      <c r="D105" s="1" t="s">
        <v>61</v>
      </c>
      <c r="E105" s="1" t="s">
        <v>62</v>
      </c>
      <c r="F105" s="1" t="str">
        <f>UnitControlCenter!$B$16</f>
        <v>terawatt-hours (TWh) / year</v>
      </c>
      <c r="G105" s="1" t="s">
        <v>2750</v>
      </c>
      <c r="H105" s="1" t="s">
        <v>2751</v>
      </c>
      <c r="I105" s="1" t="s">
        <v>2752</v>
      </c>
    </row>
    <row r="106" spans="1:10" ht="100.8" x14ac:dyDescent="0.3">
      <c r="A106" s="2" t="s">
        <v>3098</v>
      </c>
      <c r="B106" s="2" t="s">
        <v>3099</v>
      </c>
      <c r="C106" s="43">
        <v>1</v>
      </c>
      <c r="D106" s="1" t="s">
        <v>61</v>
      </c>
      <c r="E106" s="1" t="s">
        <v>62</v>
      </c>
      <c r="F106" s="1" t="str">
        <f>UnitControlCenter!$B$3</f>
        <v>million metric tons / year</v>
      </c>
      <c r="G106" s="1" t="s">
        <v>3575</v>
      </c>
      <c r="H106" s="1" t="s">
        <v>3648</v>
      </c>
      <c r="I106" s="43" t="s">
        <v>3650</v>
      </c>
    </row>
    <row r="107" spans="1:10" ht="187.2" x14ac:dyDescent="0.3">
      <c r="A107" s="2" t="s">
        <v>3098</v>
      </c>
      <c r="B107" s="2" t="s">
        <v>2440</v>
      </c>
      <c r="C107" s="43">
        <v>1</v>
      </c>
      <c r="D107" s="1" t="s">
        <v>61</v>
      </c>
      <c r="E107" s="1" t="s">
        <v>62</v>
      </c>
      <c r="F107" s="1" t="str">
        <f>UnitControlCenter!$B$23</f>
        <v>cubic km / yr</v>
      </c>
      <c r="G107" s="1" t="s">
        <v>3574</v>
      </c>
      <c r="H107" s="1" t="s">
        <v>3647</v>
      </c>
      <c r="I107" s="43" t="s">
        <v>3649</v>
      </c>
    </row>
    <row r="108" spans="1:10" s="193" customFormat="1" ht="187.8" thickBot="1" x14ac:dyDescent="0.35">
      <c r="A108" s="192" t="s">
        <v>3098</v>
      </c>
      <c r="B108" s="192" t="s">
        <v>2441</v>
      </c>
      <c r="C108" s="199">
        <v>1</v>
      </c>
      <c r="D108" s="193" t="s">
        <v>61</v>
      </c>
      <c r="E108" s="193" t="s">
        <v>62</v>
      </c>
      <c r="F108" s="193" t="str">
        <f>UnitControlCenter!$B$23</f>
        <v>cubic km / yr</v>
      </c>
      <c r="G108" s="193" t="s">
        <v>3576</v>
      </c>
      <c r="H108" s="1" t="s">
        <v>3647</v>
      </c>
      <c r="I108" s="43" t="s">
        <v>3649</v>
      </c>
    </row>
    <row r="109" spans="1:10" ht="409.6" x14ac:dyDescent="0.3">
      <c r="A109" s="2" t="s">
        <v>3534</v>
      </c>
      <c r="B109" s="2" t="s">
        <v>3535</v>
      </c>
      <c r="C109" s="43">
        <v>1</v>
      </c>
      <c r="D109" s="1" t="s">
        <v>61</v>
      </c>
      <c r="E109" s="1" t="s">
        <v>3541</v>
      </c>
      <c r="F109" s="1" t="str">
        <f>UnitControlCenter!$B$17</f>
        <v>terawatt-hours (TWh)</v>
      </c>
      <c r="G109" s="1" t="s">
        <v>3603</v>
      </c>
      <c r="H109" s="1" t="s">
        <v>3755</v>
      </c>
      <c r="I109" s="1" t="s">
        <v>3600</v>
      </c>
    </row>
    <row r="110" spans="1:10" ht="403.2" x14ac:dyDescent="0.3">
      <c r="A110" s="2" t="s">
        <v>3534</v>
      </c>
      <c r="B110" s="2" t="s">
        <v>3536</v>
      </c>
      <c r="C110" s="43">
        <v>1</v>
      </c>
      <c r="D110" s="1" t="s">
        <v>61</v>
      </c>
      <c r="E110" s="1" t="s">
        <v>3541</v>
      </c>
      <c r="F110" s="1" t="str">
        <f>UnitControlCenter!$B$17</f>
        <v>terawatt-hours (TWh)</v>
      </c>
      <c r="G110" s="1" t="s">
        <v>3604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6" x14ac:dyDescent="0.3">
      <c r="A111" s="2" t="s">
        <v>3534</v>
      </c>
      <c r="B111" s="2" t="s">
        <v>3537</v>
      </c>
      <c r="C111" s="43">
        <v>1</v>
      </c>
      <c r="D111" s="1" t="s">
        <v>61</v>
      </c>
      <c r="E111" s="1" t="s">
        <v>3541</v>
      </c>
      <c r="F111" s="1" t="str">
        <f>UnitControlCenter!$B$17</f>
        <v>terawatt-hours (TWh)</v>
      </c>
      <c r="G111" s="1" t="s">
        <v>3605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6" x14ac:dyDescent="0.3">
      <c r="A112" s="2" t="s">
        <v>3534</v>
      </c>
      <c r="B112" s="2" t="s">
        <v>3538</v>
      </c>
      <c r="C112" s="43">
        <v>1</v>
      </c>
      <c r="D112" s="1" t="s">
        <v>61</v>
      </c>
      <c r="E112" s="1" t="s">
        <v>3541</v>
      </c>
      <c r="F112" s="1" t="str">
        <f>UnitControlCenter!$B$17</f>
        <v>terawatt-hours (TWh)</v>
      </c>
      <c r="G112" s="1" t="s">
        <v>3606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6" x14ac:dyDescent="0.3">
      <c r="A113" s="2" t="s">
        <v>3534</v>
      </c>
      <c r="B113" s="2" t="s">
        <v>3539</v>
      </c>
      <c r="C113" s="43">
        <v>1</v>
      </c>
      <c r="D113" s="1" t="s">
        <v>61</v>
      </c>
      <c r="E113" s="1" t="s">
        <v>3541</v>
      </c>
      <c r="F113" s="1" t="str">
        <f>UnitControlCenter!$B$17</f>
        <v>terawatt-hours (TWh)</v>
      </c>
      <c r="G113" s="1" t="s">
        <v>3601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6" x14ac:dyDescent="0.3">
      <c r="A114" s="2" t="s">
        <v>3534</v>
      </c>
      <c r="B114" s="2" t="s">
        <v>3540</v>
      </c>
      <c r="C114" s="43">
        <v>1</v>
      </c>
      <c r="D114" s="1" t="s">
        <v>61</v>
      </c>
      <c r="E114" s="1" t="s">
        <v>3541</v>
      </c>
      <c r="F114" s="1" t="str">
        <f>UnitControlCenter!$B$17</f>
        <v>terawatt-hours (TWh)</v>
      </c>
      <c r="G114" s="1" t="s">
        <v>3602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6" x14ac:dyDescent="0.3">
      <c r="A115" s="2" t="s">
        <v>3534</v>
      </c>
      <c r="B115" s="2" t="s">
        <v>3544</v>
      </c>
      <c r="C115" s="43">
        <v>1</v>
      </c>
      <c r="D115" s="1" t="s">
        <v>61</v>
      </c>
      <c r="E115" s="1" t="s">
        <v>3542</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3.2" x14ac:dyDescent="0.3">
      <c r="A116" s="2" t="s">
        <v>3534</v>
      </c>
      <c r="B116" s="2" t="s">
        <v>3545</v>
      </c>
      <c r="C116" s="43">
        <v>1</v>
      </c>
      <c r="D116" s="1" t="s">
        <v>61</v>
      </c>
      <c r="E116" s="1" t="s">
        <v>3542</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6" x14ac:dyDescent="0.3">
      <c r="A117" s="2" t="s">
        <v>3534</v>
      </c>
      <c r="B117" s="2" t="s">
        <v>3546</v>
      </c>
      <c r="C117" s="43">
        <v>1</v>
      </c>
      <c r="D117" s="1" t="s">
        <v>61</v>
      </c>
      <c r="E117" s="1" t="s">
        <v>3542</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6" x14ac:dyDescent="0.3">
      <c r="A118" s="2" t="s">
        <v>3534</v>
      </c>
      <c r="B118" s="2" t="s">
        <v>3547</v>
      </c>
      <c r="C118" s="43">
        <v>1</v>
      </c>
      <c r="D118" s="1" t="s">
        <v>61</v>
      </c>
      <c r="E118" s="1" t="s">
        <v>3542</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6" x14ac:dyDescent="0.3">
      <c r="A119" s="2" t="s">
        <v>3534</v>
      </c>
      <c r="B119" s="2" t="s">
        <v>3548</v>
      </c>
      <c r="C119" s="43">
        <v>1</v>
      </c>
      <c r="D119" s="1" t="s">
        <v>61</v>
      </c>
      <c r="E119" s="1" t="s">
        <v>3542</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35">
      <c r="A120" s="192" t="s">
        <v>3534</v>
      </c>
      <c r="B120" s="192" t="s">
        <v>3549</v>
      </c>
      <c r="C120" s="199">
        <v>1</v>
      </c>
      <c r="D120" s="193" t="s">
        <v>61</v>
      </c>
      <c r="E120" s="193" t="s">
        <v>3542</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 x14ac:dyDescent="0.3">
      <c r="A121" s="2" t="s">
        <v>2727</v>
      </c>
      <c r="B121" s="2" t="s">
        <v>2728</v>
      </c>
      <c r="C121" s="43">
        <v>1</v>
      </c>
      <c r="D121" s="1" t="s">
        <v>61</v>
      </c>
      <c r="E121" s="1" t="s">
        <v>62</v>
      </c>
      <c r="F121" s="1" t="str">
        <f>UnitControlCenter!$B$26</f>
        <v>million vehicles / year</v>
      </c>
      <c r="G121" s="1" t="s">
        <v>2591</v>
      </c>
      <c r="H121" s="1" t="s">
        <v>2592</v>
      </c>
      <c r="I121" s="1" t="s">
        <v>2593</v>
      </c>
    </row>
    <row r="122" spans="1:10" ht="72" x14ac:dyDescent="0.3">
      <c r="A122" s="2" t="s">
        <v>2727</v>
      </c>
      <c r="B122" s="2" t="s">
        <v>2729</v>
      </c>
      <c r="C122" s="43">
        <v>1</v>
      </c>
      <c r="D122" s="1" t="s">
        <v>61</v>
      </c>
      <c r="E122" s="1" t="s">
        <v>62</v>
      </c>
      <c r="F122" s="1" t="str">
        <f>UnitControlCenter!$B$27</f>
        <v>thousand vehicles / year</v>
      </c>
      <c r="G122" s="1" t="s">
        <v>2594</v>
      </c>
      <c r="H122" s="1" t="s">
        <v>2595</v>
      </c>
      <c r="I122" s="1" t="s">
        <v>2596</v>
      </c>
    </row>
    <row r="123" spans="1:10" ht="72" x14ac:dyDescent="0.3">
      <c r="A123" s="2" t="s">
        <v>2727</v>
      </c>
      <c r="B123" s="2" t="s">
        <v>3100</v>
      </c>
      <c r="C123" s="43">
        <v>1</v>
      </c>
      <c r="D123" s="1" t="s">
        <v>61</v>
      </c>
      <c r="E123" s="1" t="s">
        <v>62</v>
      </c>
      <c r="F123" s="1" t="str">
        <f>UnitControlCenter!$B$27</f>
        <v>thousand vehicles / year</v>
      </c>
      <c r="G123" s="1" t="s">
        <v>2597</v>
      </c>
      <c r="H123" s="1" t="s">
        <v>2592</v>
      </c>
      <c r="I123" s="1" t="s">
        <v>2593</v>
      </c>
    </row>
    <row r="124" spans="1:10" ht="72" x14ac:dyDescent="0.3">
      <c r="A124" s="2" t="s">
        <v>2727</v>
      </c>
      <c r="B124" s="2" t="s">
        <v>3103</v>
      </c>
      <c r="C124" s="43">
        <v>1</v>
      </c>
      <c r="D124" s="1" t="s">
        <v>61</v>
      </c>
      <c r="E124" s="1" t="s">
        <v>62</v>
      </c>
      <c r="F124" s="1" t="str">
        <f>UnitControlCenter!$B$27</f>
        <v>thousand vehicles / year</v>
      </c>
      <c r="G124" s="1" t="s">
        <v>2598</v>
      </c>
      <c r="H124" s="1" t="s">
        <v>2595</v>
      </c>
      <c r="I124" s="1" t="s">
        <v>2596</v>
      </c>
    </row>
    <row r="125" spans="1:10" ht="28.8" x14ac:dyDescent="0.3">
      <c r="A125" s="2" t="s">
        <v>2727</v>
      </c>
      <c r="B125" s="2" t="s">
        <v>3348</v>
      </c>
      <c r="C125" s="43">
        <v>1</v>
      </c>
      <c r="D125" s="1" t="s">
        <v>61</v>
      </c>
      <c r="E125" s="1" t="s">
        <v>62</v>
      </c>
      <c r="F125" s="1" t="str">
        <f>UnitControlCenter!$B$27</f>
        <v>thousand vehicles / year</v>
      </c>
      <c r="G125" s="1" t="s">
        <v>2482</v>
      </c>
      <c r="H125" s="1" t="s">
        <v>2483</v>
      </c>
      <c r="I125" s="1" t="s">
        <v>2582</v>
      </c>
    </row>
    <row r="126" spans="1:10" ht="28.8" x14ac:dyDescent="0.3">
      <c r="A126" s="2" t="s">
        <v>2727</v>
      </c>
      <c r="B126" s="2" t="s">
        <v>3349</v>
      </c>
      <c r="C126" s="43">
        <v>0</v>
      </c>
      <c r="D126" s="1" t="s">
        <v>61</v>
      </c>
      <c r="E126" s="1" t="s">
        <v>62</v>
      </c>
      <c r="F126" s="1" t="str">
        <f>UnitControlCenter!$B$27</f>
        <v>thousand vehicles / year</v>
      </c>
      <c r="G126" s="1" t="s">
        <v>3350</v>
      </c>
      <c r="H126" s="1" t="s">
        <v>2483</v>
      </c>
      <c r="I126" s="1" t="s">
        <v>2582</v>
      </c>
    </row>
    <row r="127" spans="1:10" ht="57.6" x14ac:dyDescent="0.3">
      <c r="A127" s="2" t="s">
        <v>2727</v>
      </c>
      <c r="B127" s="2" t="s">
        <v>2730</v>
      </c>
      <c r="C127" s="43">
        <v>1</v>
      </c>
      <c r="D127" s="1" t="s">
        <v>61</v>
      </c>
      <c r="E127" s="1" t="s">
        <v>62</v>
      </c>
      <c r="F127" s="1" t="str">
        <f>UnitControlCenter!$B$28</f>
        <v>million vehicles</v>
      </c>
      <c r="G127" s="1" t="s">
        <v>2599</v>
      </c>
      <c r="H127" s="1" t="s">
        <v>2592</v>
      </c>
      <c r="I127" s="1" t="s">
        <v>2593</v>
      </c>
    </row>
    <row r="128" spans="1:10" ht="72" x14ac:dyDescent="0.3">
      <c r="A128" s="2" t="s">
        <v>2727</v>
      </c>
      <c r="B128" s="2" t="s">
        <v>2731</v>
      </c>
      <c r="C128" s="43">
        <v>1</v>
      </c>
      <c r="D128" s="1" t="s">
        <v>61</v>
      </c>
      <c r="E128" s="1" t="s">
        <v>62</v>
      </c>
      <c r="F128" s="1" t="str">
        <f>UnitControlCenter!$B$29</f>
        <v>thousand vehicles</v>
      </c>
      <c r="G128" s="1" t="s">
        <v>2810</v>
      </c>
      <c r="H128" s="1" t="s">
        <v>2595</v>
      </c>
      <c r="I128" s="1" t="s">
        <v>2596</v>
      </c>
    </row>
    <row r="129" spans="1:10" ht="57.6" x14ac:dyDescent="0.3">
      <c r="A129" s="2" t="s">
        <v>2727</v>
      </c>
      <c r="B129" s="2" t="s">
        <v>3101</v>
      </c>
      <c r="C129" s="43">
        <v>1</v>
      </c>
      <c r="D129" s="1" t="s">
        <v>61</v>
      </c>
      <c r="E129" s="1" t="s">
        <v>62</v>
      </c>
      <c r="F129" s="1" t="str">
        <f>UnitControlCenter!$B$28</f>
        <v>million vehicles</v>
      </c>
      <c r="G129" s="1" t="s">
        <v>2600</v>
      </c>
      <c r="H129" s="1" t="s">
        <v>2592</v>
      </c>
      <c r="I129" s="1" t="s">
        <v>2593</v>
      </c>
    </row>
    <row r="130" spans="1:10" ht="57.6" x14ac:dyDescent="0.3">
      <c r="A130" s="2" t="s">
        <v>2727</v>
      </c>
      <c r="B130" s="2" t="s">
        <v>3104</v>
      </c>
      <c r="C130" s="43">
        <v>1</v>
      </c>
      <c r="D130" s="1" t="s">
        <v>61</v>
      </c>
      <c r="E130" s="1" t="s">
        <v>62</v>
      </c>
      <c r="F130" s="1" t="str">
        <f>UnitControlCenter!$B$28</f>
        <v>million vehicles</v>
      </c>
      <c r="G130" s="1" t="s">
        <v>2601</v>
      </c>
      <c r="H130" s="1" t="s">
        <v>2595</v>
      </c>
      <c r="I130" s="1" t="s">
        <v>2596</v>
      </c>
    </row>
    <row r="131" spans="1:10" ht="28.8" x14ac:dyDescent="0.3">
      <c r="A131" s="2" t="s">
        <v>2727</v>
      </c>
      <c r="B131" s="2" t="s">
        <v>3351</v>
      </c>
      <c r="C131" s="43">
        <v>1</v>
      </c>
      <c r="D131" s="1" t="s">
        <v>61</v>
      </c>
      <c r="E131" s="1" t="s">
        <v>62</v>
      </c>
      <c r="F131" s="1" t="str">
        <f>UnitControlCenter!$B$28</f>
        <v>million vehicles</v>
      </c>
      <c r="G131" s="1" t="s">
        <v>2583</v>
      </c>
      <c r="H131" s="1" t="s">
        <v>2483</v>
      </c>
      <c r="I131" s="1" t="s">
        <v>2582</v>
      </c>
    </row>
    <row r="132" spans="1:10" s="193" customFormat="1" ht="29.4" thickBot="1" x14ac:dyDescent="0.35">
      <c r="A132" s="192" t="s">
        <v>2727</v>
      </c>
      <c r="B132" s="192" t="s">
        <v>3352</v>
      </c>
      <c r="C132" s="199">
        <v>0</v>
      </c>
      <c r="D132" s="193" t="s">
        <v>61</v>
      </c>
      <c r="E132" s="193" t="s">
        <v>62</v>
      </c>
      <c r="F132" s="193" t="str">
        <f>UnitControlCenter!$B$28</f>
        <v>million vehicles</v>
      </c>
      <c r="G132" s="193" t="s">
        <v>3353</v>
      </c>
      <c r="H132" s="193" t="s">
        <v>2483</v>
      </c>
      <c r="I132" s="193" t="s">
        <v>2582</v>
      </c>
    </row>
    <row r="133" spans="1:10" ht="129.6" x14ac:dyDescent="0.3">
      <c r="A133" s="2" t="s">
        <v>2837</v>
      </c>
      <c r="B133" s="2" t="s">
        <v>2328</v>
      </c>
      <c r="C133" s="43">
        <v>1</v>
      </c>
      <c r="D133" s="1" t="s">
        <v>61</v>
      </c>
      <c r="E133" s="1" t="s">
        <v>62</v>
      </c>
      <c r="F133" s="1" t="str">
        <f>UnitControlCenter!$B$3</f>
        <v>million metric tons / year</v>
      </c>
      <c r="G133" s="1" t="s">
        <v>3255</v>
      </c>
      <c r="H133" s="1" t="s">
        <v>3254</v>
      </c>
      <c r="I133" s="1" t="s">
        <v>2584</v>
      </c>
    </row>
    <row r="134" spans="1:10" ht="86.4" x14ac:dyDescent="0.3">
      <c r="A134" s="2" t="s">
        <v>2837</v>
      </c>
      <c r="B134" s="2" t="s">
        <v>2329</v>
      </c>
      <c r="C134" s="43">
        <v>1</v>
      </c>
      <c r="D134" s="1" t="s">
        <v>61</v>
      </c>
      <c r="E134" s="1" t="s">
        <v>62</v>
      </c>
      <c r="F134" s="1" t="str">
        <f>UnitControlCenter!$B$30</f>
        <v>quads / year</v>
      </c>
      <c r="G134" s="1" t="s">
        <v>2749</v>
      </c>
      <c r="H134" s="1" t="s">
        <v>2602</v>
      </c>
      <c r="I134" s="1" t="s">
        <v>2603</v>
      </c>
    </row>
    <row r="135" spans="1:10" ht="115.2" x14ac:dyDescent="0.3">
      <c r="A135" s="2" t="s">
        <v>2837</v>
      </c>
      <c r="B135" s="2" t="s">
        <v>2379</v>
      </c>
      <c r="C135" s="43">
        <v>1</v>
      </c>
      <c r="D135" s="1" t="s">
        <v>61</v>
      </c>
      <c r="E135" s="1" t="s">
        <v>62</v>
      </c>
      <c r="F135" s="1" t="str">
        <f>UnitControlCenter!$B$30</f>
        <v>quads / year</v>
      </c>
      <c r="G135" s="1" t="s">
        <v>3256</v>
      </c>
      <c r="H135" s="1" t="s">
        <v>3254</v>
      </c>
      <c r="I135" s="1" t="s">
        <v>2584</v>
      </c>
    </row>
    <row r="136" spans="1:10" ht="28.8" x14ac:dyDescent="0.3">
      <c r="A136" s="2" t="s">
        <v>2837</v>
      </c>
      <c r="B136" s="2" t="s">
        <v>3262</v>
      </c>
      <c r="C136" s="43">
        <v>1</v>
      </c>
      <c r="D136" s="1" t="s">
        <v>59</v>
      </c>
      <c r="E136" s="1" t="s">
        <v>60</v>
      </c>
      <c r="F136" s="1" t="str">
        <f>UnitControlCenter!$B$30</f>
        <v>quads / year</v>
      </c>
      <c r="G136" s="1" t="s">
        <v>3263</v>
      </c>
    </row>
    <row r="137" spans="1:10" ht="43.2" x14ac:dyDescent="0.3">
      <c r="A137" s="2" t="s">
        <v>2837</v>
      </c>
      <c r="B137" s="2" t="s">
        <v>2838</v>
      </c>
      <c r="C137" s="43">
        <v>1</v>
      </c>
      <c r="D137" s="1" t="s">
        <v>61</v>
      </c>
      <c r="E137" s="1" t="s">
        <v>62</v>
      </c>
      <c r="F137" s="1" t="str">
        <f>UnitControlCenter!$B$24</f>
        <v>trillion passenger-miles / year</v>
      </c>
      <c r="G137" s="1" t="s">
        <v>2338</v>
      </c>
      <c r="H137" s="1" t="s">
        <v>2543</v>
      </c>
      <c r="I137" s="1" t="s">
        <v>2544</v>
      </c>
    </row>
    <row r="138" spans="1:10" ht="43.8" thickBot="1" x14ac:dyDescent="0.35">
      <c r="A138" s="192" t="s">
        <v>2837</v>
      </c>
      <c r="B138" s="192" t="s">
        <v>2839</v>
      </c>
      <c r="C138" s="199">
        <v>1</v>
      </c>
      <c r="D138" s="193" t="s">
        <v>61</v>
      </c>
      <c r="E138" s="193" t="s">
        <v>62</v>
      </c>
      <c r="F138" s="193" t="str">
        <f>UnitControlCenter!$B$25</f>
        <v>trillion freight ton-miles / year</v>
      </c>
      <c r="G138" s="193" t="s">
        <v>2580</v>
      </c>
      <c r="H138" s="193" t="s">
        <v>3108</v>
      </c>
      <c r="I138" s="193" t="s">
        <v>2581</v>
      </c>
      <c r="J138" s="193"/>
    </row>
    <row r="139" spans="1:10" ht="273.60000000000002" x14ac:dyDescent="0.3">
      <c r="A139" s="2" t="s">
        <v>2330</v>
      </c>
      <c r="B139" s="2" t="s">
        <v>2718</v>
      </c>
      <c r="C139" s="43">
        <v>1</v>
      </c>
      <c r="D139" s="1" t="s">
        <v>61</v>
      </c>
      <c r="E139" s="1" t="s">
        <v>62</v>
      </c>
      <c r="F139" s="1" t="str">
        <f>UnitControlCenter!$B$30</f>
        <v>quads / year</v>
      </c>
      <c r="G139" s="1" t="s">
        <v>3044</v>
      </c>
      <c r="H139" s="1" t="s">
        <v>3042</v>
      </c>
      <c r="I139" s="208" t="s">
        <v>3043</v>
      </c>
      <c r="J139" s="208"/>
    </row>
    <row r="140" spans="1:10" ht="100.8" x14ac:dyDescent="0.3">
      <c r="A140" s="2" t="s">
        <v>2330</v>
      </c>
      <c r="B140" s="2" t="s">
        <v>2719</v>
      </c>
      <c r="C140" s="43">
        <v>1</v>
      </c>
      <c r="D140" s="1" t="s">
        <v>61</v>
      </c>
      <c r="E140" s="1" t="s">
        <v>62</v>
      </c>
      <c r="F140" s="1" t="str">
        <f>UnitControlCenter!$B$30</f>
        <v>quads / year</v>
      </c>
      <c r="G140" s="1" t="s">
        <v>2720</v>
      </c>
      <c r="H140" s="1" t="s">
        <v>2714</v>
      </c>
      <c r="I140" s="1" t="s">
        <v>2715</v>
      </c>
    </row>
    <row r="141" spans="1:10" x14ac:dyDescent="0.3">
      <c r="A141" s="2" t="s">
        <v>2330</v>
      </c>
      <c r="B141" s="2" t="s">
        <v>3264</v>
      </c>
      <c r="C141" s="43">
        <v>1</v>
      </c>
      <c r="D141" s="1" t="s">
        <v>59</v>
      </c>
      <c r="E141" s="1" t="s">
        <v>60</v>
      </c>
      <c r="F141" s="1" t="str">
        <f>UnitControlCenter!$B$30</f>
        <v>quads / year</v>
      </c>
      <c r="G141" s="1" t="s">
        <v>3265</v>
      </c>
    </row>
    <row r="142" spans="1:10" ht="216" x14ac:dyDescent="0.3">
      <c r="A142" s="2" t="s">
        <v>2330</v>
      </c>
      <c r="B142" s="2" t="s">
        <v>2716</v>
      </c>
      <c r="C142" s="43">
        <v>1</v>
      </c>
      <c r="D142" s="1" t="s">
        <v>61</v>
      </c>
      <c r="E142" s="1" t="s">
        <v>62</v>
      </c>
      <c r="F142" s="1" t="str">
        <f>UnitControlCenter!$B$30</f>
        <v>quads / year</v>
      </c>
      <c r="G142" s="1" t="s">
        <v>3041</v>
      </c>
      <c r="H142" s="1" t="s">
        <v>3042</v>
      </c>
      <c r="I142" s="208" t="s">
        <v>3043</v>
      </c>
      <c r="J142" s="208"/>
    </row>
    <row r="143" spans="1:10" ht="72" x14ac:dyDescent="0.3">
      <c r="A143" s="2" t="s">
        <v>2330</v>
      </c>
      <c r="B143" s="2" t="s">
        <v>2717</v>
      </c>
      <c r="C143" s="43">
        <v>1</v>
      </c>
      <c r="D143" s="1" t="s">
        <v>61</v>
      </c>
      <c r="E143" s="1" t="s">
        <v>62</v>
      </c>
      <c r="F143" s="1" t="str">
        <f>UnitControlCenter!$B$30</f>
        <v>quads / year</v>
      </c>
      <c r="G143" s="1" t="s">
        <v>2713</v>
      </c>
      <c r="H143" s="1" t="s">
        <v>2714</v>
      </c>
      <c r="I143" s="1" t="s">
        <v>2715</v>
      </c>
    </row>
    <row r="144" spans="1:10" x14ac:dyDescent="0.3">
      <c r="A144" s="2" t="s">
        <v>2330</v>
      </c>
      <c r="B144" s="2" t="s">
        <v>3266</v>
      </c>
      <c r="C144" s="43">
        <v>1</v>
      </c>
      <c r="D144" s="1" t="s">
        <v>59</v>
      </c>
      <c r="E144" s="1" t="s">
        <v>60</v>
      </c>
      <c r="F144" s="1" t="str">
        <f>UnitControlCenter!$B$30</f>
        <v>quads / year</v>
      </c>
      <c r="G144" s="1" t="s">
        <v>3267</v>
      </c>
    </row>
    <row r="145" spans="1:10" ht="129.6" x14ac:dyDescent="0.3">
      <c r="A145" s="2" t="s">
        <v>2330</v>
      </c>
      <c r="B145" s="2" t="s">
        <v>3519</v>
      </c>
      <c r="C145" s="43">
        <v>1</v>
      </c>
      <c r="D145" s="1" t="s">
        <v>61</v>
      </c>
      <c r="E145" s="1" t="s">
        <v>62</v>
      </c>
      <c r="F145" s="1" t="str">
        <f>UnitControlCenter!$B$30</f>
        <v>quads / year</v>
      </c>
      <c r="G145" s="1" t="s">
        <v>3671</v>
      </c>
      <c r="H145" s="1" t="s">
        <v>3523</v>
      </c>
      <c r="I145" s="1" t="s">
        <v>3524</v>
      </c>
    </row>
    <row r="146" spans="1:10" s="193" customFormat="1" ht="87" thickBot="1" x14ac:dyDescent="0.35">
      <c r="A146" s="192" t="s">
        <v>2330</v>
      </c>
      <c r="B146" s="192" t="s">
        <v>3520</v>
      </c>
      <c r="C146" s="199">
        <v>1</v>
      </c>
      <c r="D146" s="193" t="s">
        <v>61</v>
      </c>
      <c r="E146" s="193" t="s">
        <v>62</v>
      </c>
      <c r="F146" s="193" t="str">
        <f>UnitControlCenter!$B$16</f>
        <v>terawatt-hours (TWh) / year</v>
      </c>
      <c r="G146" s="193" t="s">
        <v>3672</v>
      </c>
      <c r="H146" s="193" t="s">
        <v>3521</v>
      </c>
      <c r="I146" s="193" t="s">
        <v>3522</v>
      </c>
    </row>
    <row r="147" spans="1:10" ht="259.2" x14ac:dyDescent="0.3">
      <c r="A147" s="2" t="s">
        <v>2795</v>
      </c>
      <c r="B147" s="2" t="s">
        <v>2375</v>
      </c>
      <c r="C147" s="43">
        <v>1</v>
      </c>
      <c r="D147" s="1" t="s">
        <v>61</v>
      </c>
      <c r="E147" s="1" t="s">
        <v>62</v>
      </c>
      <c r="F147" s="1" t="str">
        <f>UnitControlCenter!$B$3</f>
        <v>million metric tons / year</v>
      </c>
      <c r="G147" s="1" t="s">
        <v>3045</v>
      </c>
      <c r="H147" s="1" t="s">
        <v>3042</v>
      </c>
      <c r="I147" s="208" t="s">
        <v>3043</v>
      </c>
      <c r="J147" s="208"/>
    </row>
    <row r="148" spans="1:10" ht="43.2" x14ac:dyDescent="0.3">
      <c r="A148" s="2" t="s">
        <v>2795</v>
      </c>
      <c r="B148" s="2" t="s">
        <v>2376</v>
      </c>
      <c r="C148" s="43">
        <v>1</v>
      </c>
      <c r="D148" s="1" t="s">
        <v>61</v>
      </c>
      <c r="E148" s="1" t="s">
        <v>62</v>
      </c>
      <c r="F148" s="1" t="str">
        <f>UnitControlCenter!$B$3</f>
        <v>million metric tons / year</v>
      </c>
      <c r="G148" s="1" t="s">
        <v>2589</v>
      </c>
      <c r="H148" s="1" t="s">
        <v>2587</v>
      </c>
      <c r="I148" s="1" t="s">
        <v>2588</v>
      </c>
    </row>
    <row r="149" spans="1:10" ht="230.4" x14ac:dyDescent="0.3">
      <c r="A149" s="2" t="s">
        <v>2795</v>
      </c>
      <c r="B149" s="2" t="s">
        <v>2377</v>
      </c>
      <c r="C149" s="43">
        <v>1</v>
      </c>
      <c r="D149" s="1" t="s">
        <v>61</v>
      </c>
      <c r="E149" s="1" t="s">
        <v>62</v>
      </c>
      <c r="F149" s="1" t="str">
        <f>UnitControlCenter!$B$3</f>
        <v>million metric tons / year</v>
      </c>
      <c r="G149" s="1" t="s">
        <v>3097</v>
      </c>
      <c r="H149" s="1" t="s">
        <v>3042</v>
      </c>
      <c r="I149" s="208" t="s">
        <v>3043</v>
      </c>
      <c r="J149" s="208"/>
    </row>
    <row r="150" spans="1:10" ht="28.8" x14ac:dyDescent="0.3">
      <c r="A150" s="2" t="s">
        <v>2795</v>
      </c>
      <c r="B150" s="2" t="s">
        <v>2378</v>
      </c>
      <c r="C150" s="43">
        <v>1</v>
      </c>
      <c r="D150" s="1" t="s">
        <v>61</v>
      </c>
      <c r="E150" s="1" t="s">
        <v>62</v>
      </c>
      <c r="F150" s="1" t="str">
        <f>UnitControlCenter!$B$3</f>
        <v>million metric tons / year</v>
      </c>
      <c r="G150" s="1" t="s">
        <v>2590</v>
      </c>
      <c r="H150" s="1" t="s">
        <v>2587</v>
      </c>
      <c r="I150" s="1" t="s">
        <v>2588</v>
      </c>
    </row>
    <row r="151" spans="1:10" ht="302.39999999999998" x14ac:dyDescent="0.3">
      <c r="A151" s="2" t="s">
        <v>2795</v>
      </c>
      <c r="B151" s="2" t="s">
        <v>2793</v>
      </c>
      <c r="C151" s="43">
        <v>1</v>
      </c>
      <c r="D151" s="1" t="s">
        <v>61</v>
      </c>
      <c r="E151" s="1" t="s">
        <v>62</v>
      </c>
      <c r="F151" s="1" t="str">
        <f>UnitControlCenter!$B$3</f>
        <v>million metric tons / year</v>
      </c>
      <c r="G151" s="1" t="s">
        <v>3046</v>
      </c>
      <c r="H151" s="1" t="s">
        <v>3042</v>
      </c>
      <c r="I151" s="208" t="s">
        <v>3043</v>
      </c>
      <c r="J151" s="208"/>
    </row>
    <row r="152" spans="1:10" ht="28.8" x14ac:dyDescent="0.3">
      <c r="A152" s="2" t="s">
        <v>2795</v>
      </c>
      <c r="B152" s="2" t="s">
        <v>2794</v>
      </c>
      <c r="C152" s="43">
        <v>1</v>
      </c>
      <c r="D152" s="1" t="s">
        <v>61</v>
      </c>
      <c r="E152" s="1" t="s">
        <v>62</v>
      </c>
      <c r="F152" s="1" t="str">
        <f>UnitControlCenter!$B$3</f>
        <v>million metric tons / year</v>
      </c>
      <c r="G152" s="1" t="s">
        <v>2834</v>
      </c>
      <c r="H152" s="1" t="s">
        <v>2796</v>
      </c>
      <c r="I152" s="1" t="s">
        <v>2797</v>
      </c>
    </row>
    <row r="153" spans="1:10" ht="28.8" x14ac:dyDescent="0.3">
      <c r="A153" s="2" t="s">
        <v>2795</v>
      </c>
      <c r="B153" s="2" t="s">
        <v>3327</v>
      </c>
      <c r="C153" s="43">
        <v>1</v>
      </c>
      <c r="D153" s="1" t="s">
        <v>61</v>
      </c>
      <c r="E153" s="1" t="s">
        <v>62</v>
      </c>
      <c r="F153" s="1" t="str">
        <f>UnitControlCenter!$B$3</f>
        <v>million metric tons / year</v>
      </c>
      <c r="G153" s="1" t="s">
        <v>3425</v>
      </c>
      <c r="H153" s="1" t="s">
        <v>3321</v>
      </c>
      <c r="I153" s="1" t="s">
        <v>3324</v>
      </c>
    </row>
    <row r="154" spans="1:10" ht="230.4" x14ac:dyDescent="0.3">
      <c r="A154" s="2" t="s">
        <v>2795</v>
      </c>
      <c r="B154" s="2" t="s">
        <v>3319</v>
      </c>
      <c r="C154" s="43">
        <v>1</v>
      </c>
      <c r="D154" s="1" t="s">
        <v>61</v>
      </c>
      <c r="E154" s="1" t="s">
        <v>62</v>
      </c>
      <c r="F154" s="1" t="str">
        <f>UnitControlCenter!$B$3</f>
        <v>million metric tons / year</v>
      </c>
      <c r="G154" s="1" t="s">
        <v>3322</v>
      </c>
      <c r="H154" s="1" t="s">
        <v>3042</v>
      </c>
      <c r="I154" s="208" t="s">
        <v>3043</v>
      </c>
      <c r="J154" s="208"/>
    </row>
    <row r="155" spans="1:10" ht="288.60000000000002" thickBot="1" x14ac:dyDescent="0.35">
      <c r="A155" s="192" t="s">
        <v>2795</v>
      </c>
      <c r="B155" s="192" t="s">
        <v>3320</v>
      </c>
      <c r="C155" s="199">
        <v>1</v>
      </c>
      <c r="D155" s="192" t="s">
        <v>61</v>
      </c>
      <c r="E155" s="192" t="s">
        <v>62</v>
      </c>
      <c r="F155" s="192" t="str">
        <f>UnitControlCenter!$B$3</f>
        <v>million metric tons / year</v>
      </c>
      <c r="G155" s="192" t="s">
        <v>3323</v>
      </c>
      <c r="H155" s="192" t="s">
        <v>3042</v>
      </c>
      <c r="I155" s="192" t="s">
        <v>3043</v>
      </c>
      <c r="J155" s="192"/>
    </row>
    <row r="156" spans="1:10" ht="43.2" x14ac:dyDescent="0.3">
      <c r="A156" s="2" t="s">
        <v>3455</v>
      </c>
      <c r="B156" s="2" t="s">
        <v>3456</v>
      </c>
      <c r="C156" s="43">
        <v>1</v>
      </c>
      <c r="D156" s="1" t="s">
        <v>61</v>
      </c>
      <c r="E156" s="1" t="s">
        <v>62</v>
      </c>
      <c r="F156" s="1" t="str">
        <f>UnitControlCenter!$B$30</f>
        <v>quads / year</v>
      </c>
      <c r="G156" s="1" t="s">
        <v>2341</v>
      </c>
      <c r="H156" s="1" t="s">
        <v>2342</v>
      </c>
      <c r="I156" s="1" t="s">
        <v>2573</v>
      </c>
    </row>
    <row r="157" spans="1:10" s="2" customFormat="1" ht="28.8" x14ac:dyDescent="0.3">
      <c r="A157" s="2" t="s">
        <v>3455</v>
      </c>
      <c r="B157" s="2" t="s">
        <v>3457</v>
      </c>
      <c r="C157" s="43">
        <v>1</v>
      </c>
      <c r="D157" s="2" t="s">
        <v>61</v>
      </c>
      <c r="E157" s="2" t="s">
        <v>62</v>
      </c>
      <c r="F157" s="2" t="str">
        <f>UnitControlCenter!$B$30</f>
        <v>quads / year</v>
      </c>
      <c r="G157" s="2" t="s">
        <v>2359</v>
      </c>
      <c r="H157" s="2" t="s">
        <v>2343</v>
      </c>
      <c r="I157" s="2" t="s">
        <v>2344</v>
      </c>
    </row>
    <row r="158" spans="1:10" ht="72" x14ac:dyDescent="0.3">
      <c r="A158" s="2" t="s">
        <v>3455</v>
      </c>
      <c r="B158" s="2" t="s">
        <v>3458</v>
      </c>
      <c r="C158" s="43">
        <v>1</v>
      </c>
      <c r="D158" s="1" t="s">
        <v>61</v>
      </c>
      <c r="E158" s="1" t="s">
        <v>62</v>
      </c>
      <c r="F158" s="1" t="str">
        <f>UnitControlCenter!$B$30</f>
        <v>quads / year</v>
      </c>
      <c r="G158" s="1" t="s">
        <v>2612</v>
      </c>
      <c r="H158" s="1" t="s">
        <v>2614</v>
      </c>
      <c r="I158" s="1" t="s">
        <v>2613</v>
      </c>
    </row>
    <row r="159" spans="1:10" s="2" customFormat="1" x14ac:dyDescent="0.3">
      <c r="A159" s="2" t="s">
        <v>3455</v>
      </c>
      <c r="B159" s="2" t="s">
        <v>3459</v>
      </c>
      <c r="C159" s="43">
        <v>1</v>
      </c>
      <c r="D159" s="2" t="s">
        <v>59</v>
      </c>
      <c r="E159" s="2" t="s">
        <v>60</v>
      </c>
      <c r="F159" s="2" t="str">
        <f>UnitControlCenter!$B$30</f>
        <v>quads / year</v>
      </c>
      <c r="G159" s="2" t="s">
        <v>3268</v>
      </c>
    </row>
    <row r="160" spans="1:10" ht="172.8" x14ac:dyDescent="0.3">
      <c r="A160" s="2" t="s">
        <v>3455</v>
      </c>
      <c r="B160" s="2" t="s">
        <v>3460</v>
      </c>
      <c r="C160" s="43">
        <v>1</v>
      </c>
      <c r="D160" s="1" t="s">
        <v>61</v>
      </c>
      <c r="E160" s="1" t="s">
        <v>62</v>
      </c>
      <c r="F160" s="2" t="str">
        <f>UnitControlCenter!B3</f>
        <v>million metric tons / year</v>
      </c>
      <c r="G160" s="1" t="s">
        <v>3607</v>
      </c>
      <c r="H160" s="1" t="s">
        <v>3462</v>
      </c>
      <c r="I160" s="2" t="s">
        <v>3463</v>
      </c>
      <c r="J160" s="2"/>
    </row>
    <row r="161" spans="1:10" s="193" customFormat="1" ht="231" thickBot="1" x14ac:dyDescent="0.35">
      <c r="A161" s="2" t="s">
        <v>3455</v>
      </c>
      <c r="B161" s="192" t="s">
        <v>3461</v>
      </c>
      <c r="C161" s="199">
        <v>1</v>
      </c>
      <c r="D161" s="193" t="s">
        <v>61</v>
      </c>
      <c r="E161" s="193" t="s">
        <v>62</v>
      </c>
      <c r="F161" s="192" t="str">
        <f>UnitControlCenter!B3</f>
        <v>million metric tons / year</v>
      </c>
      <c r="G161" s="193" t="s">
        <v>3608</v>
      </c>
      <c r="H161" s="193" t="s">
        <v>3462</v>
      </c>
      <c r="I161" s="192" t="s">
        <v>3463</v>
      </c>
      <c r="J161" s="192"/>
    </row>
    <row r="162" spans="1:10" ht="86.4" x14ac:dyDescent="0.3">
      <c r="A162" s="2" t="s">
        <v>2397</v>
      </c>
      <c r="B162" s="2" t="s">
        <v>2398</v>
      </c>
      <c r="C162" s="43">
        <v>1</v>
      </c>
      <c r="D162" s="1" t="s">
        <v>61</v>
      </c>
      <c r="E162" s="1" t="s">
        <v>62</v>
      </c>
      <c r="F162" s="1" t="str">
        <f>UnitControlCenter!$B$30</f>
        <v>quads / year</v>
      </c>
      <c r="G162" s="1" t="s">
        <v>3641</v>
      </c>
      <c r="H162" s="1" t="s">
        <v>3640</v>
      </c>
      <c r="I162" s="1" t="s">
        <v>3639</v>
      </c>
    </row>
    <row r="163" spans="1:10" ht="72" x14ac:dyDescent="0.3">
      <c r="A163" s="2" t="s">
        <v>2397</v>
      </c>
      <c r="B163" s="2" t="s">
        <v>2399</v>
      </c>
      <c r="C163" s="43">
        <v>1</v>
      </c>
      <c r="D163" s="1" t="s">
        <v>61</v>
      </c>
      <c r="E163" s="1" t="s">
        <v>62</v>
      </c>
      <c r="F163" s="1" t="str">
        <f>UnitControlCenter!$B$30</f>
        <v>quads / year</v>
      </c>
      <c r="G163" s="1" t="s">
        <v>3642</v>
      </c>
      <c r="H163" s="1" t="s">
        <v>3260</v>
      </c>
      <c r="I163" s="1" t="s">
        <v>3261</v>
      </c>
    </row>
    <row r="164" spans="1:10" ht="72" x14ac:dyDescent="0.3">
      <c r="A164" s="2" t="s">
        <v>2397</v>
      </c>
      <c r="B164" s="2" t="s">
        <v>3637</v>
      </c>
      <c r="C164" s="43">
        <v>1</v>
      </c>
      <c r="D164" s="1" t="s">
        <v>61</v>
      </c>
      <c r="E164" s="1" t="s">
        <v>62</v>
      </c>
      <c r="F164" s="1" t="str">
        <f>UnitControlCenter!$B$30</f>
        <v>quads / year</v>
      </c>
      <c r="G164" s="1" t="s">
        <v>3657</v>
      </c>
      <c r="H164" s="1" t="s">
        <v>3643</v>
      </c>
      <c r="I164" s="43" t="s">
        <v>3644</v>
      </c>
    </row>
    <row r="165" spans="1:10" ht="72" x14ac:dyDescent="0.3">
      <c r="A165" s="2" t="s">
        <v>2397</v>
      </c>
      <c r="B165" s="2" t="s">
        <v>3638</v>
      </c>
      <c r="C165" s="43">
        <v>1</v>
      </c>
      <c r="D165" s="1" t="s">
        <v>61</v>
      </c>
      <c r="E165" s="1" t="s">
        <v>62</v>
      </c>
      <c r="F165" s="1" t="str">
        <f>UnitControlCenter!$B$30</f>
        <v>quads / year</v>
      </c>
      <c r="G165" s="1" t="s">
        <v>3658</v>
      </c>
      <c r="H165" s="1" t="s">
        <v>3260</v>
      </c>
      <c r="I165" s="1" t="s">
        <v>3261</v>
      </c>
    </row>
    <row r="166" spans="1:10" x14ac:dyDescent="0.3">
      <c r="A166" s="2" t="s">
        <v>2397</v>
      </c>
      <c r="B166" s="2" t="s">
        <v>2853</v>
      </c>
      <c r="C166" s="43">
        <v>0</v>
      </c>
      <c r="D166" s="1" t="s">
        <v>59</v>
      </c>
      <c r="E166" s="1" t="s">
        <v>60</v>
      </c>
      <c r="F166" s="1" t="str">
        <f>UnitControlCenter!$B$31</f>
        <v>thousand BTU / 2023 dollar</v>
      </c>
      <c r="G166" s="1" t="s">
        <v>2806</v>
      </c>
    </row>
    <row r="167" spans="1:10" x14ac:dyDescent="0.3">
      <c r="A167" s="2" t="s">
        <v>2397</v>
      </c>
      <c r="B167" s="2" t="s">
        <v>2400</v>
      </c>
      <c r="C167" s="43">
        <v>1</v>
      </c>
      <c r="D167" s="1" t="s">
        <v>59</v>
      </c>
      <c r="E167" s="1" t="s">
        <v>60</v>
      </c>
      <c r="F167" s="1" t="str">
        <f>UnitControlCenter!$B$16</f>
        <v>terawatt-hours (TWh) / year</v>
      </c>
      <c r="G167" s="1" t="s">
        <v>2300</v>
      </c>
    </row>
    <row r="168" spans="1:10" x14ac:dyDescent="0.3">
      <c r="A168" s="2" t="s">
        <v>2397</v>
      </c>
      <c r="B168" s="2" t="s">
        <v>2401</v>
      </c>
      <c r="C168" s="43">
        <v>1</v>
      </c>
      <c r="D168" s="1" t="s">
        <v>59</v>
      </c>
      <c r="E168" s="1" t="s">
        <v>60</v>
      </c>
      <c r="F168" s="1" t="str">
        <f>UnitControlCenter!$B$32</f>
        <v>millions of short tons / year</v>
      </c>
      <c r="G168" s="1" t="s">
        <v>2299</v>
      </c>
    </row>
    <row r="169" spans="1:10" x14ac:dyDescent="0.3">
      <c r="A169" s="2" t="s">
        <v>2397</v>
      </c>
      <c r="B169" s="2" t="s">
        <v>2402</v>
      </c>
      <c r="C169" s="43">
        <v>1</v>
      </c>
      <c r="D169" s="1" t="s">
        <v>59</v>
      </c>
      <c r="E169" s="1" t="s">
        <v>60</v>
      </c>
      <c r="F169" s="1" t="str">
        <f>UnitControlCenter!$B$32</f>
        <v>millions of short tons / year</v>
      </c>
      <c r="G169" s="1" t="s">
        <v>2298</v>
      </c>
    </row>
    <row r="170" spans="1:10" x14ac:dyDescent="0.3">
      <c r="A170" s="2" t="s">
        <v>2397</v>
      </c>
      <c r="B170" s="2" t="s">
        <v>2403</v>
      </c>
      <c r="C170" s="43">
        <v>1</v>
      </c>
      <c r="D170" s="1" t="s">
        <v>59</v>
      </c>
      <c r="E170" s="1" t="s">
        <v>60</v>
      </c>
      <c r="F170" s="1" t="str">
        <f>UnitControlCenter!$B$33</f>
        <v>trillion cubic feet / year</v>
      </c>
      <c r="G170" s="1" t="s">
        <v>2297</v>
      </c>
    </row>
    <row r="171" spans="1:10" x14ac:dyDescent="0.3">
      <c r="A171" s="2" t="s">
        <v>2397</v>
      </c>
      <c r="B171" s="2" t="s">
        <v>2404</v>
      </c>
      <c r="C171" s="43">
        <v>1</v>
      </c>
      <c r="D171" s="1" t="s">
        <v>59</v>
      </c>
      <c r="E171" s="1" t="s">
        <v>60</v>
      </c>
      <c r="F171" s="1" t="str">
        <f>UnitControlCenter!$B$34</f>
        <v>million barrels of oil / year</v>
      </c>
      <c r="G171" s="1" t="s">
        <v>2296</v>
      </c>
    </row>
    <row r="172" spans="1:10" x14ac:dyDescent="0.3">
      <c r="A172" s="2" t="s">
        <v>2397</v>
      </c>
      <c r="B172" s="2" t="s">
        <v>2405</v>
      </c>
      <c r="C172" s="43">
        <v>1</v>
      </c>
      <c r="D172" s="1" t="s">
        <v>59</v>
      </c>
      <c r="E172" s="1" t="s">
        <v>60</v>
      </c>
      <c r="F172" s="1" t="str">
        <f>UnitControlCenter!$B$34</f>
        <v>million barrels of oil / year</v>
      </c>
      <c r="G172" s="1" t="s">
        <v>2347</v>
      </c>
    </row>
    <row r="173" spans="1:10" x14ac:dyDescent="0.3">
      <c r="A173" s="2" t="s">
        <v>2397</v>
      </c>
      <c r="B173" s="2" t="s">
        <v>2406</v>
      </c>
      <c r="C173" s="43">
        <v>1</v>
      </c>
      <c r="D173" s="1" t="s">
        <v>59</v>
      </c>
      <c r="E173" s="1" t="s">
        <v>60</v>
      </c>
      <c r="F173" s="1" t="str">
        <f>UnitControlCenter!$B$32</f>
        <v>millions of short tons / year</v>
      </c>
      <c r="G173" s="1" t="s">
        <v>2348</v>
      </c>
    </row>
    <row r="174" spans="1:10" ht="28.8" x14ac:dyDescent="0.3">
      <c r="A174" s="2" t="s">
        <v>2397</v>
      </c>
      <c r="B174" s="2" t="s">
        <v>2615</v>
      </c>
      <c r="C174" s="43">
        <v>1</v>
      </c>
      <c r="D174" s="1" t="s">
        <v>59</v>
      </c>
      <c r="E174" s="1" t="s">
        <v>60</v>
      </c>
      <c r="F174" s="1" t="str">
        <f>UnitControlCenter!$B$35</f>
        <v>million gallons / year</v>
      </c>
      <c r="G174" s="1" t="s">
        <v>2619</v>
      </c>
    </row>
    <row r="175" spans="1:10" ht="28.8" x14ac:dyDescent="0.3">
      <c r="A175" s="2" t="s">
        <v>2397</v>
      </c>
      <c r="B175" s="2" t="s">
        <v>2616</v>
      </c>
      <c r="C175" s="43">
        <v>1</v>
      </c>
      <c r="D175" s="1" t="s">
        <v>59</v>
      </c>
      <c r="E175" s="1" t="s">
        <v>60</v>
      </c>
      <c r="F175" s="1" t="str">
        <f>UnitControlCenter!$B$32</f>
        <v>millions of short tons / year</v>
      </c>
      <c r="G175" s="1" t="s">
        <v>2620</v>
      </c>
    </row>
    <row r="176" spans="1:10" ht="15" thickBot="1" x14ac:dyDescent="0.35">
      <c r="A176" s="192" t="s">
        <v>2397</v>
      </c>
      <c r="B176" s="192" t="s">
        <v>2617</v>
      </c>
      <c r="C176" s="199">
        <v>1</v>
      </c>
      <c r="D176" s="193" t="s">
        <v>59</v>
      </c>
      <c r="E176" s="193" t="s">
        <v>60</v>
      </c>
      <c r="F176" s="193" t="str">
        <f>UnitControlCenter!$B$6</f>
        <v>thousand metric tons / year</v>
      </c>
      <c r="G176" s="193" t="s">
        <v>2621</v>
      </c>
      <c r="H176" s="193"/>
      <c r="I176" s="193"/>
      <c r="J176" s="193"/>
    </row>
    <row r="177" spans="1:10" ht="43.2" x14ac:dyDescent="0.3">
      <c r="A177" s="2" t="s">
        <v>3330</v>
      </c>
      <c r="B177" s="2" t="s">
        <v>3358</v>
      </c>
      <c r="C177" s="43">
        <v>1</v>
      </c>
      <c r="D177" s="1" t="s">
        <v>61</v>
      </c>
      <c r="E177" s="1" t="s">
        <v>62</v>
      </c>
      <c r="F177" s="1" t="str">
        <f>UnitControlCenter!$B$36</f>
        <v>trillion BTU / year</v>
      </c>
      <c r="G177" s="1" t="s">
        <v>2626</v>
      </c>
      <c r="H177" s="1" t="s">
        <v>2627</v>
      </c>
      <c r="I177" s="1" t="s">
        <v>2628</v>
      </c>
    </row>
    <row r="178" spans="1:10" ht="57.6" x14ac:dyDescent="0.3">
      <c r="A178" s="2" t="s">
        <v>3330</v>
      </c>
      <c r="B178" s="2" t="s">
        <v>3359</v>
      </c>
      <c r="C178" s="43">
        <v>1</v>
      </c>
      <c r="D178" s="1" t="s">
        <v>61</v>
      </c>
      <c r="E178" s="1" t="s">
        <v>62</v>
      </c>
      <c r="F178" s="1" t="str">
        <f>UnitControlCenter!$B$36</f>
        <v>trillion BTU / year</v>
      </c>
      <c r="G178" s="1" t="s">
        <v>2629</v>
      </c>
      <c r="H178" s="1" t="s">
        <v>2627</v>
      </c>
      <c r="I178" s="1" t="s">
        <v>2628</v>
      </c>
    </row>
    <row r="179" spans="1:10" ht="57.6" x14ac:dyDescent="0.3">
      <c r="A179" s="2" t="s">
        <v>3330</v>
      </c>
      <c r="B179" s="2" t="s">
        <v>3360</v>
      </c>
      <c r="C179" s="43">
        <v>1</v>
      </c>
      <c r="D179" s="1" t="s">
        <v>61</v>
      </c>
      <c r="E179" s="1" t="s">
        <v>62</v>
      </c>
      <c r="F179" s="1" t="str">
        <f>UnitControlCenter!$B$9</f>
        <v>billion 2023 dollars / year</v>
      </c>
      <c r="G179" s="1" t="s">
        <v>2630</v>
      </c>
      <c r="H179" s="1" t="s">
        <v>2627</v>
      </c>
      <c r="I179" s="1" t="s">
        <v>2628</v>
      </c>
    </row>
    <row r="180" spans="1:10" ht="72" x14ac:dyDescent="0.3">
      <c r="A180" s="2" t="s">
        <v>3330</v>
      </c>
      <c r="B180" s="2" t="s">
        <v>3361</v>
      </c>
      <c r="C180" s="43">
        <v>1</v>
      </c>
      <c r="D180" s="1" t="s">
        <v>61</v>
      </c>
      <c r="E180" s="1" t="s">
        <v>62</v>
      </c>
      <c r="F180" s="1" t="str">
        <f>UnitControlCenter!$B$9</f>
        <v>billion 2023 dollars / year</v>
      </c>
      <c r="G180" s="1" t="s">
        <v>2631</v>
      </c>
      <c r="H180" s="1" t="s">
        <v>2627</v>
      </c>
      <c r="I180" s="1" t="s">
        <v>2628</v>
      </c>
    </row>
    <row r="181" spans="1:10" ht="43.2" x14ac:dyDescent="0.3">
      <c r="A181" s="2" t="s">
        <v>3330</v>
      </c>
      <c r="B181" s="2" t="s">
        <v>3362</v>
      </c>
      <c r="C181" s="43">
        <v>1</v>
      </c>
      <c r="D181" s="1" t="s">
        <v>61</v>
      </c>
      <c r="E181" s="1" t="s">
        <v>62</v>
      </c>
      <c r="F181" s="1" t="str">
        <f>UnitControlCenter!B3</f>
        <v>million metric tons / year</v>
      </c>
      <c r="G181" s="1" t="s">
        <v>2876</v>
      </c>
      <c r="H181" s="1" t="s">
        <v>2874</v>
      </c>
      <c r="I181" s="1" t="s">
        <v>2875</v>
      </c>
    </row>
    <row r="182" spans="1:10" ht="57.6" x14ac:dyDescent="0.3">
      <c r="A182" s="2" t="s">
        <v>3330</v>
      </c>
      <c r="B182" s="2" t="s">
        <v>3363</v>
      </c>
      <c r="C182" s="43">
        <v>1</v>
      </c>
      <c r="D182" s="1" t="s">
        <v>61</v>
      </c>
      <c r="E182" s="1" t="s">
        <v>62</v>
      </c>
      <c r="F182" s="1" t="str">
        <f>UnitControlCenter!B3</f>
        <v>million metric tons / year</v>
      </c>
      <c r="G182" s="1" t="s">
        <v>2877</v>
      </c>
      <c r="H182" s="1" t="s">
        <v>2874</v>
      </c>
      <c r="I182" s="1" t="s">
        <v>2875</v>
      </c>
    </row>
    <row r="183" spans="1:10" ht="57.6" x14ac:dyDescent="0.3">
      <c r="A183" s="2" t="s">
        <v>3330</v>
      </c>
      <c r="B183" s="2" t="s">
        <v>3364</v>
      </c>
      <c r="C183" s="43">
        <v>1</v>
      </c>
      <c r="D183" s="1" t="s">
        <v>61</v>
      </c>
      <c r="E183" s="1" t="s">
        <v>62</v>
      </c>
      <c r="F183" s="1" t="str">
        <f>UnitControlCenter!$B$36</f>
        <v>trillion BTU / year</v>
      </c>
      <c r="G183" s="1" t="s">
        <v>2708</v>
      </c>
      <c r="H183" s="1" t="s">
        <v>2703</v>
      </c>
      <c r="I183" s="1" t="s">
        <v>2704</v>
      </c>
    </row>
    <row r="184" spans="1:10" ht="72" x14ac:dyDescent="0.3">
      <c r="A184" s="2" t="s">
        <v>3330</v>
      </c>
      <c r="B184" s="2" t="s">
        <v>3365</v>
      </c>
      <c r="C184" s="43">
        <v>1</v>
      </c>
      <c r="D184" s="1" t="s">
        <v>61</v>
      </c>
      <c r="E184" s="1" t="s">
        <v>62</v>
      </c>
      <c r="F184" s="1" t="str">
        <f>UnitControlCenter!$B$36</f>
        <v>trillion BTU / year</v>
      </c>
      <c r="G184" s="1" t="s">
        <v>2709</v>
      </c>
      <c r="H184" s="1" t="s">
        <v>2703</v>
      </c>
      <c r="I184" s="1" t="s">
        <v>2705</v>
      </c>
    </row>
    <row r="185" spans="1:10" ht="72" x14ac:dyDescent="0.3">
      <c r="A185" s="2" t="s">
        <v>3330</v>
      </c>
      <c r="B185" s="2" t="s">
        <v>3366</v>
      </c>
      <c r="C185" s="43">
        <v>1</v>
      </c>
      <c r="D185" s="1" t="s">
        <v>61</v>
      </c>
      <c r="E185" s="1" t="s">
        <v>62</v>
      </c>
      <c r="F185" s="1" t="str">
        <f>UnitControlCenter!$B$9</f>
        <v>billion 2023 dollars / year</v>
      </c>
      <c r="G185" s="1" t="s">
        <v>2710</v>
      </c>
      <c r="H185" s="1" t="s">
        <v>2703</v>
      </c>
      <c r="I185" s="1" t="s">
        <v>2706</v>
      </c>
    </row>
    <row r="186" spans="1:10" ht="86.4" x14ac:dyDescent="0.3">
      <c r="A186" s="2" t="s">
        <v>3330</v>
      </c>
      <c r="B186" s="2" t="s">
        <v>3367</v>
      </c>
      <c r="C186" s="43">
        <v>1</v>
      </c>
      <c r="D186" s="1" t="s">
        <v>61</v>
      </c>
      <c r="E186" s="1" t="s">
        <v>62</v>
      </c>
      <c r="F186" s="1" t="str">
        <f>UnitControlCenter!$B$9</f>
        <v>billion 2023 dollars / year</v>
      </c>
      <c r="G186" s="1" t="s">
        <v>2711</v>
      </c>
      <c r="H186" s="1" t="s">
        <v>2703</v>
      </c>
      <c r="I186" s="1" t="s">
        <v>2707</v>
      </c>
    </row>
    <row r="187" spans="1:10" ht="100.8" x14ac:dyDescent="0.3">
      <c r="A187" s="2" t="s">
        <v>3330</v>
      </c>
      <c r="B187" s="2" t="s">
        <v>3368</v>
      </c>
      <c r="C187" s="43">
        <v>1</v>
      </c>
      <c r="D187" s="1" t="s">
        <v>61</v>
      </c>
      <c r="E187" s="1" t="s">
        <v>62</v>
      </c>
      <c r="F187" s="1" t="str">
        <f>UnitControlCenter!$B$30</f>
        <v>quads / year</v>
      </c>
      <c r="G187" s="1" t="s">
        <v>2737</v>
      </c>
      <c r="H187" s="1" t="s">
        <v>2739</v>
      </c>
      <c r="I187" s="1" t="s">
        <v>2740</v>
      </c>
    </row>
    <row r="188" spans="1:10" ht="115.2" x14ac:dyDescent="0.3">
      <c r="A188" s="2" t="s">
        <v>3330</v>
      </c>
      <c r="B188" s="2" t="s">
        <v>3369</v>
      </c>
      <c r="C188" s="43">
        <v>1</v>
      </c>
      <c r="D188" s="1" t="s">
        <v>61</v>
      </c>
      <c r="E188" s="1" t="s">
        <v>62</v>
      </c>
      <c r="F188" s="1" t="str">
        <f>UnitControlCenter!$B$30</f>
        <v>quads / year</v>
      </c>
      <c r="G188" s="1" t="s">
        <v>2738</v>
      </c>
      <c r="H188" s="1" t="s">
        <v>2739</v>
      </c>
      <c r="I188" s="1" t="s">
        <v>2740</v>
      </c>
    </row>
    <row r="189" spans="1:10" ht="86.4" x14ac:dyDescent="0.3">
      <c r="A189" s="2" t="s">
        <v>3330</v>
      </c>
      <c r="B189" s="2" t="s">
        <v>3707</v>
      </c>
      <c r="C189" s="43">
        <v>1</v>
      </c>
      <c r="D189" s="1" t="s">
        <v>61</v>
      </c>
      <c r="E189" s="1" t="s">
        <v>62</v>
      </c>
      <c r="F189" s="1" t="s">
        <v>341</v>
      </c>
      <c r="G189" s="1" t="s">
        <v>3750</v>
      </c>
      <c r="H189" s="1" t="s">
        <v>3754</v>
      </c>
      <c r="I189" s="1" t="s">
        <v>3708</v>
      </c>
    </row>
    <row r="190" spans="1:10" ht="201.6" x14ac:dyDescent="0.3">
      <c r="A190" s="2" t="s">
        <v>3330</v>
      </c>
      <c r="B190" s="2" t="s">
        <v>3377</v>
      </c>
      <c r="C190" s="43">
        <v>1</v>
      </c>
      <c r="D190" s="1" t="s">
        <v>61</v>
      </c>
      <c r="E190" s="1" t="s">
        <v>62</v>
      </c>
      <c r="F190" s="1" t="str">
        <f>UnitControlCenter!$B$10</f>
        <v>billion 2023 dollars</v>
      </c>
      <c r="G190" s="1" t="s">
        <v>3333</v>
      </c>
      <c r="H190" s="1" t="s">
        <v>3332</v>
      </c>
      <c r="I190" s="208" t="s">
        <v>3331</v>
      </c>
      <c r="J190" s="208"/>
    </row>
    <row r="191" spans="1:10" ht="230.4" x14ac:dyDescent="0.3">
      <c r="A191" s="2" t="s">
        <v>3330</v>
      </c>
      <c r="B191" s="2" t="s">
        <v>3370</v>
      </c>
      <c r="C191" s="43">
        <v>1</v>
      </c>
      <c r="D191" s="1" t="s">
        <v>61</v>
      </c>
      <c r="E191" s="1" t="s">
        <v>62</v>
      </c>
      <c r="F191" s="1" t="str">
        <f>UnitControlCenter!$B$10</f>
        <v>billion 2023 dollars</v>
      </c>
      <c r="G191" s="1" t="s">
        <v>3341</v>
      </c>
      <c r="H191" s="1" t="s">
        <v>3332</v>
      </c>
      <c r="I191" s="208" t="s">
        <v>3334</v>
      </c>
      <c r="J191" s="208"/>
    </row>
    <row r="192" spans="1:10" ht="201.6" x14ac:dyDescent="0.3">
      <c r="A192" s="2" t="s">
        <v>3330</v>
      </c>
      <c r="B192" s="2" t="s">
        <v>3371</v>
      </c>
      <c r="C192" s="43">
        <v>1</v>
      </c>
      <c r="D192" s="1" t="s">
        <v>61</v>
      </c>
      <c r="E192" s="1" t="s">
        <v>62</v>
      </c>
      <c r="F192" s="1" t="str">
        <f>UnitControlCenter!$B$10</f>
        <v>billion 2023 dollars</v>
      </c>
      <c r="G192" s="1" t="s">
        <v>3342</v>
      </c>
      <c r="H192" s="1" t="s">
        <v>3332</v>
      </c>
      <c r="I192" s="208" t="s">
        <v>3335</v>
      </c>
      <c r="J192" s="208"/>
    </row>
    <row r="193" spans="1:10" ht="230.4" x14ac:dyDescent="0.3">
      <c r="A193" s="2" t="s">
        <v>3330</v>
      </c>
      <c r="B193" s="2" t="s">
        <v>3372</v>
      </c>
      <c r="C193" s="43">
        <v>1</v>
      </c>
      <c r="D193" s="1" t="s">
        <v>61</v>
      </c>
      <c r="E193" s="1" t="s">
        <v>62</v>
      </c>
      <c r="F193" s="1" t="str">
        <f>UnitControlCenter!$B$10</f>
        <v>billion 2023 dollars</v>
      </c>
      <c r="G193" s="1" t="s">
        <v>3343</v>
      </c>
      <c r="H193" s="1" t="s">
        <v>3332</v>
      </c>
      <c r="I193" s="208" t="s">
        <v>3336</v>
      </c>
      <c r="J193" s="208"/>
    </row>
    <row r="194" spans="1:10" ht="187.2" x14ac:dyDescent="0.3">
      <c r="A194" s="2" t="s">
        <v>3330</v>
      </c>
      <c r="B194" s="2" t="s">
        <v>3373</v>
      </c>
      <c r="C194" s="43">
        <v>1</v>
      </c>
      <c r="D194" s="1" t="s">
        <v>61</v>
      </c>
      <c r="E194" s="1" t="s">
        <v>62</v>
      </c>
      <c r="F194" s="1" t="str">
        <f>UnitControlCenter!$B$10</f>
        <v>billion 2023 dollars</v>
      </c>
      <c r="G194" s="1" t="s">
        <v>3346</v>
      </c>
      <c r="H194" s="1" t="s">
        <v>3332</v>
      </c>
      <c r="I194" s="208" t="s">
        <v>3337</v>
      </c>
      <c r="J194" s="208"/>
    </row>
    <row r="195" spans="1:10" ht="201.6" x14ac:dyDescent="0.3">
      <c r="A195" s="2" t="s">
        <v>3330</v>
      </c>
      <c r="B195" s="2" t="s">
        <v>3374</v>
      </c>
      <c r="C195" s="43">
        <v>1</v>
      </c>
      <c r="D195" s="1" t="s">
        <v>61</v>
      </c>
      <c r="E195" s="1" t="s">
        <v>62</v>
      </c>
      <c r="F195" s="1" t="str">
        <f>UnitControlCenter!$B$10</f>
        <v>billion 2023 dollars</v>
      </c>
      <c r="G195" s="1" t="s">
        <v>3347</v>
      </c>
      <c r="H195" s="1" t="s">
        <v>3332</v>
      </c>
      <c r="I195" s="208" t="s">
        <v>3338</v>
      </c>
      <c r="J195" s="208"/>
    </row>
    <row r="196" spans="1:10" ht="244.8" x14ac:dyDescent="0.3">
      <c r="A196" s="2" t="s">
        <v>3330</v>
      </c>
      <c r="B196" s="2" t="s">
        <v>3375</v>
      </c>
      <c r="C196" s="43">
        <v>1</v>
      </c>
      <c r="D196" s="1" t="s">
        <v>61</v>
      </c>
      <c r="E196" s="1" t="s">
        <v>62</v>
      </c>
      <c r="F196" s="1" t="str">
        <f>UnitControlCenter!$B$10</f>
        <v>billion 2023 dollars</v>
      </c>
      <c r="G196" s="1" t="s">
        <v>3344</v>
      </c>
      <c r="H196" s="1" t="s">
        <v>3332</v>
      </c>
      <c r="I196" s="208" t="s">
        <v>3339</v>
      </c>
      <c r="J196" s="208"/>
    </row>
    <row r="197" spans="1:10" ht="274.2" thickBot="1" x14ac:dyDescent="0.35">
      <c r="A197" s="192" t="s">
        <v>3330</v>
      </c>
      <c r="B197" s="192" t="s">
        <v>3376</v>
      </c>
      <c r="C197" s="199">
        <v>1</v>
      </c>
      <c r="D197" s="193" t="s">
        <v>61</v>
      </c>
      <c r="E197" s="193" t="s">
        <v>62</v>
      </c>
      <c r="F197" s="193" t="str">
        <f>UnitControlCenter!$B$10</f>
        <v>billion 2023 dollars</v>
      </c>
      <c r="G197" s="193" t="s">
        <v>3345</v>
      </c>
      <c r="H197" s="193" t="s">
        <v>3332</v>
      </c>
      <c r="I197" s="315" t="s">
        <v>3340</v>
      </c>
      <c r="J197" s="315"/>
    </row>
    <row r="198" spans="1:10" ht="72" x14ac:dyDescent="0.3">
      <c r="A198" s="2" t="s">
        <v>2331</v>
      </c>
      <c r="B198" s="2" t="s">
        <v>89</v>
      </c>
      <c r="C198" s="43">
        <v>1</v>
      </c>
      <c r="D198" s="1" t="s">
        <v>61</v>
      </c>
      <c r="E198" s="1" t="s">
        <v>2337</v>
      </c>
      <c r="F198" s="1" t="str">
        <f>UnitControlCenter!$B$22</f>
        <v>2023 dollars / megawatt-hour (MWh)</v>
      </c>
      <c r="G198" s="1" t="s">
        <v>3285</v>
      </c>
      <c r="H198" s="1" t="s">
        <v>3284</v>
      </c>
      <c r="I198" s="1" t="s">
        <v>3645</v>
      </c>
    </row>
    <row r="199" spans="1:10" ht="43.2" x14ac:dyDescent="0.3">
      <c r="A199" s="2" t="s">
        <v>2331</v>
      </c>
      <c r="B199" s="2" t="s">
        <v>435</v>
      </c>
      <c r="C199" s="43">
        <v>1</v>
      </c>
      <c r="D199" s="1" t="s">
        <v>61</v>
      </c>
      <c r="E199" s="1" t="s">
        <v>2337</v>
      </c>
      <c r="F199" s="1" t="str">
        <f>UnitControlCenter!$B$37</f>
        <v>2023 dollars / short ton</v>
      </c>
      <c r="G199" s="1" t="s">
        <v>2639</v>
      </c>
      <c r="H199" s="1" t="s">
        <v>2640</v>
      </c>
      <c r="I199" s="1" t="s">
        <v>2641</v>
      </c>
    </row>
    <row r="200" spans="1:10" x14ac:dyDescent="0.3">
      <c r="A200" s="2" t="s">
        <v>2331</v>
      </c>
      <c r="B200" s="2" t="s">
        <v>432</v>
      </c>
      <c r="C200" s="43">
        <v>1</v>
      </c>
      <c r="D200" s="1" t="s">
        <v>61</v>
      </c>
      <c r="E200" s="1" t="s">
        <v>2337</v>
      </c>
      <c r="F200" s="1" t="str">
        <f>UnitControlCenter!$B$37</f>
        <v>2023 dollars / short ton</v>
      </c>
      <c r="G200" s="1" t="s">
        <v>2350</v>
      </c>
      <c r="H200" s="1" t="s">
        <v>330</v>
      </c>
      <c r="I200" s="1" t="s">
        <v>2526</v>
      </c>
    </row>
    <row r="201" spans="1:10" ht="86.4" x14ac:dyDescent="0.3">
      <c r="A201" s="2" t="s">
        <v>2331</v>
      </c>
      <c r="B201" s="2" t="s">
        <v>83</v>
      </c>
      <c r="C201" s="43">
        <v>1</v>
      </c>
      <c r="D201" s="1" t="s">
        <v>61</v>
      </c>
      <c r="E201" s="1" t="s">
        <v>2337</v>
      </c>
      <c r="F201" s="1" t="str">
        <f>UnitControlCenter!$B$38</f>
        <v>2023 dollars / thousand cubic feet</v>
      </c>
      <c r="G201" s="1" t="s">
        <v>3287</v>
      </c>
      <c r="H201" s="1" t="s">
        <v>3286</v>
      </c>
      <c r="I201" s="1" t="s">
        <v>3646</v>
      </c>
    </row>
    <row r="202" spans="1:10" x14ac:dyDescent="0.3">
      <c r="A202" s="2" t="s">
        <v>2331</v>
      </c>
      <c r="B202" s="2" t="s">
        <v>91</v>
      </c>
      <c r="C202" s="43">
        <v>1</v>
      </c>
      <c r="D202" s="1" t="s">
        <v>61</v>
      </c>
      <c r="E202" s="1" t="s">
        <v>2337</v>
      </c>
      <c r="F202" s="1" t="str">
        <f>UnitControlCenter!$B$39</f>
        <v>2023 dollars / gallon</v>
      </c>
      <c r="G202" s="1" t="s">
        <v>2352</v>
      </c>
      <c r="H202" s="1" t="s">
        <v>325</v>
      </c>
      <c r="I202" s="43">
        <v>969696</v>
      </c>
      <c r="J202" s="43"/>
    </row>
    <row r="203" spans="1:10" ht="72" x14ac:dyDescent="0.3">
      <c r="A203" s="2" t="s">
        <v>2331</v>
      </c>
      <c r="B203" s="2" t="s">
        <v>92</v>
      </c>
      <c r="C203" s="43">
        <v>1</v>
      </c>
      <c r="D203" s="1" t="s">
        <v>61</v>
      </c>
      <c r="E203" s="1" t="s">
        <v>2337</v>
      </c>
      <c r="F203" s="1" t="str">
        <f>UnitControlCenter!$B$39</f>
        <v>2023 dollars / gallon</v>
      </c>
      <c r="G203" s="1" t="s">
        <v>2634</v>
      </c>
      <c r="H203" s="1" t="s">
        <v>2632</v>
      </c>
      <c r="I203" s="1" t="s">
        <v>2633</v>
      </c>
    </row>
    <row r="204" spans="1:10" ht="57.6" x14ac:dyDescent="0.3">
      <c r="A204" s="2" t="s">
        <v>2331</v>
      </c>
      <c r="B204" s="2" t="s">
        <v>88</v>
      </c>
      <c r="C204" s="43">
        <v>1</v>
      </c>
      <c r="D204" s="1" t="s">
        <v>61</v>
      </c>
      <c r="E204" s="1" t="s">
        <v>2337</v>
      </c>
      <c r="F204" s="1" t="str">
        <f>UnitControlCenter!$B$37</f>
        <v>2023 dollars / short ton</v>
      </c>
      <c r="G204" s="1" t="s">
        <v>2635</v>
      </c>
      <c r="H204" s="1" t="s">
        <v>2636</v>
      </c>
      <c r="I204" s="1" t="s">
        <v>2637</v>
      </c>
    </row>
    <row r="205" spans="1:10" ht="57.6" x14ac:dyDescent="0.3">
      <c r="A205" s="2" t="s">
        <v>2331</v>
      </c>
      <c r="B205" s="2" t="s">
        <v>2576</v>
      </c>
      <c r="C205" s="43">
        <v>1</v>
      </c>
      <c r="D205" s="1" t="s">
        <v>61</v>
      </c>
      <c r="E205" s="1" t="s">
        <v>2337</v>
      </c>
      <c r="F205" s="1" t="str">
        <f>UnitControlCenter!$B$40</f>
        <v>2023 dollars / barrel of oil</v>
      </c>
      <c r="G205" s="1" t="s">
        <v>2700</v>
      </c>
      <c r="H205" s="1" t="s">
        <v>2701</v>
      </c>
      <c r="I205" s="1" t="s">
        <v>2702</v>
      </c>
    </row>
    <row r="206" spans="1:10" ht="57.6" x14ac:dyDescent="0.3">
      <c r="A206" s="2" t="s">
        <v>2331</v>
      </c>
      <c r="B206" s="2" t="s">
        <v>2638</v>
      </c>
      <c r="C206" s="43">
        <v>1</v>
      </c>
      <c r="D206" s="1" t="s">
        <v>61</v>
      </c>
      <c r="E206" s="1" t="s">
        <v>2337</v>
      </c>
      <c r="F206" s="1" t="str">
        <f>UnitControlCenter!$B$39</f>
        <v>2023 dollars / gallon</v>
      </c>
      <c r="G206" s="1" t="s">
        <v>2642</v>
      </c>
      <c r="H206" s="1" t="s">
        <v>2349</v>
      </c>
      <c r="I206" s="1" t="s">
        <v>2572</v>
      </c>
    </row>
    <row r="207" spans="1:10" ht="29.4" thickBot="1" x14ac:dyDescent="0.35">
      <c r="A207" s="192" t="s">
        <v>2331</v>
      </c>
      <c r="B207" s="192" t="s">
        <v>2455</v>
      </c>
      <c r="C207" s="199">
        <v>1</v>
      </c>
      <c r="D207" s="193" t="s">
        <v>61</v>
      </c>
      <c r="E207" s="193" t="s">
        <v>2337</v>
      </c>
      <c r="F207" s="193" t="str">
        <f>UnitControlCenter!$B$41</f>
        <v>2023 dollars / kg</v>
      </c>
      <c r="G207" s="193" t="s">
        <v>2745</v>
      </c>
      <c r="H207" s="193" t="s">
        <v>2746</v>
      </c>
      <c r="I207" s="193" t="s">
        <v>2747</v>
      </c>
      <c r="J207" s="193"/>
    </row>
    <row r="208" spans="1:10" x14ac:dyDescent="0.3">
      <c r="A208" s="2" t="s">
        <v>2332</v>
      </c>
      <c r="B208" s="2" t="s">
        <v>3469</v>
      </c>
      <c r="C208" s="43">
        <v>1</v>
      </c>
      <c r="D208" s="1" t="s">
        <v>59</v>
      </c>
      <c r="E208" s="1" t="s">
        <v>60</v>
      </c>
      <c r="F208" s="1" t="str">
        <f>UnitControlCenter!$B$42</f>
        <v>2023 dollars / kilowatt-hour (kWh)</v>
      </c>
      <c r="G208" s="1" t="s">
        <v>2353</v>
      </c>
    </row>
    <row r="209" spans="1:10" ht="28.8" x14ac:dyDescent="0.3">
      <c r="A209" s="2" t="s">
        <v>2332</v>
      </c>
      <c r="B209" s="2" t="s">
        <v>2333</v>
      </c>
      <c r="C209" s="43">
        <v>0</v>
      </c>
      <c r="D209" s="1" t="s">
        <v>61</v>
      </c>
      <c r="E209" s="1" t="s">
        <v>60</v>
      </c>
      <c r="F209" s="1" t="str">
        <f>UnitControlCenter!$B$44</f>
        <v>cost of eqpt. to capture 1 metric ton CO2e/yr (2020 dollars)</v>
      </c>
      <c r="G209" s="1" t="s">
        <v>2357</v>
      </c>
      <c r="H209" s="1" t="s">
        <v>2358</v>
      </c>
      <c r="I209" s="1" t="s">
        <v>2533</v>
      </c>
    </row>
    <row r="210" spans="1:10" x14ac:dyDescent="0.3">
      <c r="A210" s="2" t="s">
        <v>2332</v>
      </c>
      <c r="B210" s="2" t="s">
        <v>2334</v>
      </c>
      <c r="C210" s="43">
        <v>1</v>
      </c>
      <c r="D210" s="1" t="s">
        <v>59</v>
      </c>
      <c r="E210" s="1" t="s">
        <v>60</v>
      </c>
      <c r="F210" s="1" t="str">
        <f>UnitControlCenter!$B$45</f>
        <v>million 2023 dollars / megawatt (MW)</v>
      </c>
      <c r="G210" s="1" t="s">
        <v>2354</v>
      </c>
    </row>
    <row r="211" spans="1:10" x14ac:dyDescent="0.3">
      <c r="A211" s="2" t="s">
        <v>2332</v>
      </c>
      <c r="B211" s="2" t="s">
        <v>2335</v>
      </c>
      <c r="C211" s="43">
        <v>1</v>
      </c>
      <c r="D211" s="1" t="s">
        <v>59</v>
      </c>
      <c r="E211" s="1" t="s">
        <v>60</v>
      </c>
      <c r="F211" s="1" t="str">
        <f>UnitControlCenter!$B$45</f>
        <v>million 2023 dollars / megawatt (MW)</v>
      </c>
      <c r="G211" s="1" t="s">
        <v>2355</v>
      </c>
    </row>
    <row r="212" spans="1:10" x14ac:dyDescent="0.3">
      <c r="A212" s="2" t="s">
        <v>2332</v>
      </c>
      <c r="B212" s="2" t="s">
        <v>2336</v>
      </c>
      <c r="C212" s="43">
        <v>1</v>
      </c>
      <c r="D212" s="1" t="s">
        <v>59</v>
      </c>
      <c r="E212" s="1" t="s">
        <v>60</v>
      </c>
      <c r="F212" s="1" t="str">
        <f>UnitControlCenter!$B$45</f>
        <v>million 2023 dollars / megawatt (MW)</v>
      </c>
      <c r="G212" s="1" t="s">
        <v>2356</v>
      </c>
    </row>
    <row r="213" spans="1:10" ht="29.4" thickBot="1" x14ac:dyDescent="0.35">
      <c r="A213" s="192" t="s">
        <v>2332</v>
      </c>
      <c r="B213" s="192" t="s">
        <v>2472</v>
      </c>
      <c r="C213" s="199">
        <v>1</v>
      </c>
      <c r="D213" s="193" t="s">
        <v>59</v>
      </c>
      <c r="E213" s="193" t="s">
        <v>60</v>
      </c>
      <c r="F213" s="193" t="str">
        <f>UnitControlCenter!$B$46</f>
        <v>cost of eqpt. to produce 1 kg H2/yr (2023 dollars)</v>
      </c>
      <c r="G213" s="193" t="s">
        <v>2473</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8671875" defaultRowHeight="14.4" x14ac:dyDescent="0.3"/>
  <cols>
    <col min="1" max="1" width="13.44140625" customWidth="1"/>
    <col min="2" max="2" width="8.88671875" style="20"/>
    <col min="4" max="4" width="46" customWidth="1"/>
  </cols>
  <sheetData>
    <row r="1" spans="1:5" x14ac:dyDescent="0.3">
      <c r="A1" s="42" t="s">
        <v>2521</v>
      </c>
      <c r="B1" s="169"/>
      <c r="C1" s="159"/>
      <c r="D1" s="159"/>
    </row>
    <row r="2" spans="1:5" x14ac:dyDescent="0.3">
      <c r="A2" s="9" t="s">
        <v>2485</v>
      </c>
      <c r="B2" s="170" t="s">
        <v>2486</v>
      </c>
      <c r="C2" s="9" t="s">
        <v>2487</v>
      </c>
      <c r="D2" s="9" t="s">
        <v>2488</v>
      </c>
    </row>
    <row r="3" spans="1:5" x14ac:dyDescent="0.3">
      <c r="A3" s="371" t="s">
        <v>3580</v>
      </c>
      <c r="B3" s="375" t="s">
        <v>3582</v>
      </c>
      <c r="C3" s="372"/>
      <c r="D3" s="374" t="s">
        <v>3581</v>
      </c>
    </row>
    <row r="4" spans="1:5" x14ac:dyDescent="0.3">
      <c r="A4" t="s">
        <v>2535</v>
      </c>
      <c r="B4" s="20" t="s">
        <v>2529</v>
      </c>
      <c r="C4" s="188"/>
      <c r="D4" s="376" t="s">
        <v>3584</v>
      </c>
      <c r="E4" t="s">
        <v>3587</v>
      </c>
    </row>
    <row r="5" spans="1:5" x14ac:dyDescent="0.3">
      <c r="A5" t="s">
        <v>3591</v>
      </c>
      <c r="B5" s="171" t="s">
        <v>3592</v>
      </c>
      <c r="C5" s="377"/>
      <c r="D5" s="376" t="s">
        <v>3586</v>
      </c>
      <c r="E5" t="s">
        <v>3590</v>
      </c>
    </row>
    <row r="6" spans="1:5" x14ac:dyDescent="0.3">
      <c r="A6" t="s">
        <v>3037</v>
      </c>
      <c r="B6" s="171" t="s">
        <v>3593</v>
      </c>
      <c r="C6" s="205"/>
      <c r="D6" t="s">
        <v>3597</v>
      </c>
    </row>
    <row r="7" spans="1:5" x14ac:dyDescent="0.3">
      <c r="A7" t="s">
        <v>3598</v>
      </c>
      <c r="B7" s="171" t="s">
        <v>3599</v>
      </c>
      <c r="C7" s="379"/>
      <c r="D7" s="378" t="s">
        <v>3568</v>
      </c>
    </row>
    <row r="8" spans="1:5" x14ac:dyDescent="0.3">
      <c r="A8" t="s">
        <v>2495</v>
      </c>
      <c r="B8" s="20" t="s">
        <v>2506</v>
      </c>
      <c r="C8" s="176"/>
      <c r="D8" t="s">
        <v>425</v>
      </c>
    </row>
    <row r="9" spans="1:5" x14ac:dyDescent="0.3">
      <c r="A9" t="s">
        <v>3552</v>
      </c>
      <c r="B9" s="20" t="s">
        <v>3551</v>
      </c>
      <c r="C9" s="362"/>
      <c r="D9" t="s">
        <v>3485</v>
      </c>
    </row>
    <row r="10" spans="1:5" x14ac:dyDescent="0.3">
      <c r="A10" t="s">
        <v>2503</v>
      </c>
      <c r="B10" s="171" t="s">
        <v>2504</v>
      </c>
      <c r="C10" s="175"/>
      <c r="D10" t="s">
        <v>88</v>
      </c>
    </row>
    <row r="11" spans="1:5" x14ac:dyDescent="0.3">
      <c r="A11" t="s">
        <v>2531</v>
      </c>
      <c r="B11" s="20" t="s">
        <v>2525</v>
      </c>
      <c r="C11" s="185"/>
      <c r="D11" t="s">
        <v>87</v>
      </c>
    </row>
    <row r="12" spans="1:5" x14ac:dyDescent="0.3">
      <c r="A12" t="s">
        <v>2510</v>
      </c>
      <c r="B12" s="20" t="s">
        <v>2526</v>
      </c>
      <c r="C12" s="180"/>
      <c r="D12" t="s">
        <v>2522</v>
      </c>
    </row>
    <row r="13" spans="1:5" x14ac:dyDescent="0.3">
      <c r="A13" t="s">
        <v>2532</v>
      </c>
      <c r="B13" s="20" t="s">
        <v>2351</v>
      </c>
      <c r="C13" s="184"/>
      <c r="D13" t="s">
        <v>2523</v>
      </c>
    </row>
    <row r="14" spans="1:5" x14ac:dyDescent="0.3">
      <c r="A14" t="s">
        <v>2530</v>
      </c>
      <c r="B14" s="20" t="s">
        <v>2527</v>
      </c>
      <c r="C14" s="187"/>
      <c r="D14" t="s">
        <v>440</v>
      </c>
    </row>
    <row r="15" spans="1:5" x14ac:dyDescent="0.3">
      <c r="A15" t="s">
        <v>2511</v>
      </c>
      <c r="B15" s="20" t="s">
        <v>2507</v>
      </c>
      <c r="C15" s="179"/>
      <c r="D15" t="s">
        <v>443</v>
      </c>
    </row>
    <row r="16" spans="1:5" x14ac:dyDescent="0.3">
      <c r="A16" t="s">
        <v>2484</v>
      </c>
      <c r="B16" s="172" t="s">
        <v>2491</v>
      </c>
      <c r="C16" s="168"/>
      <c r="D16" t="s">
        <v>85</v>
      </c>
    </row>
    <row r="17" spans="1:5" x14ac:dyDescent="0.3">
      <c r="A17" t="s">
        <v>3038</v>
      </c>
      <c r="B17" t="s">
        <v>3594</v>
      </c>
      <c r="C17" s="206"/>
      <c r="D17" t="s">
        <v>3487</v>
      </c>
    </row>
    <row r="18" spans="1:5" x14ac:dyDescent="0.3">
      <c r="A18" t="s">
        <v>2512</v>
      </c>
      <c r="B18" s="20" t="s">
        <v>2508</v>
      </c>
      <c r="C18" s="181"/>
      <c r="D18" t="s">
        <v>3488</v>
      </c>
    </row>
    <row r="19" spans="1:5" x14ac:dyDescent="0.3">
      <c r="A19" t="s">
        <v>2494</v>
      </c>
      <c r="B19" s="171" t="s">
        <v>2499</v>
      </c>
      <c r="C19" s="177"/>
      <c r="D19" t="s">
        <v>2524</v>
      </c>
    </row>
    <row r="20" spans="1:5" x14ac:dyDescent="0.3">
      <c r="A20" t="s">
        <v>2534</v>
      </c>
      <c r="B20" s="20" t="s">
        <v>2528</v>
      </c>
      <c r="C20" s="186"/>
      <c r="D20" t="s">
        <v>2454</v>
      </c>
    </row>
    <row r="21" spans="1:5" x14ac:dyDescent="0.3">
      <c r="A21" t="s">
        <v>2497</v>
      </c>
      <c r="B21" s="171" t="s">
        <v>2498</v>
      </c>
      <c r="C21" s="167"/>
      <c r="D21" t="s">
        <v>2609</v>
      </c>
    </row>
    <row r="22" spans="1:5" x14ac:dyDescent="0.3">
      <c r="A22" t="s">
        <v>2577</v>
      </c>
      <c r="B22" s="171" t="s">
        <v>2579</v>
      </c>
      <c r="C22" s="189"/>
      <c r="D22" t="s">
        <v>2576</v>
      </c>
    </row>
    <row r="23" spans="1:5" x14ac:dyDescent="0.3">
      <c r="A23" t="s">
        <v>2578</v>
      </c>
      <c r="B23" s="171">
        <v>740000</v>
      </c>
      <c r="C23" s="190"/>
      <c r="D23" t="s">
        <v>2452</v>
      </c>
    </row>
    <row r="24" spans="1:5" x14ac:dyDescent="0.3">
      <c r="A24" t="s">
        <v>2513</v>
      </c>
      <c r="B24" s="20" t="s">
        <v>2509</v>
      </c>
      <c r="C24" s="182"/>
      <c r="D24" t="s">
        <v>300</v>
      </c>
    </row>
    <row r="25" spans="1:5" x14ac:dyDescent="0.3">
      <c r="A25" t="s">
        <v>3550</v>
      </c>
      <c r="B25" s="20" t="s">
        <v>3595</v>
      </c>
      <c r="C25" s="361"/>
      <c r="D25" t="s">
        <v>3484</v>
      </c>
    </row>
    <row r="26" spans="1:5" x14ac:dyDescent="0.3">
      <c r="A26" t="s">
        <v>2496</v>
      </c>
      <c r="B26" s="171" t="s">
        <v>2501</v>
      </c>
      <c r="C26" s="174"/>
      <c r="D26" t="s">
        <v>3414</v>
      </c>
    </row>
    <row r="27" spans="1:5" x14ac:dyDescent="0.3">
      <c r="A27" t="s">
        <v>3415</v>
      </c>
      <c r="B27" s="171" t="s">
        <v>3416</v>
      </c>
      <c r="C27" s="360"/>
      <c r="D27" t="s">
        <v>3413</v>
      </c>
    </row>
    <row r="28" spans="1:5" x14ac:dyDescent="0.3">
      <c r="A28" t="s">
        <v>3039</v>
      </c>
      <c r="B28" s="17" t="s">
        <v>3596</v>
      </c>
      <c r="C28" s="207"/>
      <c r="D28" t="s">
        <v>3486</v>
      </c>
    </row>
    <row r="29" spans="1:5" x14ac:dyDescent="0.3">
      <c r="A29" t="s">
        <v>2520</v>
      </c>
      <c r="B29" s="20" t="s">
        <v>2519</v>
      </c>
      <c r="C29" s="183"/>
      <c r="D29" t="s">
        <v>432</v>
      </c>
    </row>
    <row r="30" spans="1:5" x14ac:dyDescent="0.3">
      <c r="A30" t="s">
        <v>3040</v>
      </c>
      <c r="B30" s="204" t="s">
        <v>3033</v>
      </c>
      <c r="C30" s="203"/>
      <c r="D30" t="s">
        <v>3483</v>
      </c>
    </row>
    <row r="31" spans="1:5" x14ac:dyDescent="0.3">
      <c r="A31" t="s">
        <v>2490</v>
      </c>
      <c r="B31" s="171" t="s">
        <v>2500</v>
      </c>
      <c r="C31" s="173"/>
      <c r="D31" t="s">
        <v>435</v>
      </c>
    </row>
    <row r="32" spans="1:5" x14ac:dyDescent="0.3">
      <c r="A32" t="s">
        <v>3591</v>
      </c>
      <c r="B32" s="171" t="s">
        <v>3592</v>
      </c>
      <c r="C32" s="377"/>
      <c r="D32" t="s">
        <v>3585</v>
      </c>
      <c r="E32" t="s">
        <v>3589</v>
      </c>
    </row>
    <row r="33" spans="1:5" x14ac:dyDescent="0.3">
      <c r="A33" t="s">
        <v>2535</v>
      </c>
      <c r="B33" s="20" t="s">
        <v>2529</v>
      </c>
      <c r="C33" s="188"/>
      <c r="D33" s="376" t="s">
        <v>3583</v>
      </c>
      <c r="E33" t="s">
        <v>3588</v>
      </c>
    </row>
    <row r="35" spans="1:5" x14ac:dyDescent="0.3">
      <c r="A35" s="42" t="s">
        <v>2505</v>
      </c>
      <c r="B35" s="169"/>
      <c r="C35" s="159"/>
      <c r="D35" s="159"/>
    </row>
    <row r="36" spans="1:5" s="9" customFormat="1" x14ac:dyDescent="0.3">
      <c r="A36" s="9" t="s">
        <v>2485</v>
      </c>
      <c r="B36" s="170" t="s">
        <v>2486</v>
      </c>
      <c r="C36" s="9" t="s">
        <v>2487</v>
      </c>
      <c r="D36" s="9" t="s">
        <v>2569</v>
      </c>
    </row>
    <row r="37" spans="1:5" x14ac:dyDescent="0.3">
      <c r="A37" t="s">
        <v>2511</v>
      </c>
      <c r="B37" s="20" t="s">
        <v>2507</v>
      </c>
      <c r="C37" s="179"/>
      <c r="D37" t="s">
        <v>2571</v>
      </c>
    </row>
    <row r="38" spans="1:5" x14ac:dyDescent="0.3">
      <c r="A38" t="s">
        <v>2484</v>
      </c>
      <c r="B38" s="172" t="s">
        <v>2491</v>
      </c>
      <c r="C38" s="168"/>
      <c r="D38" t="s">
        <v>2570</v>
      </c>
    </row>
    <row r="39" spans="1:5" x14ac:dyDescent="0.3">
      <c r="A39" t="s">
        <v>2496</v>
      </c>
      <c r="B39" s="20" t="s">
        <v>2501</v>
      </c>
      <c r="C39" s="174"/>
      <c r="D39" t="s">
        <v>4</v>
      </c>
    </row>
    <row r="40" spans="1:5" x14ac:dyDescent="0.3">
      <c r="A40" t="s">
        <v>2510</v>
      </c>
      <c r="B40" s="20" t="s">
        <v>2526</v>
      </c>
      <c r="C40" s="180"/>
      <c r="D40" t="s">
        <v>89</v>
      </c>
    </row>
    <row r="41" spans="1:5" x14ac:dyDescent="0.3">
      <c r="A41" t="s">
        <v>2490</v>
      </c>
      <c r="B41" s="20">
        <v>969696</v>
      </c>
      <c r="C41" s="173"/>
      <c r="D41" t="s">
        <v>9</v>
      </c>
    </row>
    <row r="42" spans="1:5" x14ac:dyDescent="0.3">
      <c r="A42" t="s">
        <v>2503</v>
      </c>
      <c r="B42" s="20" t="s">
        <v>2504</v>
      </c>
      <c r="C42" s="175"/>
      <c r="D42" t="s">
        <v>2411</v>
      </c>
    </row>
    <row r="43" spans="1:5" x14ac:dyDescent="0.3">
      <c r="A43" t="s">
        <v>2512</v>
      </c>
      <c r="B43" s="20" t="s">
        <v>2508</v>
      </c>
      <c r="C43" s="181"/>
      <c r="D43" t="s">
        <v>128</v>
      </c>
    </row>
    <row r="44" spans="1:5" x14ac:dyDescent="0.3">
      <c r="A44" t="s">
        <v>2513</v>
      </c>
      <c r="B44" s="20" t="s">
        <v>2509</v>
      </c>
      <c r="C44" s="182"/>
      <c r="D44" t="s">
        <v>2420</v>
      </c>
    </row>
    <row r="45" spans="1:5" x14ac:dyDescent="0.3">
      <c r="A45" t="s">
        <v>2495</v>
      </c>
      <c r="B45" s="20" t="s">
        <v>2506</v>
      </c>
      <c r="C45" s="178"/>
      <c r="D45" t="s">
        <v>2471</v>
      </c>
    </row>
    <row r="46" spans="1:5" x14ac:dyDescent="0.3">
      <c r="A46" t="s">
        <v>2577</v>
      </c>
      <c r="B46" s="171" t="s">
        <v>2579</v>
      </c>
      <c r="C46" s="189"/>
      <c r="D46" t="s">
        <v>2778</v>
      </c>
    </row>
    <row r="48" spans="1:5" x14ac:dyDescent="0.3">
      <c r="A48" s="42" t="s">
        <v>2514</v>
      </c>
      <c r="B48" s="169"/>
      <c r="C48" s="159"/>
      <c r="D48" s="159"/>
    </row>
    <row r="49" spans="1:4" x14ac:dyDescent="0.3">
      <c r="A49" s="9" t="s">
        <v>2485</v>
      </c>
      <c r="B49" s="170" t="s">
        <v>2486</v>
      </c>
      <c r="C49" s="9" t="s">
        <v>2487</v>
      </c>
      <c r="D49" s="9" t="s">
        <v>2488</v>
      </c>
    </row>
    <row r="50" spans="1:4" x14ac:dyDescent="0.3">
      <c r="A50" t="s">
        <v>2496</v>
      </c>
      <c r="B50" s="171" t="s">
        <v>2501</v>
      </c>
      <c r="C50" s="174"/>
      <c r="D50" t="s">
        <v>2515</v>
      </c>
    </row>
    <row r="51" spans="1:4" x14ac:dyDescent="0.3">
      <c r="A51" t="s">
        <v>2490</v>
      </c>
      <c r="B51" s="20">
        <v>969696</v>
      </c>
      <c r="C51" s="173"/>
      <c r="D51" t="s">
        <v>2516</v>
      </c>
    </row>
    <row r="52" spans="1:4" x14ac:dyDescent="0.3">
      <c r="A52" t="s">
        <v>2503</v>
      </c>
      <c r="B52" s="20" t="s">
        <v>2504</v>
      </c>
      <c r="C52" s="175"/>
      <c r="D52" t="s">
        <v>2517</v>
      </c>
    </row>
    <row r="53" spans="1:4" x14ac:dyDescent="0.3">
      <c r="A53" t="s">
        <v>2577</v>
      </c>
      <c r="B53" s="171" t="s">
        <v>2579</v>
      </c>
      <c r="C53" s="189"/>
      <c r="D53" t="s">
        <v>2779</v>
      </c>
    </row>
    <row r="55" spans="1:4" x14ac:dyDescent="0.3">
      <c r="A55" s="42" t="s">
        <v>2518</v>
      </c>
      <c r="B55" s="169"/>
      <c r="C55" s="159"/>
      <c r="D55" s="159"/>
    </row>
    <row r="56" spans="1:4" x14ac:dyDescent="0.3">
      <c r="A56" s="9" t="s">
        <v>2485</v>
      </c>
      <c r="B56" s="170" t="s">
        <v>2486</v>
      </c>
      <c r="C56" s="9" t="s">
        <v>2487</v>
      </c>
      <c r="D56" s="9" t="s">
        <v>2488</v>
      </c>
    </row>
    <row r="57" spans="1:4" x14ac:dyDescent="0.3">
      <c r="A57" t="s">
        <v>2503</v>
      </c>
      <c r="B57" s="20" t="s">
        <v>2504</v>
      </c>
      <c r="C57" s="175"/>
      <c r="D57" t="s">
        <v>2226</v>
      </c>
    </row>
    <row r="58" spans="1:4" x14ac:dyDescent="0.3">
      <c r="A58" t="s">
        <v>2497</v>
      </c>
      <c r="B58" s="171" t="s">
        <v>2498</v>
      </c>
      <c r="C58" s="167"/>
      <c r="D58" t="s">
        <v>835</v>
      </c>
    </row>
    <row r="59" spans="1:4" x14ac:dyDescent="0.3">
      <c r="A59" t="s">
        <v>2496</v>
      </c>
      <c r="B59" s="171" t="s">
        <v>2501</v>
      </c>
      <c r="C59" s="174"/>
      <c r="D59" t="s">
        <v>2224</v>
      </c>
    </row>
    <row r="60" spans="1:4" x14ac:dyDescent="0.3">
      <c r="A60" t="s">
        <v>2490</v>
      </c>
      <c r="B60" s="171" t="s">
        <v>2500</v>
      </c>
      <c r="C60" s="173"/>
      <c r="D60" t="s">
        <v>2208</v>
      </c>
    </row>
    <row r="61" spans="1:4" x14ac:dyDescent="0.3">
      <c r="B61" s="171"/>
    </row>
    <row r="62" spans="1:4" x14ac:dyDescent="0.3">
      <c r="A62" s="42" t="s">
        <v>2655</v>
      </c>
      <c r="B62" s="169"/>
      <c r="C62" s="159"/>
      <c r="D62" s="159"/>
    </row>
    <row r="63" spans="1:4" x14ac:dyDescent="0.3">
      <c r="A63" s="9" t="s">
        <v>2485</v>
      </c>
      <c r="B63" s="170" t="s">
        <v>2486</v>
      </c>
      <c r="C63" s="9" t="s">
        <v>2487</v>
      </c>
      <c r="D63" s="9" t="s">
        <v>2488</v>
      </c>
    </row>
    <row r="64" spans="1:4" x14ac:dyDescent="0.3">
      <c r="A64" t="s">
        <v>2496</v>
      </c>
      <c r="B64" s="171" t="s">
        <v>2501</v>
      </c>
      <c r="C64" s="174"/>
      <c r="D64" t="s">
        <v>2547</v>
      </c>
    </row>
    <row r="65" spans="1:4" x14ac:dyDescent="0.3">
      <c r="A65" t="s">
        <v>2511</v>
      </c>
      <c r="B65" s="20" t="s">
        <v>2507</v>
      </c>
      <c r="C65" s="179"/>
      <c r="D65" t="s">
        <v>2548</v>
      </c>
    </row>
    <row r="66" spans="1:4" x14ac:dyDescent="0.3">
      <c r="A66" t="s">
        <v>2510</v>
      </c>
      <c r="B66" s="20" t="s">
        <v>2526</v>
      </c>
      <c r="C66" s="180"/>
      <c r="D66" t="s">
        <v>2549</v>
      </c>
    </row>
    <row r="67" spans="1:4" x14ac:dyDescent="0.3">
      <c r="A67" t="s">
        <v>2503</v>
      </c>
      <c r="B67" s="171" t="s">
        <v>2504</v>
      </c>
      <c r="C67" s="175"/>
      <c r="D67" t="s">
        <v>2550</v>
      </c>
    </row>
    <row r="68" spans="1:4" x14ac:dyDescent="0.3">
      <c r="A68" t="s">
        <v>2497</v>
      </c>
      <c r="B68" s="171" t="s">
        <v>2498</v>
      </c>
      <c r="C68" s="167"/>
      <c r="D68" t="s">
        <v>2551</v>
      </c>
    </row>
    <row r="70" spans="1:4" x14ac:dyDescent="0.3">
      <c r="A70" s="42" t="s">
        <v>2924</v>
      </c>
      <c r="B70" s="169"/>
      <c r="C70" s="159"/>
      <c r="D70" s="159"/>
    </row>
    <row r="71" spans="1:4" x14ac:dyDescent="0.3">
      <c r="A71" s="9" t="s">
        <v>2485</v>
      </c>
      <c r="B71" s="170" t="s">
        <v>2486</v>
      </c>
      <c r="C71" s="9" t="s">
        <v>2487</v>
      </c>
      <c r="D71" s="9" t="s">
        <v>2488</v>
      </c>
    </row>
    <row r="72" spans="1:4" x14ac:dyDescent="0.3">
      <c r="A72" t="s">
        <v>2511</v>
      </c>
      <c r="B72" s="20" t="s">
        <v>2507</v>
      </c>
      <c r="C72" s="179"/>
      <c r="D72" t="s">
        <v>2914</v>
      </c>
    </row>
    <row r="73" spans="1:4" x14ac:dyDescent="0.3">
      <c r="A73" t="s">
        <v>2496</v>
      </c>
      <c r="B73" s="171" t="s">
        <v>2501</v>
      </c>
      <c r="C73" s="174"/>
      <c r="D73" t="s">
        <v>2913</v>
      </c>
    </row>
    <row r="74" spans="1:4" x14ac:dyDescent="0.3">
      <c r="A74" t="s">
        <v>2495</v>
      </c>
      <c r="B74" s="20" t="s">
        <v>2506</v>
      </c>
      <c r="C74" s="178"/>
      <c r="D74" t="s">
        <v>2910</v>
      </c>
    </row>
    <row r="75" spans="1:4" x14ac:dyDescent="0.3">
      <c r="A75" t="s">
        <v>2535</v>
      </c>
      <c r="B75" s="20" t="s">
        <v>2529</v>
      </c>
      <c r="C75" s="188"/>
      <c r="D75" t="s">
        <v>2911</v>
      </c>
    </row>
    <row r="76" spans="1:4" x14ac:dyDescent="0.3">
      <c r="A76" t="s">
        <v>2513</v>
      </c>
      <c r="B76" s="20" t="s">
        <v>2509</v>
      </c>
      <c r="C76" s="182"/>
      <c r="D76" t="s">
        <v>2912</v>
      </c>
    </row>
    <row r="78" spans="1:4" x14ac:dyDescent="0.3">
      <c r="A78" s="42" t="s">
        <v>2998</v>
      </c>
      <c r="B78" s="169"/>
      <c r="C78" s="159"/>
      <c r="D78" s="159"/>
    </row>
    <row r="79" spans="1:4" x14ac:dyDescent="0.3">
      <c r="A79" s="9" t="s">
        <v>2485</v>
      </c>
      <c r="B79" s="170" t="s">
        <v>2486</v>
      </c>
      <c r="C79" s="9" t="s">
        <v>2487</v>
      </c>
      <c r="D79" s="9" t="s">
        <v>2488</v>
      </c>
    </row>
    <row r="80" spans="1:4" x14ac:dyDescent="0.3">
      <c r="A80" t="s">
        <v>2577</v>
      </c>
      <c r="B80" s="171" t="s">
        <v>2579</v>
      </c>
      <c r="C80" s="189"/>
      <c r="D80" t="s">
        <v>2931</v>
      </c>
    </row>
    <row r="81" spans="1:4" x14ac:dyDescent="0.3">
      <c r="A81" t="s">
        <v>2511</v>
      </c>
      <c r="B81" s="20" t="s">
        <v>2507</v>
      </c>
      <c r="C81" s="179"/>
      <c r="D81" t="s">
        <v>2932</v>
      </c>
    </row>
    <row r="82" spans="1:4" x14ac:dyDescent="0.3">
      <c r="A82" t="s">
        <v>2513</v>
      </c>
      <c r="B82" s="20" t="s">
        <v>2509</v>
      </c>
      <c r="C82" s="182"/>
      <c r="D82" t="s">
        <v>447</v>
      </c>
    </row>
    <row r="83" spans="1:4" x14ac:dyDescent="0.3">
      <c r="A83" t="s">
        <v>2512</v>
      </c>
      <c r="B83" s="20" t="s">
        <v>2508</v>
      </c>
      <c r="C83" s="181"/>
      <c r="D83" t="s">
        <v>2933</v>
      </c>
    </row>
    <row r="84" spans="1:4" x14ac:dyDescent="0.3">
      <c r="A84" t="s">
        <v>2510</v>
      </c>
      <c r="B84" s="20" t="s">
        <v>2526</v>
      </c>
      <c r="C84" s="180"/>
      <c r="D84" t="s">
        <v>2934</v>
      </c>
    </row>
    <row r="85" spans="1:4" x14ac:dyDescent="0.3">
      <c r="A85" t="s">
        <v>2490</v>
      </c>
      <c r="B85" s="171" t="s">
        <v>2500</v>
      </c>
      <c r="C85" s="173"/>
      <c r="D85" t="s">
        <v>254</v>
      </c>
    </row>
    <row r="86" spans="1:4" x14ac:dyDescent="0.3">
      <c r="A86" t="s">
        <v>2496</v>
      </c>
      <c r="B86" s="171" t="s">
        <v>2501</v>
      </c>
      <c r="C86" s="174"/>
      <c r="D86" t="s">
        <v>2935</v>
      </c>
    </row>
    <row r="87" spans="1:4" x14ac:dyDescent="0.3">
      <c r="A87" t="s">
        <v>2503</v>
      </c>
      <c r="B87" s="171" t="s">
        <v>2504</v>
      </c>
      <c r="C87" s="175"/>
      <c r="D87" t="s">
        <v>2936</v>
      </c>
    </row>
    <row r="88" spans="1:4" x14ac:dyDescent="0.3">
      <c r="A88" t="s">
        <v>2495</v>
      </c>
      <c r="B88" s="20" t="s">
        <v>2506</v>
      </c>
      <c r="C88" s="178"/>
      <c r="D88" t="s">
        <v>2937</v>
      </c>
    </row>
    <row r="89" spans="1:4" x14ac:dyDescent="0.3">
      <c r="A89" t="s">
        <v>2497</v>
      </c>
      <c r="B89" s="171" t="s">
        <v>2498</v>
      </c>
      <c r="C89" s="167"/>
      <c r="D89" t="s">
        <v>2551</v>
      </c>
    </row>
    <row r="90" spans="1:4" x14ac:dyDescent="0.3">
      <c r="B90" s="171"/>
    </row>
    <row r="91" spans="1:4" x14ac:dyDescent="0.3">
      <c r="A91" s="42" t="s">
        <v>2896</v>
      </c>
      <c r="B91" s="169"/>
      <c r="C91" s="159"/>
      <c r="D91" s="159"/>
    </row>
    <row r="92" spans="1:4" x14ac:dyDescent="0.3">
      <c r="A92" s="9" t="s">
        <v>2485</v>
      </c>
      <c r="B92" s="170" t="s">
        <v>2486</v>
      </c>
      <c r="C92" s="9" t="s">
        <v>2487</v>
      </c>
      <c r="D92" s="9" t="s">
        <v>2488</v>
      </c>
    </row>
    <row r="93" spans="1:4" x14ac:dyDescent="0.3">
      <c r="A93" t="s">
        <v>2496</v>
      </c>
      <c r="B93" s="171" t="s">
        <v>2501</v>
      </c>
      <c r="C93" s="174"/>
      <c r="D93" t="s">
        <v>2844</v>
      </c>
    </row>
    <row r="94" spans="1:4" x14ac:dyDescent="0.3">
      <c r="A94" t="s">
        <v>2511</v>
      </c>
      <c r="B94" s="20" t="s">
        <v>2507</v>
      </c>
      <c r="C94" s="179"/>
      <c r="D94" t="s">
        <v>2845</v>
      </c>
    </row>
    <row r="95" spans="1:4" x14ac:dyDescent="0.3">
      <c r="A95" t="s">
        <v>2510</v>
      </c>
      <c r="B95" s="20" t="s">
        <v>2526</v>
      </c>
      <c r="C95" s="180"/>
      <c r="D95" t="s">
        <v>2846</v>
      </c>
    </row>
    <row r="96" spans="1:4" x14ac:dyDescent="0.3">
      <c r="A96" t="s">
        <v>2497</v>
      </c>
      <c r="B96" s="171" t="s">
        <v>2498</v>
      </c>
      <c r="C96" s="167"/>
      <c r="D96" t="s">
        <v>2551</v>
      </c>
    </row>
    <row r="98" spans="1:4" x14ac:dyDescent="0.3">
      <c r="A98" s="42" t="s">
        <v>3252</v>
      </c>
      <c r="B98" s="169"/>
      <c r="C98" s="159"/>
      <c r="D98" s="159"/>
    </row>
    <row r="99" spans="1:4" x14ac:dyDescent="0.3">
      <c r="A99" s="9" t="s">
        <v>2485</v>
      </c>
      <c r="B99" s="170" t="s">
        <v>2486</v>
      </c>
      <c r="C99" s="9" t="s">
        <v>2487</v>
      </c>
      <c r="D99" s="9" t="s">
        <v>2488</v>
      </c>
    </row>
    <row r="100" spans="1:4" x14ac:dyDescent="0.3">
      <c r="A100" t="s">
        <v>2531</v>
      </c>
      <c r="B100" s="20" t="s">
        <v>2525</v>
      </c>
      <c r="C100" s="185"/>
      <c r="D100" t="s">
        <v>3120</v>
      </c>
    </row>
    <row r="101" spans="1:4" x14ac:dyDescent="0.3">
      <c r="A101" t="s">
        <v>2503</v>
      </c>
      <c r="B101" s="171" t="s">
        <v>2504</v>
      </c>
      <c r="C101" s="175"/>
      <c r="D101" t="s">
        <v>3121</v>
      </c>
    </row>
    <row r="103" spans="1:4" x14ac:dyDescent="0.3">
      <c r="A103" s="42" t="s">
        <v>3122</v>
      </c>
      <c r="B103" s="169"/>
      <c r="C103" s="159"/>
      <c r="D103" s="159"/>
    </row>
    <row r="104" spans="1:4" x14ac:dyDescent="0.3">
      <c r="A104" s="9" t="s">
        <v>2485</v>
      </c>
      <c r="B104" s="170" t="s">
        <v>2486</v>
      </c>
      <c r="C104" s="9" t="s">
        <v>2487</v>
      </c>
      <c r="D104" s="9" t="s">
        <v>2488</v>
      </c>
    </row>
    <row r="105" spans="1:4" x14ac:dyDescent="0.3">
      <c r="A105" t="s">
        <v>2496</v>
      </c>
      <c r="B105" s="171" t="s">
        <v>2501</v>
      </c>
      <c r="C105" s="174"/>
      <c r="D105" t="s">
        <v>3123</v>
      </c>
    </row>
    <row r="106" spans="1:4" x14ac:dyDescent="0.3">
      <c r="A106" t="s">
        <v>2510</v>
      </c>
      <c r="B106" s="20" t="s">
        <v>2526</v>
      </c>
      <c r="C106" s="180"/>
      <c r="D106" t="s">
        <v>3124</v>
      </c>
    </row>
    <row r="107" spans="1:4" x14ac:dyDescent="0.3">
      <c r="A107" t="s">
        <v>2503</v>
      </c>
      <c r="B107" s="171" t="s">
        <v>2504</v>
      </c>
      <c r="C107" s="175"/>
      <c r="D107" t="s">
        <v>3125</v>
      </c>
    </row>
    <row r="108" spans="1:4" x14ac:dyDescent="0.3">
      <c r="A108" t="s">
        <v>2511</v>
      </c>
      <c r="B108" s="20" t="s">
        <v>2507</v>
      </c>
      <c r="C108" s="179"/>
      <c r="D108" t="s">
        <v>3126</v>
      </c>
    </row>
    <row r="110" spans="1:4" x14ac:dyDescent="0.3">
      <c r="A110" s="42" t="s">
        <v>3127</v>
      </c>
      <c r="B110" s="169"/>
      <c r="C110" s="159"/>
      <c r="D110" s="159"/>
    </row>
    <row r="111" spans="1:4" x14ac:dyDescent="0.3">
      <c r="A111" s="9" t="s">
        <v>2485</v>
      </c>
      <c r="B111" s="170" t="s">
        <v>2486</v>
      </c>
      <c r="C111" s="9" t="s">
        <v>2487</v>
      </c>
      <c r="D111" s="9" t="s">
        <v>2488</v>
      </c>
    </row>
    <row r="112" spans="1:4" x14ac:dyDescent="0.3">
      <c r="A112" t="s">
        <v>2535</v>
      </c>
      <c r="B112" s="20" t="s">
        <v>2529</v>
      </c>
      <c r="C112" s="188"/>
      <c r="D112" t="s">
        <v>3128</v>
      </c>
    </row>
    <row r="113" spans="1:4" x14ac:dyDescent="0.3">
      <c r="A113" t="s">
        <v>2512</v>
      </c>
      <c r="B113" s="20" t="s">
        <v>2508</v>
      </c>
      <c r="C113" s="181"/>
      <c r="D113" t="s">
        <v>3129</v>
      </c>
    </row>
    <row r="115" spans="1:4" x14ac:dyDescent="0.3">
      <c r="A115" s="42" t="s">
        <v>3130</v>
      </c>
      <c r="B115" s="169"/>
      <c r="C115" s="159"/>
      <c r="D115" s="159"/>
    </row>
    <row r="116" spans="1:4" x14ac:dyDescent="0.3">
      <c r="A116" s="9" t="s">
        <v>2485</v>
      </c>
      <c r="B116" s="170" t="s">
        <v>2486</v>
      </c>
      <c r="C116" s="9" t="s">
        <v>2487</v>
      </c>
      <c r="D116" s="9" t="s">
        <v>2488</v>
      </c>
    </row>
    <row r="117" spans="1:4" x14ac:dyDescent="0.3">
      <c r="A117" t="s">
        <v>2531</v>
      </c>
      <c r="B117" s="20" t="s">
        <v>2525</v>
      </c>
      <c r="C117" s="185"/>
      <c r="D117" t="s">
        <v>3131</v>
      </c>
    </row>
    <row r="118" spans="1:4" x14ac:dyDescent="0.3">
      <c r="A118" t="s">
        <v>2511</v>
      </c>
      <c r="B118" s="20" t="s">
        <v>2507</v>
      </c>
      <c r="C118" s="179"/>
      <c r="D118" t="s">
        <v>3132</v>
      </c>
    </row>
    <row r="119" spans="1:4" x14ac:dyDescent="0.3">
      <c r="A119" t="s">
        <v>2513</v>
      </c>
      <c r="B119" s="20" t="s">
        <v>2509</v>
      </c>
      <c r="C119" s="182"/>
      <c r="D119" t="s">
        <v>3133</v>
      </c>
    </row>
    <row r="120" spans="1:4" x14ac:dyDescent="0.3">
      <c r="A120" t="s">
        <v>2503</v>
      </c>
      <c r="B120" s="171" t="s">
        <v>2504</v>
      </c>
      <c r="C120" s="175"/>
      <c r="D120" t="s">
        <v>3134</v>
      </c>
    </row>
    <row r="121" spans="1:4" x14ac:dyDescent="0.3">
      <c r="A121" t="s">
        <v>2510</v>
      </c>
      <c r="B121" s="20" t="s">
        <v>2526</v>
      </c>
      <c r="C121" s="180"/>
      <c r="D121" t="s">
        <v>3135</v>
      </c>
    </row>
    <row r="122" spans="1:4" x14ac:dyDescent="0.3">
      <c r="A122" t="s">
        <v>2490</v>
      </c>
      <c r="B122" s="171" t="s">
        <v>2500</v>
      </c>
      <c r="C122" s="173"/>
      <c r="D122" t="s">
        <v>3136</v>
      </c>
    </row>
    <row r="123" spans="1:4" x14ac:dyDescent="0.3">
      <c r="A123" t="s">
        <v>2496</v>
      </c>
      <c r="B123" s="171" t="s">
        <v>2501</v>
      </c>
      <c r="C123" s="174"/>
      <c r="D123" t="s">
        <v>3137</v>
      </c>
    </row>
    <row r="125" spans="1:4" x14ac:dyDescent="0.3">
      <c r="A125" s="42" t="s">
        <v>2858</v>
      </c>
      <c r="B125" s="169"/>
      <c r="C125" s="159"/>
      <c r="D125" s="159"/>
    </row>
    <row r="126" spans="1:4" x14ac:dyDescent="0.3">
      <c r="A126" s="9" t="s">
        <v>2485</v>
      </c>
      <c r="B126" s="170" t="s">
        <v>2486</v>
      </c>
      <c r="C126" s="9" t="s">
        <v>2487</v>
      </c>
      <c r="D126" s="9" t="s">
        <v>2488</v>
      </c>
    </row>
    <row r="127" spans="1:4" x14ac:dyDescent="0.3">
      <c r="A127" t="s">
        <v>2511</v>
      </c>
      <c r="B127" s="20" t="s">
        <v>2507</v>
      </c>
      <c r="C127" s="179"/>
      <c r="D127" t="s">
        <v>2859</v>
      </c>
    </row>
    <row r="128" spans="1:4" x14ac:dyDescent="0.3">
      <c r="A128" t="s">
        <v>2503</v>
      </c>
      <c r="B128" s="171" t="s">
        <v>2504</v>
      </c>
      <c r="C128" s="175"/>
      <c r="D128" t="s">
        <v>2860</v>
      </c>
    </row>
    <row r="129" spans="1:4" x14ac:dyDescent="0.3">
      <c r="A129" t="s">
        <v>2497</v>
      </c>
      <c r="B129" s="171" t="s">
        <v>2498</v>
      </c>
      <c r="C129" s="167"/>
      <c r="D129" t="s">
        <v>2551</v>
      </c>
    </row>
    <row r="130" spans="1:4" x14ac:dyDescent="0.3">
      <c r="B130" s="171"/>
    </row>
    <row r="131" spans="1:4" x14ac:dyDescent="0.3">
      <c r="A131" s="42" t="s">
        <v>2897</v>
      </c>
      <c r="B131" s="169"/>
      <c r="C131" s="159"/>
      <c r="D131" s="159"/>
    </row>
    <row r="132" spans="1:4" x14ac:dyDescent="0.3">
      <c r="A132" s="9" t="s">
        <v>2485</v>
      </c>
      <c r="B132" s="170" t="s">
        <v>2486</v>
      </c>
      <c r="C132" s="9" t="s">
        <v>2487</v>
      </c>
      <c r="D132" s="9" t="s">
        <v>2488</v>
      </c>
    </row>
    <row r="133" spans="1:4" x14ac:dyDescent="0.3">
      <c r="A133" t="s">
        <v>2496</v>
      </c>
      <c r="B133" s="171" t="s">
        <v>2501</v>
      </c>
      <c r="C133" s="174"/>
      <c r="D133" t="s">
        <v>2898</v>
      </c>
    </row>
    <row r="134" spans="1:4" x14ac:dyDescent="0.3">
      <c r="A134" t="s">
        <v>2535</v>
      </c>
      <c r="B134" s="20" t="s">
        <v>2529</v>
      </c>
      <c r="C134" s="188"/>
      <c r="D134" t="s">
        <v>2899</v>
      </c>
    </row>
    <row r="135" spans="1:4" x14ac:dyDescent="0.3">
      <c r="A135" t="s">
        <v>2513</v>
      </c>
      <c r="B135" s="20" t="s">
        <v>2509</v>
      </c>
      <c r="C135" s="182"/>
      <c r="D135" t="s">
        <v>2900</v>
      </c>
    </row>
    <row r="136" spans="1:4" x14ac:dyDescent="0.3">
      <c r="A136" t="s">
        <v>2497</v>
      </c>
      <c r="B136" s="171" t="s">
        <v>2498</v>
      </c>
      <c r="C136" s="167"/>
      <c r="D136" t="s">
        <v>2551</v>
      </c>
    </row>
    <row r="138" spans="1:4" x14ac:dyDescent="0.3">
      <c r="A138" s="42" t="s">
        <v>2553</v>
      </c>
      <c r="B138" s="169"/>
      <c r="C138" s="159"/>
      <c r="D138" s="159"/>
    </row>
    <row r="139" spans="1:4" x14ac:dyDescent="0.3">
      <c r="A139" s="9" t="s">
        <v>2485</v>
      </c>
      <c r="B139" s="170" t="s">
        <v>2486</v>
      </c>
      <c r="C139" s="9" t="s">
        <v>2487</v>
      </c>
      <c r="D139" s="9" t="s">
        <v>2488</v>
      </c>
    </row>
    <row r="140" spans="1:4" x14ac:dyDescent="0.3">
      <c r="A140" t="s">
        <v>2497</v>
      </c>
      <c r="B140" s="171" t="s">
        <v>2498</v>
      </c>
      <c r="C140" s="167"/>
      <c r="D140" t="s">
        <v>2554</v>
      </c>
    </row>
    <row r="141" spans="1:4" x14ac:dyDescent="0.3">
      <c r="A141" t="s">
        <v>2511</v>
      </c>
      <c r="B141" s="20" t="s">
        <v>2507</v>
      </c>
      <c r="C141" s="179"/>
      <c r="D141" t="s">
        <v>2555</v>
      </c>
    </row>
    <row r="142" spans="1:4" x14ac:dyDescent="0.3">
      <c r="A142" t="s">
        <v>2513</v>
      </c>
      <c r="B142" s="20" t="s">
        <v>2509</v>
      </c>
      <c r="C142" s="182"/>
      <c r="D142" t="s">
        <v>2647</v>
      </c>
    </row>
    <row r="143" spans="1:4" x14ac:dyDescent="0.3">
      <c r="A143" t="s">
        <v>2512</v>
      </c>
      <c r="B143" s="20" t="s">
        <v>2508</v>
      </c>
      <c r="C143" s="181"/>
      <c r="D143" t="s">
        <v>2556</v>
      </c>
    </row>
    <row r="144" spans="1:4" x14ac:dyDescent="0.3">
      <c r="A144" t="s">
        <v>2510</v>
      </c>
      <c r="B144" s="20" t="s">
        <v>2526</v>
      </c>
      <c r="C144" s="180"/>
      <c r="D144" t="s">
        <v>2557</v>
      </c>
    </row>
    <row r="145" spans="1:4" x14ac:dyDescent="0.3">
      <c r="A145" t="s">
        <v>2490</v>
      </c>
      <c r="B145" s="171" t="s">
        <v>2500</v>
      </c>
      <c r="C145" s="173"/>
      <c r="D145" t="s">
        <v>2558</v>
      </c>
    </row>
    <row r="146" spans="1:4" x14ac:dyDescent="0.3">
      <c r="A146" t="s">
        <v>2496</v>
      </c>
      <c r="B146" s="171" t="s">
        <v>2501</v>
      </c>
      <c r="C146" s="174"/>
      <c r="D146" t="s">
        <v>2559</v>
      </c>
    </row>
    <row r="147" spans="1:4" x14ac:dyDescent="0.3">
      <c r="A147" t="s">
        <v>2503</v>
      </c>
      <c r="B147" s="171" t="s">
        <v>2504</v>
      </c>
      <c r="C147" s="175"/>
      <c r="D147" t="s">
        <v>2560</v>
      </c>
    </row>
    <row r="148" spans="1:4" x14ac:dyDescent="0.3">
      <c r="A148" t="s">
        <v>2495</v>
      </c>
      <c r="B148" s="20" t="s">
        <v>2506</v>
      </c>
      <c r="C148" s="178"/>
      <c r="D148" t="s">
        <v>2561</v>
      </c>
    </row>
    <row r="150" spans="1:4" x14ac:dyDescent="0.3">
      <c r="A150" s="42" t="s">
        <v>2552</v>
      </c>
      <c r="B150" s="169"/>
      <c r="C150" s="159"/>
      <c r="D150" s="159"/>
    </row>
    <row r="151" spans="1:4" x14ac:dyDescent="0.3">
      <c r="A151" s="9" t="s">
        <v>2485</v>
      </c>
      <c r="B151" s="170" t="s">
        <v>2486</v>
      </c>
      <c r="C151" s="9" t="s">
        <v>2487</v>
      </c>
      <c r="D151" s="9" t="s">
        <v>2488</v>
      </c>
    </row>
    <row r="152" spans="1:4" x14ac:dyDescent="0.3">
      <c r="A152" t="s">
        <v>2503</v>
      </c>
      <c r="B152" s="171" t="s">
        <v>2504</v>
      </c>
      <c r="C152" s="175"/>
      <c r="D152" t="s">
        <v>2665</v>
      </c>
    </row>
    <row r="153" spans="1:4" x14ac:dyDescent="0.3">
      <c r="A153" t="s">
        <v>2510</v>
      </c>
      <c r="B153" s="20" t="s">
        <v>2526</v>
      </c>
      <c r="C153" s="180"/>
      <c r="D153" t="s">
        <v>2666</v>
      </c>
    </row>
    <row r="154" spans="1:4" x14ac:dyDescent="0.3">
      <c r="A154" t="s">
        <v>2496</v>
      </c>
      <c r="B154" s="171" t="s">
        <v>2501</v>
      </c>
      <c r="C154" s="174"/>
      <c r="D154" t="s">
        <v>2656</v>
      </c>
    </row>
    <row r="155" spans="1:4" x14ac:dyDescent="0.3">
      <c r="A155" t="s">
        <v>2511</v>
      </c>
      <c r="B155" s="20" t="s">
        <v>2507</v>
      </c>
      <c r="C155" s="179"/>
      <c r="D155" t="s">
        <v>2657</v>
      </c>
    </row>
    <row r="156" spans="1:4" x14ac:dyDescent="0.3">
      <c r="A156" t="s">
        <v>2497</v>
      </c>
      <c r="B156" s="171" t="s">
        <v>2498</v>
      </c>
      <c r="C156" s="167"/>
      <c r="D156" t="s">
        <v>2551</v>
      </c>
    </row>
    <row r="158" spans="1:4" x14ac:dyDescent="0.3">
      <c r="A158" s="42" t="s">
        <v>2489</v>
      </c>
      <c r="B158" s="169"/>
      <c r="C158" s="159"/>
      <c r="D158" s="159"/>
    </row>
    <row r="159" spans="1:4" x14ac:dyDescent="0.3">
      <c r="A159" s="9" t="s">
        <v>2485</v>
      </c>
      <c r="B159" s="170" t="s">
        <v>2486</v>
      </c>
      <c r="C159" s="9" t="s">
        <v>2487</v>
      </c>
      <c r="D159" s="9" t="s">
        <v>2488</v>
      </c>
    </row>
    <row r="160" spans="1:4" x14ac:dyDescent="0.3">
      <c r="A160" t="s">
        <v>2510</v>
      </c>
      <c r="B160" s="20" t="s">
        <v>2526</v>
      </c>
      <c r="C160" s="180"/>
      <c r="D160" t="s">
        <v>2234</v>
      </c>
    </row>
    <row r="161" spans="1:4" x14ac:dyDescent="0.3">
      <c r="A161" t="s">
        <v>2490</v>
      </c>
      <c r="B161" s="171" t="s">
        <v>2500</v>
      </c>
      <c r="C161" s="173"/>
      <c r="D161" t="s">
        <v>2236</v>
      </c>
    </row>
    <row r="162" spans="1:4" x14ac:dyDescent="0.3">
      <c r="A162" t="s">
        <v>2496</v>
      </c>
      <c r="B162" s="171" t="s">
        <v>2501</v>
      </c>
      <c r="C162" s="174"/>
      <c r="D162" t="s">
        <v>2235</v>
      </c>
    </row>
    <row r="163" spans="1:4" x14ac:dyDescent="0.3">
      <c r="A163" t="s">
        <v>2495</v>
      </c>
      <c r="B163" s="20" t="s">
        <v>2506</v>
      </c>
      <c r="C163" s="176"/>
      <c r="D163" t="s">
        <v>2492</v>
      </c>
    </row>
    <row r="164" spans="1:4" x14ac:dyDescent="0.3">
      <c r="A164" t="s">
        <v>2511</v>
      </c>
      <c r="B164" s="20" t="s">
        <v>2507</v>
      </c>
      <c r="C164" s="179"/>
      <c r="D164" t="s">
        <v>2493</v>
      </c>
    </row>
    <row r="165" spans="1:4" x14ac:dyDescent="0.3">
      <c r="A165" t="s">
        <v>2497</v>
      </c>
      <c r="B165" s="171" t="s">
        <v>2498</v>
      </c>
      <c r="C165" s="167"/>
      <c r="D165" t="s">
        <v>2237</v>
      </c>
    </row>
    <row r="166" spans="1:4" x14ac:dyDescent="0.3">
      <c r="A166" t="s">
        <v>2503</v>
      </c>
      <c r="B166" s="171" t="s">
        <v>2504</v>
      </c>
      <c r="C166" s="175"/>
      <c r="D166" t="s">
        <v>2502</v>
      </c>
    </row>
    <row r="168" spans="1:4" x14ac:dyDescent="0.3">
      <c r="A168" s="42" t="s">
        <v>2536</v>
      </c>
      <c r="B168" s="169"/>
      <c r="C168" s="159"/>
      <c r="D168" s="159"/>
    </row>
    <row r="169" spans="1:4" x14ac:dyDescent="0.3">
      <c r="A169" s="9" t="s">
        <v>2485</v>
      </c>
      <c r="B169" s="170" t="s">
        <v>2486</v>
      </c>
      <c r="C169" s="9" t="s">
        <v>2487</v>
      </c>
      <c r="D169" s="9" t="s">
        <v>2488</v>
      </c>
    </row>
    <row r="170" spans="1:4" x14ac:dyDescent="0.3">
      <c r="A170" t="s">
        <v>2496</v>
      </c>
      <c r="B170" s="171" t="s">
        <v>2501</v>
      </c>
      <c r="C170" s="174"/>
      <c r="D170" t="s">
        <v>140</v>
      </c>
    </row>
    <row r="171" spans="1:4" x14ac:dyDescent="0.3">
      <c r="A171" t="s">
        <v>2484</v>
      </c>
      <c r="B171" s="172" t="s">
        <v>2491</v>
      </c>
      <c r="C171" s="168"/>
      <c r="D171" t="s">
        <v>2538</v>
      </c>
    </row>
    <row r="172" spans="1:4" x14ac:dyDescent="0.3">
      <c r="A172" t="s">
        <v>2535</v>
      </c>
      <c r="B172" s="20" t="s">
        <v>2529</v>
      </c>
      <c r="C172" s="188"/>
      <c r="D172" t="s">
        <v>2545</v>
      </c>
    </row>
    <row r="173" spans="1:4" x14ac:dyDescent="0.3">
      <c r="A173" t="s">
        <v>2503</v>
      </c>
      <c r="B173" s="171" t="s">
        <v>2504</v>
      </c>
      <c r="C173" s="175"/>
      <c r="D173" t="s">
        <v>2539</v>
      </c>
    </row>
    <row r="174" spans="1:4" x14ac:dyDescent="0.3">
      <c r="A174" t="s">
        <v>2512</v>
      </c>
      <c r="B174" s="20" t="s">
        <v>2508</v>
      </c>
      <c r="C174" s="181"/>
      <c r="D174" t="s">
        <v>2540</v>
      </c>
    </row>
    <row r="175" spans="1:4" x14ac:dyDescent="0.3">
      <c r="A175" t="s">
        <v>2511</v>
      </c>
      <c r="B175" s="20" t="s">
        <v>2507</v>
      </c>
      <c r="C175" s="179"/>
      <c r="D175" t="s">
        <v>2541</v>
      </c>
    </row>
    <row r="176" spans="1:4" x14ac:dyDescent="0.3">
      <c r="A176" t="s">
        <v>2530</v>
      </c>
      <c r="B176" s="20" t="s">
        <v>2527</v>
      </c>
      <c r="C176" s="187"/>
      <c r="D176" t="s">
        <v>2542</v>
      </c>
    </row>
    <row r="177" spans="1:4" x14ac:dyDescent="0.3">
      <c r="A177" t="s">
        <v>2497</v>
      </c>
      <c r="B177" s="171" t="s">
        <v>2498</v>
      </c>
      <c r="C177" s="167"/>
      <c r="D177" t="s">
        <v>2546</v>
      </c>
    </row>
    <row r="178" spans="1:4" x14ac:dyDescent="0.3">
      <c r="A178" t="s">
        <v>2510</v>
      </c>
      <c r="B178" s="20" t="s">
        <v>2526</v>
      </c>
      <c r="C178" s="180"/>
      <c r="D178" t="s">
        <v>2327</v>
      </c>
    </row>
    <row r="179" spans="1:4" x14ac:dyDescent="0.3">
      <c r="A179" t="s">
        <v>2513</v>
      </c>
      <c r="B179" s="20" t="s">
        <v>2509</v>
      </c>
      <c r="C179" s="182"/>
      <c r="D179" t="s">
        <v>3102</v>
      </c>
    </row>
    <row r="180" spans="1:4" x14ac:dyDescent="0.3">
      <c r="A180" t="s">
        <v>2490</v>
      </c>
      <c r="B180" s="171" t="s">
        <v>2500</v>
      </c>
      <c r="C180" s="173"/>
      <c r="D180" t="s">
        <v>2537</v>
      </c>
    </row>
    <row r="182" spans="1:4" x14ac:dyDescent="0.3">
      <c r="A182" s="42" t="s">
        <v>2562</v>
      </c>
      <c r="B182" s="169"/>
      <c r="C182" s="159"/>
      <c r="D182" s="159"/>
    </row>
    <row r="183" spans="1:4" x14ac:dyDescent="0.3">
      <c r="A183" s="9" t="s">
        <v>2485</v>
      </c>
      <c r="B183" s="170" t="s">
        <v>2486</v>
      </c>
      <c r="C183" s="9" t="s">
        <v>2487</v>
      </c>
      <c r="D183" s="9" t="s">
        <v>2488</v>
      </c>
    </row>
    <row r="184" spans="1:4" x14ac:dyDescent="0.3">
      <c r="A184" t="s">
        <v>2490</v>
      </c>
      <c r="B184" s="171" t="s">
        <v>2500</v>
      </c>
      <c r="C184" s="173"/>
      <c r="D184" t="s">
        <v>2744</v>
      </c>
    </row>
    <row r="185" spans="1:4" x14ac:dyDescent="0.3">
      <c r="A185" t="s">
        <v>2496</v>
      </c>
      <c r="B185" s="171" t="s">
        <v>2501</v>
      </c>
      <c r="C185" s="174"/>
      <c r="D185" t="s">
        <v>3013</v>
      </c>
    </row>
    <row r="186" spans="1:4" x14ac:dyDescent="0.3">
      <c r="A186" t="s">
        <v>2495</v>
      </c>
      <c r="B186" s="20" t="s">
        <v>2506</v>
      </c>
      <c r="C186" s="176"/>
      <c r="D186" t="s">
        <v>3014</v>
      </c>
    </row>
    <row r="187" spans="1:4" x14ac:dyDescent="0.3">
      <c r="A187" t="s">
        <v>2531</v>
      </c>
      <c r="B187" s="20" t="s">
        <v>2525</v>
      </c>
      <c r="C187" s="185"/>
      <c r="D187" t="s">
        <v>3015</v>
      </c>
    </row>
    <row r="188" spans="1:4" x14ac:dyDescent="0.3">
      <c r="A188" t="s">
        <v>2532</v>
      </c>
      <c r="B188" s="20" t="s">
        <v>2351</v>
      </c>
      <c r="C188" s="184"/>
      <c r="D188" t="s">
        <v>3016</v>
      </c>
    </row>
    <row r="189" spans="1:4" x14ac:dyDescent="0.3">
      <c r="A189" t="s">
        <v>2503</v>
      </c>
      <c r="B189" s="171" t="s">
        <v>2504</v>
      </c>
      <c r="C189" s="175"/>
      <c r="D189" t="s">
        <v>3017</v>
      </c>
    </row>
    <row r="190" spans="1:4" x14ac:dyDescent="0.3">
      <c r="A190" t="s">
        <v>2512</v>
      </c>
      <c r="B190" s="20" t="s">
        <v>2508</v>
      </c>
      <c r="C190" s="181"/>
      <c r="D190" t="s">
        <v>3018</v>
      </c>
    </row>
    <row r="191" spans="1:4" x14ac:dyDescent="0.3">
      <c r="A191" t="s">
        <v>2497</v>
      </c>
      <c r="B191" s="171" t="s">
        <v>2498</v>
      </c>
      <c r="C191" s="167"/>
      <c r="D191" t="s">
        <v>3019</v>
      </c>
    </row>
    <row r="192" spans="1:4" x14ac:dyDescent="0.3">
      <c r="A192" t="s">
        <v>2510</v>
      </c>
      <c r="B192" s="20" t="s">
        <v>2526</v>
      </c>
      <c r="C192" s="180"/>
      <c r="D192" t="s">
        <v>2563</v>
      </c>
    </row>
    <row r="193" spans="1:4" x14ac:dyDescent="0.3">
      <c r="A193" t="s">
        <v>2534</v>
      </c>
      <c r="B193" s="20" t="s">
        <v>2528</v>
      </c>
      <c r="C193" s="186"/>
      <c r="D193" t="s">
        <v>3020</v>
      </c>
    </row>
    <row r="194" spans="1:4" x14ac:dyDescent="0.3">
      <c r="A194" t="s">
        <v>2577</v>
      </c>
      <c r="B194" s="171" t="s">
        <v>2579</v>
      </c>
      <c r="C194" s="189"/>
      <c r="D194" t="s">
        <v>3021</v>
      </c>
    </row>
    <row r="195" spans="1:4" x14ac:dyDescent="0.3">
      <c r="A195" t="s">
        <v>2530</v>
      </c>
      <c r="B195" s="20" t="s">
        <v>2527</v>
      </c>
      <c r="C195" s="187"/>
      <c r="D195" t="s">
        <v>3022</v>
      </c>
    </row>
    <row r="196" spans="1:4" x14ac:dyDescent="0.3">
      <c r="A196" t="s">
        <v>2484</v>
      </c>
      <c r="B196" s="172" t="s">
        <v>2491</v>
      </c>
      <c r="C196" s="168"/>
      <c r="D196" t="s">
        <v>2564</v>
      </c>
    </row>
    <row r="197" spans="1:4" x14ac:dyDescent="0.3">
      <c r="A197" t="s">
        <v>2511</v>
      </c>
      <c r="B197" s="20" t="s">
        <v>2507</v>
      </c>
      <c r="C197" s="179"/>
      <c r="D197" t="s">
        <v>3023</v>
      </c>
    </row>
    <row r="198" spans="1:4" x14ac:dyDescent="0.3">
      <c r="A198" t="s">
        <v>2578</v>
      </c>
      <c r="B198" s="171">
        <v>740000</v>
      </c>
      <c r="C198" s="190"/>
      <c r="D198" t="s">
        <v>3024</v>
      </c>
    </row>
    <row r="199" spans="1:4" x14ac:dyDescent="0.3">
      <c r="A199" t="s">
        <v>2513</v>
      </c>
      <c r="B199" s="20" t="s">
        <v>2509</v>
      </c>
      <c r="C199" s="182"/>
      <c r="D199" t="s">
        <v>3025</v>
      </c>
    </row>
    <row r="200" spans="1:4" x14ac:dyDescent="0.3">
      <c r="A200" t="s">
        <v>2520</v>
      </c>
      <c r="B200" s="20" t="s">
        <v>2519</v>
      </c>
      <c r="C200" s="183"/>
      <c r="D200" t="s">
        <v>3026</v>
      </c>
    </row>
    <row r="201" spans="1:4" x14ac:dyDescent="0.3">
      <c r="A201" t="s">
        <v>2535</v>
      </c>
      <c r="B201" s="20" t="s">
        <v>2529</v>
      </c>
      <c r="C201" s="188"/>
      <c r="D201" t="s">
        <v>3027</v>
      </c>
    </row>
    <row r="202" spans="1:4" x14ac:dyDescent="0.3">
      <c r="A202" t="s">
        <v>2494</v>
      </c>
      <c r="B202" s="171" t="s">
        <v>2499</v>
      </c>
      <c r="C202" s="177"/>
      <c r="D202" t="s">
        <v>3028</v>
      </c>
    </row>
    <row r="203" spans="1:4" x14ac:dyDescent="0.3">
      <c r="A203" t="s">
        <v>3040</v>
      </c>
      <c r="B203" s="204" t="s">
        <v>3033</v>
      </c>
      <c r="C203" s="203"/>
      <c r="D203" t="s">
        <v>3029</v>
      </c>
    </row>
    <row r="204" spans="1:4" x14ac:dyDescent="0.3">
      <c r="A204" t="s">
        <v>3037</v>
      </c>
      <c r="B204" s="171" t="s">
        <v>3034</v>
      </c>
      <c r="C204" s="205"/>
      <c r="D204" t="s">
        <v>3030</v>
      </c>
    </row>
    <row r="205" spans="1:4" x14ac:dyDescent="0.3">
      <c r="A205" t="s">
        <v>3038</v>
      </c>
      <c r="B205" t="s">
        <v>3035</v>
      </c>
      <c r="C205" s="206"/>
      <c r="D205" t="s">
        <v>3031</v>
      </c>
    </row>
    <row r="206" spans="1:4" x14ac:dyDescent="0.3">
      <c r="A206" t="s">
        <v>3039</v>
      </c>
      <c r="B206" s="17" t="s">
        <v>3036</v>
      </c>
      <c r="C206" s="207"/>
      <c r="D206" t="s">
        <v>3032</v>
      </c>
    </row>
    <row r="208" spans="1:4" x14ac:dyDescent="0.3">
      <c r="A208" s="42" t="s">
        <v>2565</v>
      </c>
      <c r="B208" s="169"/>
      <c r="C208" s="159"/>
      <c r="D208" s="159"/>
    </row>
    <row r="209" spans="1:4" x14ac:dyDescent="0.3">
      <c r="A209" s="9" t="s">
        <v>2485</v>
      </c>
      <c r="B209" s="170" t="s">
        <v>2486</v>
      </c>
      <c r="C209" s="9" t="s">
        <v>2487</v>
      </c>
      <c r="D209" s="9" t="s">
        <v>2488</v>
      </c>
    </row>
    <row r="210" spans="1:4" x14ac:dyDescent="0.3">
      <c r="A210" t="s">
        <v>2497</v>
      </c>
      <c r="B210" s="171" t="s">
        <v>2498</v>
      </c>
      <c r="C210" s="167"/>
      <c r="D210" t="s">
        <v>122</v>
      </c>
    </row>
    <row r="211" spans="1:4" x14ac:dyDescent="0.3">
      <c r="A211" t="s">
        <v>2503</v>
      </c>
      <c r="B211" s="171" t="s">
        <v>2504</v>
      </c>
      <c r="C211" s="175"/>
      <c r="D211" t="s">
        <v>121</v>
      </c>
    </row>
    <row r="212" spans="1:4" x14ac:dyDescent="0.3">
      <c r="A212" t="s">
        <v>2510</v>
      </c>
      <c r="B212" s="20" t="s">
        <v>2526</v>
      </c>
      <c r="C212" s="180"/>
      <c r="D212" t="s">
        <v>120</v>
      </c>
    </row>
    <row r="213" spans="1:4" x14ac:dyDescent="0.3">
      <c r="A213" t="s">
        <v>2511</v>
      </c>
      <c r="B213" s="20" t="s">
        <v>2507</v>
      </c>
      <c r="C213" s="179"/>
      <c r="D213" t="s">
        <v>118</v>
      </c>
    </row>
    <row r="214" spans="1:4" x14ac:dyDescent="0.3">
      <c r="A214" t="s">
        <v>2496</v>
      </c>
      <c r="B214" s="171" t="s">
        <v>2501</v>
      </c>
      <c r="C214" s="174"/>
      <c r="D214" t="s">
        <v>117</v>
      </c>
    </row>
    <row r="216" spans="1:4" x14ac:dyDescent="0.3">
      <c r="A216" s="42" t="s">
        <v>2566</v>
      </c>
      <c r="B216" s="169"/>
      <c r="C216" s="159"/>
      <c r="D216" s="159"/>
    </row>
    <row r="217" spans="1:4" x14ac:dyDescent="0.3">
      <c r="A217" s="9" t="s">
        <v>2485</v>
      </c>
      <c r="B217" s="170" t="s">
        <v>2486</v>
      </c>
      <c r="C217" s="9" t="s">
        <v>2487</v>
      </c>
      <c r="D217" s="9" t="s">
        <v>2488</v>
      </c>
    </row>
    <row r="218" spans="1:4" x14ac:dyDescent="0.3">
      <c r="A218" t="s">
        <v>2484</v>
      </c>
      <c r="B218" s="172" t="s">
        <v>2491</v>
      </c>
      <c r="C218" s="168"/>
      <c r="D218" t="s">
        <v>161</v>
      </c>
    </row>
    <row r="219" spans="1:4" x14ac:dyDescent="0.3">
      <c r="A219" t="s">
        <v>2503</v>
      </c>
      <c r="B219" s="171" t="s">
        <v>2504</v>
      </c>
      <c r="C219" s="175"/>
      <c r="D219" t="s">
        <v>270</v>
      </c>
    </row>
    <row r="220" spans="1:4" x14ac:dyDescent="0.3">
      <c r="A220" t="s">
        <v>2490</v>
      </c>
      <c r="B220" s="171" t="s">
        <v>2500</v>
      </c>
      <c r="C220" s="173"/>
      <c r="D220" t="s">
        <v>271</v>
      </c>
    </row>
    <row r="222" spans="1:4" x14ac:dyDescent="0.3">
      <c r="A222" s="42" t="s">
        <v>2605</v>
      </c>
      <c r="B222" s="169"/>
      <c r="C222" s="159"/>
      <c r="D222" s="159"/>
    </row>
    <row r="223" spans="1:4" x14ac:dyDescent="0.3">
      <c r="A223" s="9" t="s">
        <v>2485</v>
      </c>
      <c r="B223" s="170" t="s">
        <v>2486</v>
      </c>
      <c r="C223" s="9" t="s">
        <v>2487</v>
      </c>
      <c r="D223" s="9" t="s">
        <v>2488</v>
      </c>
    </row>
    <row r="224" spans="1:4" x14ac:dyDescent="0.3">
      <c r="A224" t="s">
        <v>2495</v>
      </c>
      <c r="B224" s="20" t="s">
        <v>2506</v>
      </c>
      <c r="C224" s="176"/>
      <c r="D224" t="s">
        <v>2455</v>
      </c>
    </row>
    <row r="225" spans="1:4" x14ac:dyDescent="0.3">
      <c r="A225" t="s">
        <v>2510</v>
      </c>
      <c r="B225" s="20" t="s">
        <v>2526</v>
      </c>
      <c r="C225" s="180"/>
      <c r="D225" t="s">
        <v>89</v>
      </c>
    </row>
    <row r="226" spans="1:4" x14ac:dyDescent="0.3">
      <c r="A226" t="s">
        <v>2496</v>
      </c>
      <c r="B226" s="171" t="s">
        <v>2501</v>
      </c>
      <c r="C226" s="174"/>
      <c r="D226" t="s">
        <v>83</v>
      </c>
    </row>
    <row r="227" spans="1:4" x14ac:dyDescent="0.3">
      <c r="A227" t="s">
        <v>2530</v>
      </c>
      <c r="B227" s="20" t="s">
        <v>2527</v>
      </c>
      <c r="C227" s="187"/>
      <c r="D227" t="s">
        <v>2606</v>
      </c>
    </row>
    <row r="228" spans="1:4" x14ac:dyDescent="0.3">
      <c r="A228" t="s">
        <v>2511</v>
      </c>
      <c r="B228" s="20" t="s">
        <v>2507</v>
      </c>
      <c r="C228" s="179"/>
      <c r="D228" t="s">
        <v>2607</v>
      </c>
    </row>
    <row r="229" spans="1:4" x14ac:dyDescent="0.3">
      <c r="A229" t="s">
        <v>2503</v>
      </c>
      <c r="B229" s="171" t="s">
        <v>2504</v>
      </c>
      <c r="C229" s="175"/>
      <c r="D229" t="s">
        <v>94</v>
      </c>
    </row>
    <row r="230" spans="1:4" x14ac:dyDescent="0.3">
      <c r="A230" t="s">
        <v>2512</v>
      </c>
      <c r="B230" s="20" t="s">
        <v>2508</v>
      </c>
      <c r="C230" s="181"/>
      <c r="D230" t="s">
        <v>93</v>
      </c>
    </row>
    <row r="231" spans="1:4" x14ac:dyDescent="0.3">
      <c r="A231" t="s">
        <v>2497</v>
      </c>
      <c r="B231" s="171" t="s">
        <v>2498</v>
      </c>
      <c r="C231" s="167"/>
      <c r="D231" t="s">
        <v>92</v>
      </c>
    </row>
    <row r="232" spans="1:4" x14ac:dyDescent="0.3">
      <c r="A232" t="s">
        <v>2490</v>
      </c>
      <c r="B232" s="171" t="s">
        <v>2500</v>
      </c>
      <c r="C232" s="173"/>
      <c r="D232" t="s">
        <v>91</v>
      </c>
    </row>
    <row r="234" spans="1:4" x14ac:dyDescent="0.3">
      <c r="A234" s="42" t="s">
        <v>2610</v>
      </c>
      <c r="B234" s="169"/>
      <c r="C234" s="159"/>
      <c r="D234" s="159"/>
    </row>
    <row r="235" spans="1:4" x14ac:dyDescent="0.3">
      <c r="A235" s="9" t="s">
        <v>2485</v>
      </c>
      <c r="B235" s="170" t="s">
        <v>2486</v>
      </c>
      <c r="C235" s="9" t="s">
        <v>2487</v>
      </c>
      <c r="D235" s="9" t="s">
        <v>2488</v>
      </c>
    </row>
    <row r="236" spans="1:4" x14ac:dyDescent="0.3">
      <c r="A236" t="s">
        <v>2495</v>
      </c>
      <c r="B236" s="20" t="s">
        <v>2506</v>
      </c>
      <c r="C236" s="176"/>
      <c r="D236" t="s">
        <v>2455</v>
      </c>
    </row>
    <row r="237" spans="1:4" x14ac:dyDescent="0.3">
      <c r="A237" t="s">
        <v>2513</v>
      </c>
      <c r="B237" s="20" t="s">
        <v>2509</v>
      </c>
      <c r="C237" s="182"/>
      <c r="D237" t="s">
        <v>2568</v>
      </c>
    </row>
    <row r="238" spans="1:4" x14ac:dyDescent="0.3">
      <c r="A238" t="s">
        <v>2503</v>
      </c>
      <c r="B238" s="171" t="s">
        <v>2504</v>
      </c>
      <c r="C238" s="175"/>
      <c r="D238" t="s">
        <v>88</v>
      </c>
    </row>
    <row r="239" spans="1:4" x14ac:dyDescent="0.3">
      <c r="A239" t="s">
        <v>2510</v>
      </c>
      <c r="B239" s="20" t="s">
        <v>2526</v>
      </c>
      <c r="C239" s="180"/>
      <c r="D239" t="s">
        <v>89</v>
      </c>
    </row>
    <row r="240" spans="1:4" x14ac:dyDescent="0.3">
      <c r="A240" t="s">
        <v>2496</v>
      </c>
      <c r="B240" s="171" t="s">
        <v>2501</v>
      </c>
      <c r="C240" s="174"/>
      <c r="D240" t="s">
        <v>83</v>
      </c>
    </row>
    <row r="241" spans="1:4" x14ac:dyDescent="0.3">
      <c r="A241" t="s">
        <v>2511</v>
      </c>
      <c r="B241" s="20" t="s">
        <v>2507</v>
      </c>
      <c r="C241" s="179"/>
      <c r="D241" t="s">
        <v>2608</v>
      </c>
    </row>
    <row r="242" spans="1:4" x14ac:dyDescent="0.3">
      <c r="A242" t="s">
        <v>2490</v>
      </c>
      <c r="B242" s="171" t="s">
        <v>2500</v>
      </c>
      <c r="C242" s="173"/>
      <c r="D242" t="s">
        <v>435</v>
      </c>
    </row>
    <row r="243" spans="1:4" x14ac:dyDescent="0.3">
      <c r="A243" t="s">
        <v>2577</v>
      </c>
      <c r="B243" s="171" t="s">
        <v>2579</v>
      </c>
      <c r="C243" s="189"/>
      <c r="D243" t="s">
        <v>2576</v>
      </c>
    </row>
    <row r="244" spans="1:4" x14ac:dyDescent="0.3">
      <c r="A244" t="s">
        <v>2578</v>
      </c>
      <c r="B244" s="171">
        <v>740000</v>
      </c>
      <c r="C244" s="190"/>
      <c r="D244" t="s">
        <v>2452</v>
      </c>
    </row>
    <row r="245" spans="1:4" x14ac:dyDescent="0.3">
      <c r="A245" t="s">
        <v>2497</v>
      </c>
      <c r="B245" s="171" t="s">
        <v>2498</v>
      </c>
      <c r="C245" s="167"/>
      <c r="D245" t="s">
        <v>2609</v>
      </c>
    </row>
    <row r="247" spans="1:4" x14ac:dyDescent="0.3">
      <c r="A247" s="42" t="s">
        <v>3503</v>
      </c>
      <c r="B247" s="169"/>
      <c r="C247" s="159"/>
      <c r="D247" s="159"/>
    </row>
    <row r="248" spans="1:4" x14ac:dyDescent="0.3">
      <c r="A248" s="9" t="s">
        <v>2485</v>
      </c>
      <c r="B248" s="170" t="s">
        <v>2486</v>
      </c>
      <c r="C248" s="9" t="s">
        <v>2487</v>
      </c>
      <c r="D248" s="9" t="s">
        <v>2488</v>
      </c>
    </row>
    <row r="249" spans="1:4" x14ac:dyDescent="0.3">
      <c r="A249" t="s">
        <v>2532</v>
      </c>
      <c r="B249" s="20" t="s">
        <v>2351</v>
      </c>
      <c r="C249" s="184"/>
      <c r="D249" t="s">
        <v>3511</v>
      </c>
    </row>
    <row r="250" spans="1:4" x14ac:dyDescent="0.3">
      <c r="A250" t="s">
        <v>2510</v>
      </c>
      <c r="B250" s="20" t="s">
        <v>2526</v>
      </c>
      <c r="C250" s="180"/>
      <c r="D250" t="s">
        <v>3512</v>
      </c>
    </row>
    <row r="251" spans="1:4" x14ac:dyDescent="0.3">
      <c r="A251" t="s">
        <v>2531</v>
      </c>
      <c r="B251" s="20" t="s">
        <v>2525</v>
      </c>
      <c r="C251" s="185"/>
      <c r="D251" t="s">
        <v>3513</v>
      </c>
    </row>
    <row r="252" spans="1:4" x14ac:dyDescent="0.3">
      <c r="A252" t="s">
        <v>2496</v>
      </c>
      <c r="B252" s="171" t="s">
        <v>2501</v>
      </c>
      <c r="C252" s="174"/>
      <c r="D252" t="s">
        <v>3514</v>
      </c>
    </row>
    <row r="253" spans="1:4" x14ac:dyDescent="0.3">
      <c r="A253" t="s">
        <v>2511</v>
      </c>
      <c r="B253" s="20" t="s">
        <v>2507</v>
      </c>
      <c r="C253" s="179"/>
      <c r="D253" t="s">
        <v>3515</v>
      </c>
    </row>
    <row r="254" spans="1:4" x14ac:dyDescent="0.3">
      <c r="A254" t="s">
        <v>2490</v>
      </c>
      <c r="B254" s="171" t="s">
        <v>2500</v>
      </c>
      <c r="C254" s="173"/>
      <c r="D254" t="s">
        <v>3516</v>
      </c>
    </row>
    <row r="255" spans="1:4" x14ac:dyDescent="0.3">
      <c r="A255" t="s">
        <v>2512</v>
      </c>
      <c r="B255" s="20" t="s">
        <v>2508</v>
      </c>
      <c r="C255" s="181"/>
      <c r="D255" t="s">
        <v>3517</v>
      </c>
    </row>
    <row r="256" spans="1:4" x14ac:dyDescent="0.3">
      <c r="A256" t="s">
        <v>2535</v>
      </c>
      <c r="B256" s="20" t="s">
        <v>2529</v>
      </c>
      <c r="C256" s="188"/>
      <c r="D256" t="s">
        <v>3518</v>
      </c>
    </row>
    <row r="258" spans="1:4" x14ac:dyDescent="0.3">
      <c r="A258" s="42" t="s">
        <v>2611</v>
      </c>
      <c r="B258" s="169"/>
      <c r="C258" s="159"/>
      <c r="D258" s="159"/>
    </row>
    <row r="259" spans="1:4" x14ac:dyDescent="0.3">
      <c r="A259" s="9" t="s">
        <v>2485</v>
      </c>
      <c r="B259" s="170" t="s">
        <v>2486</v>
      </c>
      <c r="C259" s="9" t="s">
        <v>2487</v>
      </c>
      <c r="D259" s="9" t="s">
        <v>2488</v>
      </c>
    </row>
    <row r="260" spans="1:4" x14ac:dyDescent="0.3">
      <c r="A260" t="s">
        <v>2495</v>
      </c>
      <c r="B260" s="20" t="s">
        <v>2506</v>
      </c>
      <c r="C260" s="176"/>
      <c r="D260" t="s">
        <v>2455</v>
      </c>
    </row>
    <row r="261" spans="1:4" x14ac:dyDescent="0.3">
      <c r="A261" t="s">
        <v>2490</v>
      </c>
      <c r="B261" s="171" t="s">
        <v>2500</v>
      </c>
      <c r="C261" s="173"/>
      <c r="D261" t="s">
        <v>435</v>
      </c>
    </row>
    <row r="262" spans="1:4" x14ac:dyDescent="0.3">
      <c r="A262" t="s">
        <v>2513</v>
      </c>
      <c r="B262" s="20" t="s">
        <v>2509</v>
      </c>
      <c r="C262" s="182"/>
      <c r="D262" t="s">
        <v>2568</v>
      </c>
    </row>
    <row r="263" spans="1:4" x14ac:dyDescent="0.3">
      <c r="A263" t="s">
        <v>2503</v>
      </c>
      <c r="B263" s="171" t="s">
        <v>2504</v>
      </c>
      <c r="C263" s="175"/>
      <c r="D263" t="s">
        <v>88</v>
      </c>
    </row>
    <row r="264" spans="1:4" x14ac:dyDescent="0.3">
      <c r="A264" t="s">
        <v>2530</v>
      </c>
      <c r="B264" s="20" t="s">
        <v>2527</v>
      </c>
      <c r="C264" s="187"/>
      <c r="D264" t="s">
        <v>2604</v>
      </c>
    </row>
    <row r="265" spans="1:4" x14ac:dyDescent="0.3">
      <c r="A265" t="s">
        <v>2577</v>
      </c>
      <c r="B265" s="171" t="s">
        <v>2579</v>
      </c>
      <c r="C265" s="189"/>
      <c r="D265" t="s">
        <v>2576</v>
      </c>
    </row>
    <row r="266" spans="1:4" x14ac:dyDescent="0.3">
      <c r="A266" t="s">
        <v>2497</v>
      </c>
      <c r="B266" s="171" t="s">
        <v>2498</v>
      </c>
      <c r="C266" s="167"/>
      <c r="D266" t="s">
        <v>2609</v>
      </c>
    </row>
    <row r="267" spans="1:4" x14ac:dyDescent="0.3">
      <c r="A267" t="s">
        <v>2511</v>
      </c>
      <c r="B267" s="20" t="s">
        <v>2507</v>
      </c>
      <c r="C267" s="179"/>
      <c r="D267" t="s">
        <v>2608</v>
      </c>
    </row>
    <row r="268" spans="1:4" x14ac:dyDescent="0.3">
      <c r="A268" t="s">
        <v>2496</v>
      </c>
      <c r="B268" s="171" t="s">
        <v>2501</v>
      </c>
      <c r="C268" s="174"/>
      <c r="D268" t="s">
        <v>83</v>
      </c>
    </row>
    <row r="269" spans="1:4" x14ac:dyDescent="0.3">
      <c r="A269" t="s">
        <v>2510</v>
      </c>
      <c r="B269" s="20" t="s">
        <v>2526</v>
      </c>
      <c r="C269" s="180"/>
      <c r="D269" t="s">
        <v>89</v>
      </c>
    </row>
    <row r="271" spans="1:4" x14ac:dyDescent="0.3">
      <c r="A271" s="42" t="s">
        <v>2585</v>
      </c>
      <c r="B271" s="169"/>
      <c r="C271" s="159"/>
      <c r="D271" s="159"/>
    </row>
    <row r="272" spans="1:4" x14ac:dyDescent="0.3">
      <c r="A272" s="9" t="s">
        <v>2485</v>
      </c>
      <c r="B272" s="170" t="s">
        <v>2486</v>
      </c>
      <c r="C272" s="9" t="s">
        <v>2487</v>
      </c>
      <c r="D272" s="9" t="s">
        <v>2488</v>
      </c>
    </row>
    <row r="273" spans="1:4" x14ac:dyDescent="0.3">
      <c r="A273" t="s">
        <v>2495</v>
      </c>
      <c r="B273" s="20" t="s">
        <v>2506</v>
      </c>
      <c r="C273" s="176"/>
      <c r="D273" t="s">
        <v>425</v>
      </c>
    </row>
    <row r="274" spans="1:4" x14ac:dyDescent="0.3">
      <c r="A274" t="s">
        <v>2534</v>
      </c>
      <c r="B274" s="20" t="s">
        <v>2528</v>
      </c>
      <c r="C274" s="186"/>
      <c r="D274" t="s">
        <v>2454</v>
      </c>
    </row>
    <row r="275" spans="1:4" x14ac:dyDescent="0.3">
      <c r="A275" t="s">
        <v>2503</v>
      </c>
      <c r="B275" s="171" t="s">
        <v>2504</v>
      </c>
      <c r="C275" s="175"/>
      <c r="D275" t="s">
        <v>88</v>
      </c>
    </row>
    <row r="276" spans="1:4" x14ac:dyDescent="0.3">
      <c r="A276" t="s">
        <v>2510</v>
      </c>
      <c r="B276" s="20" t="s">
        <v>2526</v>
      </c>
      <c r="C276" s="180"/>
      <c r="D276" t="s">
        <v>2574</v>
      </c>
    </row>
    <row r="277" spans="1:4" x14ac:dyDescent="0.3">
      <c r="A277" t="s">
        <v>2530</v>
      </c>
      <c r="B277" s="20" t="s">
        <v>2527</v>
      </c>
      <c r="C277" s="187"/>
      <c r="D277" t="s">
        <v>2575</v>
      </c>
    </row>
    <row r="278" spans="1:4" x14ac:dyDescent="0.3">
      <c r="A278" t="s">
        <v>2484</v>
      </c>
      <c r="B278" s="172" t="s">
        <v>2491</v>
      </c>
      <c r="C278" s="168"/>
      <c r="D278" t="s">
        <v>85</v>
      </c>
    </row>
    <row r="279" spans="1:4" x14ac:dyDescent="0.3">
      <c r="A279" t="s">
        <v>2512</v>
      </c>
      <c r="B279" s="20" t="s">
        <v>2508</v>
      </c>
      <c r="C279" s="181"/>
      <c r="D279" t="s">
        <v>84</v>
      </c>
    </row>
    <row r="280" spans="1:4" x14ac:dyDescent="0.3">
      <c r="A280" t="s">
        <v>2496</v>
      </c>
      <c r="B280" s="171" t="s">
        <v>2501</v>
      </c>
      <c r="C280" s="174"/>
      <c r="D280" t="s">
        <v>83</v>
      </c>
    </row>
    <row r="281" spans="1:4" x14ac:dyDescent="0.3">
      <c r="A281" t="s">
        <v>2520</v>
      </c>
      <c r="B281" s="20" t="s">
        <v>2519</v>
      </c>
      <c r="C281" s="183"/>
      <c r="D281" t="s">
        <v>432</v>
      </c>
    </row>
    <row r="282" spans="1:4" x14ac:dyDescent="0.3">
      <c r="A282" t="s">
        <v>2490</v>
      </c>
      <c r="B282" s="171" t="s">
        <v>2500</v>
      </c>
      <c r="C282" s="173"/>
      <c r="D282" t="s">
        <v>435</v>
      </c>
    </row>
    <row r="283" spans="1:4" x14ac:dyDescent="0.3">
      <c r="A283" t="s">
        <v>2578</v>
      </c>
      <c r="B283" s="171">
        <v>740000</v>
      </c>
      <c r="C283" s="190"/>
      <c r="D283" t="s">
        <v>2452</v>
      </c>
    </row>
    <row r="284" spans="1:4" x14ac:dyDescent="0.3">
      <c r="B284" s="171"/>
    </row>
    <row r="285" spans="1:4" x14ac:dyDescent="0.3">
      <c r="A285" s="42" t="s">
        <v>2585</v>
      </c>
      <c r="B285" s="169"/>
      <c r="C285" s="159"/>
      <c r="D285" s="159"/>
    </row>
    <row r="286" spans="1:4" x14ac:dyDescent="0.3">
      <c r="A286" s="9" t="s">
        <v>2485</v>
      </c>
      <c r="B286" s="170" t="s">
        <v>2486</v>
      </c>
      <c r="C286" s="9" t="s">
        <v>2487</v>
      </c>
      <c r="D286" s="9" t="s">
        <v>2488</v>
      </c>
    </row>
    <row r="287" spans="1:4" x14ac:dyDescent="0.3">
      <c r="A287" t="s">
        <v>2495</v>
      </c>
      <c r="B287" s="20" t="s">
        <v>2506</v>
      </c>
      <c r="C287" s="176"/>
      <c r="D287" s="380" t="s">
        <v>2455</v>
      </c>
    </row>
    <row r="288" spans="1:4" x14ac:dyDescent="0.3">
      <c r="A288" t="s">
        <v>2535</v>
      </c>
      <c r="B288" s="20" t="s">
        <v>2529</v>
      </c>
      <c r="C288" s="188"/>
      <c r="D288" t="s">
        <v>2567</v>
      </c>
    </row>
    <row r="289" spans="1:4" x14ac:dyDescent="0.3">
      <c r="A289" t="s">
        <v>2503</v>
      </c>
      <c r="B289" s="171" t="s">
        <v>2504</v>
      </c>
      <c r="C289" s="175"/>
      <c r="D289" t="s">
        <v>88</v>
      </c>
    </row>
    <row r="290" spans="1:4" x14ac:dyDescent="0.3">
      <c r="A290" t="s">
        <v>2497</v>
      </c>
      <c r="B290" s="171" t="s">
        <v>2498</v>
      </c>
      <c r="C290" s="167"/>
      <c r="D290" t="s">
        <v>2622</v>
      </c>
    </row>
    <row r="291" spans="1:4" x14ac:dyDescent="0.3">
      <c r="A291" t="s">
        <v>2496</v>
      </c>
      <c r="B291" s="171" t="s">
        <v>2501</v>
      </c>
      <c r="C291" s="174"/>
      <c r="D291" t="s">
        <v>83</v>
      </c>
    </row>
    <row r="292" spans="1:4" x14ac:dyDescent="0.3">
      <c r="A292" t="s">
        <v>2520</v>
      </c>
      <c r="B292" s="20" t="s">
        <v>2519</v>
      </c>
      <c r="C292" s="183"/>
      <c r="D292" t="s">
        <v>432</v>
      </c>
    </row>
    <row r="293" spans="1:4" x14ac:dyDescent="0.3">
      <c r="A293" t="s">
        <v>2490</v>
      </c>
      <c r="B293" s="171" t="s">
        <v>2500</v>
      </c>
      <c r="C293" s="173"/>
      <c r="D293" t="s">
        <v>435</v>
      </c>
    </row>
    <row r="294" spans="1:4" x14ac:dyDescent="0.3">
      <c r="A294" t="s">
        <v>2578</v>
      </c>
      <c r="B294" s="171">
        <v>740000</v>
      </c>
      <c r="C294" s="190"/>
      <c r="D294" t="s">
        <v>2452</v>
      </c>
    </row>
    <row r="295" spans="1:4" x14ac:dyDescent="0.3">
      <c r="A295" t="s">
        <v>2513</v>
      </c>
      <c r="B295" s="20" t="s">
        <v>2509</v>
      </c>
      <c r="C295" s="182"/>
      <c r="D295" t="s">
        <v>2568</v>
      </c>
    </row>
    <row r="296" spans="1:4" x14ac:dyDescent="0.3">
      <c r="A296" t="s">
        <v>2510</v>
      </c>
      <c r="B296" s="20" t="s">
        <v>2526</v>
      </c>
      <c r="C296" s="180"/>
      <c r="D296" t="s">
        <v>89</v>
      </c>
    </row>
    <row r="297" spans="1:4" x14ac:dyDescent="0.3">
      <c r="B297"/>
    </row>
    <row r="298" spans="1:4" x14ac:dyDescent="0.3">
      <c r="A298" s="42" t="s">
        <v>2736</v>
      </c>
      <c r="B298" s="169"/>
      <c r="C298" s="159"/>
      <c r="D298" s="159"/>
    </row>
    <row r="299" spans="1:4" x14ac:dyDescent="0.3">
      <c r="A299" s="9" t="s">
        <v>2485</v>
      </c>
      <c r="B299" s="170" t="s">
        <v>2486</v>
      </c>
      <c r="C299" s="9" t="s">
        <v>2487</v>
      </c>
      <c r="D299" s="9" t="s">
        <v>2488</v>
      </c>
    </row>
    <row r="300" spans="1:4" x14ac:dyDescent="0.3">
      <c r="A300" t="s">
        <v>2495</v>
      </c>
      <c r="B300" s="20" t="s">
        <v>2506</v>
      </c>
      <c r="C300" s="176"/>
      <c r="D300" t="s">
        <v>2455</v>
      </c>
    </row>
    <row r="301" spans="1:4" x14ac:dyDescent="0.3">
      <c r="A301" t="s">
        <v>2510</v>
      </c>
      <c r="B301" s="20" t="s">
        <v>2526</v>
      </c>
      <c r="C301" s="180"/>
      <c r="D301" t="s">
        <v>89</v>
      </c>
    </row>
    <row r="302" spans="1:4" x14ac:dyDescent="0.3">
      <c r="A302" t="s">
        <v>2513</v>
      </c>
      <c r="B302" s="20" t="s">
        <v>2509</v>
      </c>
      <c r="C302" s="182"/>
      <c r="D302" t="s">
        <v>2568</v>
      </c>
    </row>
    <row r="303" spans="1:4" x14ac:dyDescent="0.3">
      <c r="A303" t="s">
        <v>2534</v>
      </c>
      <c r="B303" s="20" t="s">
        <v>2528</v>
      </c>
      <c r="C303" s="186"/>
      <c r="D303" t="s">
        <v>2454</v>
      </c>
    </row>
    <row r="304" spans="1:4" x14ac:dyDescent="0.3">
      <c r="A304" t="s">
        <v>2535</v>
      </c>
      <c r="B304" s="20" t="s">
        <v>2529</v>
      </c>
      <c r="C304" s="188"/>
      <c r="D304" t="s">
        <v>2567</v>
      </c>
    </row>
    <row r="305" spans="1:4" x14ac:dyDescent="0.3">
      <c r="A305" t="s">
        <v>2503</v>
      </c>
      <c r="B305" s="171" t="s">
        <v>2504</v>
      </c>
      <c r="C305" s="175"/>
      <c r="D305" t="s">
        <v>88</v>
      </c>
    </row>
    <row r="306" spans="1:4" x14ac:dyDescent="0.3">
      <c r="A306" t="s">
        <v>2512</v>
      </c>
      <c r="B306" s="20" t="s">
        <v>2508</v>
      </c>
      <c r="C306" s="181"/>
      <c r="D306" t="s">
        <v>2624</v>
      </c>
    </row>
    <row r="307" spans="1:4" x14ac:dyDescent="0.3">
      <c r="A307" t="s">
        <v>2490</v>
      </c>
      <c r="B307" s="171" t="s">
        <v>2500</v>
      </c>
      <c r="C307" s="173"/>
      <c r="D307" t="s">
        <v>2623</v>
      </c>
    </row>
    <row r="308" spans="1:4" x14ac:dyDescent="0.3">
      <c r="A308" t="s">
        <v>2496</v>
      </c>
      <c r="B308" s="171" t="s">
        <v>2501</v>
      </c>
      <c r="C308" s="174"/>
      <c r="D308" t="s">
        <v>83</v>
      </c>
    </row>
    <row r="309" spans="1:4" x14ac:dyDescent="0.3">
      <c r="A309" t="s">
        <v>2497</v>
      </c>
      <c r="B309" s="171" t="s">
        <v>2498</v>
      </c>
      <c r="C309" s="167"/>
      <c r="D309" t="s">
        <v>2622</v>
      </c>
    </row>
    <row r="310" spans="1:4" x14ac:dyDescent="0.3">
      <c r="A310" t="s">
        <v>2578</v>
      </c>
      <c r="B310" s="171">
        <v>740000</v>
      </c>
      <c r="C310" s="190"/>
      <c r="D310" t="s">
        <v>2452</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8671875" defaultRowHeight="14.4" x14ac:dyDescent="0.3"/>
  <cols>
    <col min="1" max="1" width="31.44140625" customWidth="1"/>
    <col min="2" max="2" width="28.109375" customWidth="1"/>
    <col min="3" max="3" width="85.44140625" customWidth="1"/>
  </cols>
  <sheetData>
    <row r="1" spans="1:3" x14ac:dyDescent="0.3">
      <c r="A1" s="42" t="s">
        <v>68</v>
      </c>
      <c r="B1" s="42" t="s">
        <v>69</v>
      </c>
    </row>
    <row r="2" spans="1:3" ht="129.6" x14ac:dyDescent="0.3">
      <c r="A2" t="s">
        <v>133</v>
      </c>
      <c r="B2" t="s">
        <v>3411</v>
      </c>
      <c r="C2" s="163" t="s">
        <v>3412</v>
      </c>
    </row>
    <row r="3" spans="1:3" x14ac:dyDescent="0.3">
      <c r="A3" t="s">
        <v>3673</v>
      </c>
      <c r="B3" t="s">
        <v>3674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4140625" defaultRowHeight="14.4" x14ac:dyDescent="0.3"/>
  <cols>
    <col min="1" max="1" width="11.109375" customWidth="1"/>
    <col min="2" max="2" width="25.109375" customWidth="1"/>
    <col min="3" max="3" width="10.109375" style="370" customWidth="1"/>
    <col min="4" max="33" width="10.109375" customWidth="1"/>
  </cols>
  <sheetData>
    <row r="1" spans="1:33" x14ac:dyDescent="0.3">
      <c r="A1" s="365" t="s">
        <v>3553</v>
      </c>
      <c r="B1" s="366" t="s">
        <v>3577</v>
      </c>
      <c r="C1" s="369" t="s">
        <v>2487</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
      <c r="A2" s="1" t="s">
        <v>3559</v>
      </c>
      <c r="B2" t="s">
        <v>3578</v>
      </c>
      <c r="C2" s="370" t="s">
        <v>3579</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4140625" defaultRowHeight="14.4" x14ac:dyDescent="0.3"/>
  <cols>
    <col min="1" max="1" width="15.88671875" customWidth="1"/>
    <col min="2" max="2" width="39" customWidth="1"/>
    <col min="3" max="3" width="13.109375" customWidth="1"/>
    <col min="4" max="4" width="17.109375" customWidth="1"/>
    <col min="5" max="5" width="16.109375" customWidth="1"/>
    <col min="6" max="6" width="39.109375" customWidth="1"/>
  </cols>
  <sheetData>
    <row r="1" spans="1:6" x14ac:dyDescent="0.3">
      <c r="A1" s="365" t="s">
        <v>3553</v>
      </c>
      <c r="B1" s="366" t="s">
        <v>3554</v>
      </c>
      <c r="C1" s="366" t="s">
        <v>3555</v>
      </c>
      <c r="D1" s="366" t="s">
        <v>3556</v>
      </c>
      <c r="E1" s="366" t="s">
        <v>3557</v>
      </c>
      <c r="F1" s="367" t="s">
        <v>3558</v>
      </c>
    </row>
    <row r="2" spans="1:6" ht="28.8" x14ac:dyDescent="0.3">
      <c r="A2" s="1" t="s">
        <v>3559</v>
      </c>
      <c r="B2" s="1" t="s">
        <v>3118</v>
      </c>
      <c r="C2" s="1">
        <v>2030</v>
      </c>
      <c r="D2" s="5">
        <f>0.48*'EPA GHG Inventory'!Q16</f>
        <v>3161.7119999999995</v>
      </c>
      <c r="E2" s="5">
        <f>0.5*'EPA GHG Inventory'!Q16</f>
        <v>3293.45</v>
      </c>
      <c r="F2" t="s">
        <v>3119</v>
      </c>
    </row>
    <row r="3" spans="1:6" x14ac:dyDescent="0.3">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4" x14ac:dyDescent="0.3"/>
  <sheetData>
    <row r="1" spans="1:35" x14ac:dyDescent="0.3">
      <c r="A1" t="s">
        <v>3735</v>
      </c>
    </row>
    <row r="2" spans="1:35" x14ac:dyDescent="0.3">
      <c r="A2" t="s">
        <v>3736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3756</v>
      </c>
    </row>
    <row r="3" spans="1:35" x14ac:dyDescent="0.3">
      <c r="A3" t="s">
        <v>2208</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
      <c r="A4" t="s">
        <v>3757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
      <c r="A5" t="s">
        <v>3758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
      <c r="A6" t="s">
        <v>3737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
      <c r="A7" t="s">
        <v>3738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
      <c r="A8" t="s">
        <v>831</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
      <c r="A9" t="s">
        <v>832</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
      <c r="A10" t="s">
        <v>3759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
      <c r="A11" t="s">
        <v>3760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
      <c r="A12" t="s">
        <v>3739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
      <c r="A13" t="s">
        <v>3740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
      <c r="A14" t="s">
        <v>3761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
      <c r="A15" t="s">
        <v>3762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
      <c r="A16" t="s">
        <v>3741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
      <c r="A17" t="s">
        <v>3763</v>
      </c>
    </row>
    <row r="18" spans="1:1" x14ac:dyDescent="0.3">
      <c r="A18" t="s">
        <v>3764</v>
      </c>
    </row>
    <row r="19" spans="1:1" x14ac:dyDescent="0.3">
      <c r="A19" t="s">
        <v>3765</v>
      </c>
    </row>
    <row r="20" spans="1:1" x14ac:dyDescent="0.3">
      <c r="A20" t="s">
        <v>3766</v>
      </c>
    </row>
    <row r="21" spans="1:1" x14ac:dyDescent="0.3">
      <c r="A21" t="s">
        <v>3742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8671875" defaultRowHeight="14.4" x14ac:dyDescent="0.3"/>
  <cols>
    <col min="1" max="1" width="49.44140625" style="1" customWidth="1"/>
    <col min="2" max="2" width="12.88671875" style="1" bestFit="1" customWidth="1"/>
    <col min="3" max="3" width="12.88671875" style="1" customWidth="1"/>
    <col min="4" max="4" width="13.44140625" style="1" customWidth="1"/>
    <col min="5" max="5" width="20.44140625" style="1" customWidth="1"/>
    <col min="7" max="7" width="14" customWidth="1"/>
    <col min="10" max="10" width="9.44140625" bestFit="1" customWidth="1"/>
    <col min="14" max="15" width="12.109375" bestFit="1" customWidth="1"/>
    <col min="16" max="16" width="12.44140625" bestFit="1" customWidth="1"/>
  </cols>
  <sheetData>
    <row r="1" spans="1:8" s="1" customFormat="1" x14ac:dyDescent="0.3">
      <c r="A1" s="3"/>
      <c r="B1" s="200"/>
      <c r="C1" s="200"/>
      <c r="D1" s="200"/>
      <c r="E1" s="3"/>
    </row>
    <row r="2" spans="1:8" ht="15.6" x14ac:dyDescent="0.3">
      <c r="A2" s="406" t="s">
        <v>465</v>
      </c>
      <c r="B2" s="406"/>
      <c r="C2" s="212"/>
      <c r="D2" s="212"/>
      <c r="E2" s="212"/>
      <c r="F2" s="212"/>
      <c r="G2" s="212"/>
      <c r="H2" s="49" t="s">
        <v>466</v>
      </c>
    </row>
    <row r="3" spans="1:8" ht="15.6" x14ac:dyDescent="0.3">
      <c r="A3" s="212" t="s">
        <v>711</v>
      </c>
      <c r="B3" s="212"/>
      <c r="C3" s="212"/>
      <c r="D3" s="212"/>
      <c r="E3" s="212"/>
      <c r="F3" s="212"/>
      <c r="G3" s="212"/>
      <c r="H3" s="49" t="s">
        <v>3388</v>
      </c>
    </row>
    <row r="4" spans="1:8" x14ac:dyDescent="0.3">
      <c r="A4" s="213"/>
      <c r="B4" s="213"/>
      <c r="C4" s="213"/>
      <c r="D4" s="213"/>
      <c r="E4" s="213"/>
      <c r="F4" s="213"/>
      <c r="G4" s="49"/>
      <c r="H4" s="49" t="s">
        <v>467</v>
      </c>
    </row>
    <row r="5" spans="1:8" x14ac:dyDescent="0.3">
      <c r="A5" s="213"/>
      <c r="B5" s="213"/>
      <c r="C5" s="213"/>
      <c r="D5" s="213"/>
      <c r="E5" s="213"/>
      <c r="F5" s="213"/>
      <c r="G5" s="213"/>
      <c r="H5" s="213"/>
    </row>
    <row r="6" spans="1:8" x14ac:dyDescent="0.3">
      <c r="A6" s="407" t="s">
        <v>468</v>
      </c>
      <c r="B6" s="267" t="s">
        <v>469</v>
      </c>
      <c r="C6" s="267" t="s">
        <v>470</v>
      </c>
      <c r="D6" s="267" t="s">
        <v>471</v>
      </c>
      <c r="E6" s="267" t="s">
        <v>472</v>
      </c>
      <c r="F6" s="267" t="s">
        <v>473</v>
      </c>
      <c r="G6" s="267" t="s">
        <v>474</v>
      </c>
      <c r="H6" s="267" t="s">
        <v>475</v>
      </c>
    </row>
    <row r="7" spans="1:8" ht="15" thickBot="1" x14ac:dyDescent="0.35">
      <c r="A7" s="408"/>
      <c r="B7" s="409" t="s">
        <v>476</v>
      </c>
      <c r="C7" s="410"/>
      <c r="D7" s="410"/>
      <c r="E7" s="410"/>
      <c r="F7" s="410"/>
      <c r="G7" s="410"/>
      <c r="H7" s="411"/>
    </row>
    <row r="8" spans="1:8" ht="15" thickTop="1" x14ac:dyDescent="0.3">
      <c r="A8" s="268" t="s">
        <v>477</v>
      </c>
      <c r="B8" s="269">
        <v>5935361.2048846316</v>
      </c>
      <c r="C8" s="269">
        <v>12331.35516763239</v>
      </c>
      <c r="D8" s="269">
        <v>255.41813011993699</v>
      </c>
      <c r="E8" s="269">
        <v>16601.736021301014</v>
      </c>
      <c r="F8" s="269">
        <v>64984.511311122282</v>
      </c>
      <c r="G8" s="269">
        <v>7345.4310275876951</v>
      </c>
      <c r="H8" s="269">
        <v>12364.091048770906</v>
      </c>
    </row>
    <row r="9" spans="1:8" x14ac:dyDescent="0.3">
      <c r="A9" s="270" t="s">
        <v>478</v>
      </c>
      <c r="B9" s="269">
        <v>5894246.3300794624</v>
      </c>
      <c r="C9" s="269">
        <v>474.07141405218891</v>
      </c>
      <c r="D9" s="269">
        <v>255.32625983564566</v>
      </c>
      <c r="E9" s="269">
        <v>16392.841699559172</v>
      </c>
      <c r="F9" s="269">
        <v>64879.039506516223</v>
      </c>
      <c r="G9" s="269">
        <v>6989.45692056402</v>
      </c>
      <c r="H9" s="269">
        <v>12298.979757295287</v>
      </c>
    </row>
    <row r="10" spans="1:8" x14ac:dyDescent="0.3">
      <c r="A10" s="271" t="s">
        <v>479</v>
      </c>
      <c r="B10" s="269">
        <v>2540094.5307982946</v>
      </c>
      <c r="C10" s="269">
        <v>37.656050059714502</v>
      </c>
      <c r="D10" s="269">
        <v>101.32241952488565</v>
      </c>
      <c r="E10" s="269">
        <v>3546.3367720364731</v>
      </c>
      <c r="F10" s="269">
        <v>794.66570664443441</v>
      </c>
      <c r="G10" s="269">
        <v>197.74109991391563</v>
      </c>
      <c r="H10" s="269">
        <v>9554.1507363760447</v>
      </c>
    </row>
    <row r="11" spans="1:8" x14ac:dyDescent="0.3">
      <c r="A11" s="272" t="s">
        <v>480</v>
      </c>
      <c r="B11" s="269">
        <v>2400057.4856406469</v>
      </c>
      <c r="C11" s="269">
        <v>34.823479419570468</v>
      </c>
      <c r="D11" s="269">
        <v>100.86538569159121</v>
      </c>
      <c r="E11" s="273">
        <v>3434.4290996747714</v>
      </c>
      <c r="F11" s="273">
        <v>581.83867235005948</v>
      </c>
      <c r="G11" s="273">
        <v>43.701395420034459</v>
      </c>
      <c r="H11" s="273">
        <v>9439.0432746602182</v>
      </c>
    </row>
    <row r="12" spans="1:8" x14ac:dyDescent="0.3">
      <c r="A12" s="272" t="s">
        <v>481</v>
      </c>
      <c r="B12" s="269">
        <v>94253.062008181601</v>
      </c>
      <c r="C12" s="269">
        <v>1.46027512323081</v>
      </c>
      <c r="D12" s="269">
        <v>0.26593010197444999</v>
      </c>
      <c r="E12" s="273">
        <v>111.9076723617019</v>
      </c>
      <c r="F12" s="273">
        <v>212.82703429437495</v>
      </c>
      <c r="G12" s="273">
        <v>154.03970449388117</v>
      </c>
      <c r="H12" s="273">
        <v>115.10746171582606</v>
      </c>
    </row>
    <row r="13" spans="1:8" x14ac:dyDescent="0.3">
      <c r="A13" s="272" t="s">
        <v>483</v>
      </c>
      <c r="B13" s="269">
        <v>45783.983149465937</v>
      </c>
      <c r="C13" s="269">
        <v>1.37229551691322</v>
      </c>
      <c r="D13" s="269">
        <v>0.19110373131999001</v>
      </c>
      <c r="E13" s="273" t="s">
        <v>484</v>
      </c>
      <c r="F13" s="273" t="s">
        <v>484</v>
      </c>
      <c r="G13" s="273" t="s">
        <v>484</v>
      </c>
      <c r="H13" s="273" t="s">
        <v>484</v>
      </c>
    </row>
    <row r="14" spans="1:8" x14ac:dyDescent="0.3">
      <c r="A14" s="274" t="s">
        <v>485</v>
      </c>
      <c r="B14" s="269">
        <v>711227.52746031829</v>
      </c>
      <c r="C14" s="269">
        <v>66.667583289309391</v>
      </c>
      <c r="D14" s="269">
        <v>9.3662220369597406</v>
      </c>
      <c r="E14" s="269">
        <v>1515.3616266750041</v>
      </c>
      <c r="F14" s="269">
        <v>1044.8381666781022</v>
      </c>
      <c r="G14" s="269">
        <v>120.23413844415886</v>
      </c>
      <c r="H14" s="269">
        <v>1574.0871153371656</v>
      </c>
    </row>
    <row r="15" spans="1:8" x14ac:dyDescent="0.3">
      <c r="A15" s="272" t="s">
        <v>486</v>
      </c>
      <c r="B15" s="269">
        <v>14978.572362155866</v>
      </c>
      <c r="C15" s="269">
        <v>0.23835740177008</v>
      </c>
      <c r="D15" s="269">
        <v>5.0815371746130003E-2</v>
      </c>
      <c r="E15" s="273" t="s">
        <v>484</v>
      </c>
      <c r="F15" s="273" t="s">
        <v>484</v>
      </c>
      <c r="G15" s="273" t="s">
        <v>484</v>
      </c>
      <c r="H15" s="273" t="s">
        <v>484</v>
      </c>
    </row>
    <row r="16" spans="1:8" x14ac:dyDescent="0.3">
      <c r="A16" s="272" t="s">
        <v>487</v>
      </c>
      <c r="B16" s="269">
        <v>5057.2748720254449</v>
      </c>
      <c r="C16" s="269">
        <v>0.25516926930848</v>
      </c>
      <c r="D16" s="269">
        <v>3.8004328346280002E-2</v>
      </c>
      <c r="E16" s="273" t="s">
        <v>484</v>
      </c>
      <c r="F16" s="273" t="s">
        <v>484</v>
      </c>
      <c r="G16" s="273" t="s">
        <v>484</v>
      </c>
      <c r="H16" s="273" t="s">
        <v>484</v>
      </c>
    </row>
    <row r="17" spans="1:8" x14ac:dyDescent="0.3">
      <c r="A17" s="272" t="s">
        <v>488</v>
      </c>
      <c r="B17" s="269">
        <v>67269.957813983725</v>
      </c>
      <c r="C17" s="269">
        <v>1.85662734289529</v>
      </c>
      <c r="D17" s="269">
        <v>0.29458061428601001</v>
      </c>
      <c r="E17" s="273" t="s">
        <v>484</v>
      </c>
      <c r="F17" s="273" t="s">
        <v>484</v>
      </c>
      <c r="G17" s="273" t="s">
        <v>484</v>
      </c>
      <c r="H17" s="273" t="s">
        <v>484</v>
      </c>
    </row>
    <row r="18" spans="1:8" x14ac:dyDescent="0.3">
      <c r="A18" s="272" t="s">
        <v>489</v>
      </c>
      <c r="B18" s="269">
        <v>45070.579654334128</v>
      </c>
      <c r="C18" s="269">
        <v>3.0283235843053902</v>
      </c>
      <c r="D18" s="269">
        <v>0.52839203850651995</v>
      </c>
      <c r="E18" s="273" t="s">
        <v>484</v>
      </c>
      <c r="F18" s="273" t="s">
        <v>484</v>
      </c>
      <c r="G18" s="273" t="s">
        <v>484</v>
      </c>
      <c r="H18" s="273" t="s">
        <v>484</v>
      </c>
    </row>
    <row r="19" spans="1:8" x14ac:dyDescent="0.3">
      <c r="A19" s="272" t="s">
        <v>490</v>
      </c>
      <c r="B19" s="269">
        <v>46357.764227420019</v>
      </c>
      <c r="C19" s="269">
        <v>3.41919088614388</v>
      </c>
      <c r="D19" s="269">
        <v>0.52415757023381004</v>
      </c>
      <c r="E19" s="273" t="s">
        <v>484</v>
      </c>
      <c r="F19" s="273" t="s">
        <v>484</v>
      </c>
      <c r="G19" s="273" t="s">
        <v>484</v>
      </c>
      <c r="H19" s="273" t="s">
        <v>484</v>
      </c>
    </row>
    <row r="20" spans="1:8" x14ac:dyDescent="0.3">
      <c r="A20" s="272" t="s">
        <v>491</v>
      </c>
      <c r="B20" s="269">
        <v>36302.033778109631</v>
      </c>
      <c r="C20" s="269">
        <v>2.4295382607283198</v>
      </c>
      <c r="D20" s="269">
        <v>0.36471649490099001</v>
      </c>
      <c r="E20" s="273" t="s">
        <v>484</v>
      </c>
      <c r="F20" s="273" t="s">
        <v>484</v>
      </c>
      <c r="G20" s="273" t="s">
        <v>484</v>
      </c>
      <c r="H20" s="273" t="s">
        <v>484</v>
      </c>
    </row>
    <row r="21" spans="1:8" x14ac:dyDescent="0.3">
      <c r="A21" s="275" t="s">
        <v>3379</v>
      </c>
      <c r="B21" s="269">
        <v>496191.34475228947</v>
      </c>
      <c r="C21" s="269">
        <v>55.440376544157949</v>
      </c>
      <c r="D21" s="269">
        <v>7.5655556189400004</v>
      </c>
      <c r="E21" s="273">
        <v>1515.3616266750041</v>
      </c>
      <c r="F21" s="273">
        <v>1044.8381666781022</v>
      </c>
      <c r="G21" s="273">
        <v>120.23413844415886</v>
      </c>
      <c r="H21" s="273">
        <v>1574.0871153371656</v>
      </c>
    </row>
    <row r="22" spans="1:8" x14ac:dyDescent="0.3">
      <c r="A22" s="274" t="s">
        <v>492</v>
      </c>
      <c r="B22" s="269">
        <v>1830505.6056332772</v>
      </c>
      <c r="C22" s="269">
        <v>160.28001983992968</v>
      </c>
      <c r="D22" s="269">
        <v>137.97722792661688</v>
      </c>
      <c r="E22" s="269">
        <v>10294.630529494003</v>
      </c>
      <c r="F22" s="269">
        <v>58614.797849139453</v>
      </c>
      <c r="G22" s="269">
        <v>5723.5980346497408</v>
      </c>
      <c r="H22" s="269">
        <v>618.63077203361581</v>
      </c>
    </row>
    <row r="23" spans="1:8" x14ac:dyDescent="0.3">
      <c r="A23" s="272" t="s">
        <v>493</v>
      </c>
      <c r="B23" s="269">
        <v>170713.69036083069</v>
      </c>
      <c r="C23" s="269">
        <v>2.0771880881664</v>
      </c>
      <c r="D23" s="269">
        <v>5.2617344805668296</v>
      </c>
      <c r="E23" s="273">
        <v>40.811932568812999</v>
      </c>
      <c r="F23" s="273">
        <v>207.24271059858924</v>
      </c>
      <c r="G23" s="273">
        <v>20.972782413204179</v>
      </c>
      <c r="H23" s="273">
        <v>7.9863698191035404</v>
      </c>
    </row>
    <row r="24" spans="1:8" x14ac:dyDescent="0.3">
      <c r="A24" s="272" t="s">
        <v>494</v>
      </c>
      <c r="B24" s="269">
        <v>1543321.2347240872</v>
      </c>
      <c r="C24" s="269">
        <v>95.722338182973743</v>
      </c>
      <c r="D24" s="269">
        <v>108.02744179292077</v>
      </c>
      <c r="E24" s="273">
        <v>7564.0039070770663</v>
      </c>
      <c r="F24" s="273">
        <v>38851.488066997837</v>
      </c>
      <c r="G24" s="273">
        <v>3123.5335919534832</v>
      </c>
      <c r="H24" s="273">
        <v>155.69594484037685</v>
      </c>
    </row>
    <row r="25" spans="1:8" x14ac:dyDescent="0.3">
      <c r="A25" s="272" t="s">
        <v>495</v>
      </c>
      <c r="B25" s="269">
        <v>46055.912865416671</v>
      </c>
      <c r="C25" s="269">
        <v>3.5201759225</v>
      </c>
      <c r="D25" s="269">
        <v>1.1264562951999999</v>
      </c>
      <c r="E25" s="273">
        <v>504.06504986911966</v>
      </c>
      <c r="F25" s="273">
        <v>79.731529299018959</v>
      </c>
      <c r="G25" s="273">
        <v>38.628071801561717</v>
      </c>
      <c r="H25" s="273">
        <v>59.549191471448658</v>
      </c>
    </row>
    <row r="26" spans="1:8" x14ac:dyDescent="0.3">
      <c r="A26" s="272" t="s">
        <v>496</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35">
      <c r="A27" s="272" t="s">
        <v>497</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
      <c r="A28" s="276" t="s">
        <v>498</v>
      </c>
      <c r="B28" s="269">
        <v>586285.4434706961</v>
      </c>
      <c r="C28" s="269">
        <v>205.34813377159594</v>
      </c>
      <c r="D28" s="269">
        <v>4.1002059296026401</v>
      </c>
      <c r="E28" s="269">
        <v>908.26373148672474</v>
      </c>
      <c r="F28" s="269">
        <v>3021.6454373622296</v>
      </c>
      <c r="G28" s="269">
        <v>706.60096524296171</v>
      </c>
      <c r="H28" s="269">
        <v>527.57585355553215</v>
      </c>
    </row>
    <row r="29" spans="1:8" x14ac:dyDescent="0.3">
      <c r="A29" s="272" t="s">
        <v>499</v>
      </c>
      <c r="B29" s="269">
        <v>227130.02298152124</v>
      </c>
      <c r="C29" s="269">
        <v>43.127051806573057</v>
      </c>
      <c r="D29" s="269">
        <v>1.1609958550767701</v>
      </c>
      <c r="E29" s="273">
        <v>490.17465541376572</v>
      </c>
      <c r="F29" s="273">
        <v>165.62633435353089</v>
      </c>
      <c r="G29" s="273">
        <v>188.2774974794886</v>
      </c>
      <c r="H29" s="273">
        <v>369.97578072655716</v>
      </c>
    </row>
    <row r="30" spans="1:8" x14ac:dyDescent="0.3">
      <c r="A30" s="272" t="s">
        <v>500</v>
      </c>
      <c r="B30" s="269">
        <v>358897.51072027022</v>
      </c>
      <c r="C30" s="269">
        <v>162.20807697148538</v>
      </c>
      <c r="D30" s="269">
        <v>2.9373316220328798</v>
      </c>
      <c r="E30" s="273">
        <v>418.08907607295907</v>
      </c>
      <c r="F30" s="273">
        <v>2856.0191030086989</v>
      </c>
      <c r="G30" s="273">
        <v>518.3234677634731</v>
      </c>
      <c r="H30" s="273">
        <v>157.60007282897502</v>
      </c>
    </row>
    <row r="31" spans="1:8" x14ac:dyDescent="0.3">
      <c r="A31" s="272" t="s">
        <v>501</v>
      </c>
      <c r="B31" s="269">
        <v>257.90976890459297</v>
      </c>
      <c r="C31" s="269">
        <v>1.300499353749E-2</v>
      </c>
      <c r="D31" s="269">
        <v>1.87845249299E-3</v>
      </c>
      <c r="E31" s="273" t="s">
        <v>484</v>
      </c>
      <c r="F31" s="273" t="s">
        <v>484</v>
      </c>
      <c r="G31" s="273" t="s">
        <v>484</v>
      </c>
      <c r="H31" s="273" t="s">
        <v>484</v>
      </c>
    </row>
    <row r="32" spans="1:8" x14ac:dyDescent="0.3">
      <c r="A32" s="274" t="s">
        <v>3380</v>
      </c>
      <c r="B32" s="269">
        <v>226133.22271687587</v>
      </c>
      <c r="C32" s="269">
        <v>4.1196270916394298</v>
      </c>
      <c r="D32" s="269">
        <v>2.5601844175807398</v>
      </c>
      <c r="E32" s="269">
        <v>128.24903986696705</v>
      </c>
      <c r="F32" s="269">
        <v>1403.092346692003</v>
      </c>
      <c r="G32" s="269">
        <v>241.28268231324299</v>
      </c>
      <c r="H32" s="269">
        <v>24.535279992929539</v>
      </c>
    </row>
    <row r="33" spans="1:8" x14ac:dyDescent="0.3">
      <c r="A33" s="272" t="s">
        <v>502</v>
      </c>
      <c r="B33" s="269">
        <v>198086.65897924625</v>
      </c>
      <c r="C33" s="269">
        <v>3.6313603130694299</v>
      </c>
      <c r="D33" s="269">
        <v>1.7785747835824199</v>
      </c>
      <c r="E33" s="273">
        <v>128.24903986696705</v>
      </c>
      <c r="F33" s="273">
        <v>1403.092346692003</v>
      </c>
      <c r="G33" s="273">
        <v>241.28268231324299</v>
      </c>
      <c r="H33" s="273">
        <v>24.535279992929539</v>
      </c>
    </row>
    <row r="34" spans="1:8" x14ac:dyDescent="0.3">
      <c r="A34" s="272" t="s">
        <v>503</v>
      </c>
      <c r="B34" s="269">
        <v>28046.5637376296</v>
      </c>
      <c r="C34" s="269">
        <v>0.48826677857</v>
      </c>
      <c r="D34" s="269">
        <v>0.78160963399831995</v>
      </c>
      <c r="E34" s="273" t="s">
        <v>482</v>
      </c>
      <c r="F34" s="273" t="s">
        <v>482</v>
      </c>
      <c r="G34" s="273" t="s">
        <v>482</v>
      </c>
      <c r="H34" s="273" t="s">
        <v>482</v>
      </c>
    </row>
    <row r="35" spans="1:8" x14ac:dyDescent="0.3">
      <c r="A35" s="277" t="s">
        <v>504</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
      <c r="A36" s="274" t="s">
        <v>506</v>
      </c>
      <c r="B36" s="269">
        <v>4169.7141237857086</v>
      </c>
      <c r="C36" s="269">
        <v>2828.7193306107342</v>
      </c>
      <c r="D36" s="269" t="s">
        <v>482</v>
      </c>
      <c r="E36" s="269" t="s">
        <v>482</v>
      </c>
      <c r="F36" s="269" t="s">
        <v>482</v>
      </c>
      <c r="G36" s="269" t="s">
        <v>482</v>
      </c>
      <c r="H36" s="269" t="s">
        <v>482</v>
      </c>
    </row>
    <row r="37" spans="1:8" x14ac:dyDescent="0.3">
      <c r="A37" s="272" t="s">
        <v>508</v>
      </c>
      <c r="B37" s="269">
        <v>4169.7141237857086</v>
      </c>
      <c r="C37" s="269">
        <v>2828.7193306107342</v>
      </c>
      <c r="D37" s="273" t="s">
        <v>482</v>
      </c>
      <c r="E37" s="273" t="s">
        <v>482</v>
      </c>
      <c r="F37" s="273" t="s">
        <v>482</v>
      </c>
      <c r="G37" s="273" t="s">
        <v>482</v>
      </c>
      <c r="H37" s="278" t="s">
        <v>185</v>
      </c>
    </row>
    <row r="38" spans="1:8" x14ac:dyDescent="0.3">
      <c r="A38" s="272" t="s">
        <v>510</v>
      </c>
      <c r="B38" s="269" t="s">
        <v>484</v>
      </c>
      <c r="C38" s="269" t="s">
        <v>484</v>
      </c>
      <c r="D38" s="273" t="s">
        <v>482</v>
      </c>
      <c r="E38" s="273" t="s">
        <v>482</v>
      </c>
      <c r="F38" s="273" t="s">
        <v>482</v>
      </c>
      <c r="G38" s="273" t="s">
        <v>482</v>
      </c>
      <c r="H38" s="273" t="s">
        <v>482</v>
      </c>
    </row>
    <row r="39" spans="1:8" x14ac:dyDescent="0.3">
      <c r="A39" s="272" t="s">
        <v>3381</v>
      </c>
      <c r="B39" s="269" t="s">
        <v>511</v>
      </c>
      <c r="C39" s="269" t="s">
        <v>511</v>
      </c>
      <c r="D39" s="273" t="s">
        <v>482</v>
      </c>
      <c r="E39" s="269" t="s">
        <v>482</v>
      </c>
      <c r="F39" s="269" t="s">
        <v>482</v>
      </c>
      <c r="G39" s="269" t="s">
        <v>482</v>
      </c>
      <c r="H39" s="269" t="s">
        <v>482</v>
      </c>
    </row>
    <row r="40" spans="1:8" x14ac:dyDescent="0.3">
      <c r="A40" s="274" t="s">
        <v>512</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
      <c r="A41" s="272" t="s">
        <v>513</v>
      </c>
      <c r="B41" s="269">
        <v>11998.333379274758</v>
      </c>
      <c r="C41" s="269">
        <v>1877.1194091493796</v>
      </c>
      <c r="D41" s="269">
        <v>3.5424165198090003E-2</v>
      </c>
      <c r="E41" s="273" t="s">
        <v>484</v>
      </c>
      <c r="F41" s="273" t="s">
        <v>484</v>
      </c>
      <c r="G41" s="273" t="s">
        <v>484</v>
      </c>
      <c r="H41" s="273" t="s">
        <v>484</v>
      </c>
    </row>
    <row r="42" spans="1:8" x14ac:dyDescent="0.3">
      <c r="A42" s="272" t="s">
        <v>514</v>
      </c>
      <c r="B42" s="269">
        <v>24946.827302109439</v>
      </c>
      <c r="C42" s="269">
        <v>7151.4450138200864</v>
      </c>
      <c r="D42" s="278" t="s">
        <v>185</v>
      </c>
      <c r="E42" s="278" t="s">
        <v>185</v>
      </c>
      <c r="F42" s="278" t="s">
        <v>185</v>
      </c>
      <c r="G42" s="273" t="s">
        <v>484</v>
      </c>
      <c r="H42" s="273" t="s">
        <v>484</v>
      </c>
    </row>
    <row r="43" spans="1:8" x14ac:dyDescent="0.3">
      <c r="A43" s="272" t="s">
        <v>515</v>
      </c>
      <c r="B43" s="269" t="s">
        <v>484</v>
      </c>
      <c r="C43" s="269" t="s">
        <v>484</v>
      </c>
      <c r="D43" s="269">
        <v>5.644611909326E-2</v>
      </c>
      <c r="E43" s="273" t="s">
        <v>484</v>
      </c>
      <c r="F43" s="273" t="s">
        <v>484</v>
      </c>
      <c r="G43" s="273" t="s">
        <v>484</v>
      </c>
      <c r="H43" s="273" t="s">
        <v>484</v>
      </c>
    </row>
    <row r="44" spans="1:8" x14ac:dyDescent="0.3">
      <c r="A44" s="272" t="s">
        <v>3382</v>
      </c>
      <c r="B44" s="269" t="s">
        <v>511</v>
      </c>
      <c r="C44" s="269" t="s">
        <v>511</v>
      </c>
      <c r="D44" s="269" t="s">
        <v>511</v>
      </c>
      <c r="E44" s="269">
        <v>208.89432174184356</v>
      </c>
      <c r="F44" s="269">
        <v>105.47180460606191</v>
      </c>
      <c r="G44" s="269">
        <v>355.97410702367489</v>
      </c>
      <c r="H44" s="269">
        <v>65.111291475618813</v>
      </c>
    </row>
    <row r="45" spans="1:8" x14ac:dyDescent="0.3">
      <c r="A45" s="279" t="s">
        <v>3383</v>
      </c>
      <c r="B45" s="269" t="s">
        <v>516</v>
      </c>
      <c r="C45" s="278" t="s">
        <v>185</v>
      </c>
      <c r="D45" s="278" t="s">
        <v>185</v>
      </c>
      <c r="E45" s="278" t="s">
        <v>185</v>
      </c>
      <c r="F45" s="278" t="s">
        <v>185</v>
      </c>
      <c r="G45" s="278" t="s">
        <v>185</v>
      </c>
      <c r="H45" s="278" t="s">
        <v>185</v>
      </c>
    </row>
    <row r="46" spans="1:8" x14ac:dyDescent="0.3">
      <c r="A46" s="274" t="s">
        <v>3384</v>
      </c>
      <c r="B46" s="269" t="s">
        <v>484</v>
      </c>
      <c r="C46" s="278" t="s">
        <v>185</v>
      </c>
      <c r="D46" s="278" t="s">
        <v>185</v>
      </c>
      <c r="E46" s="278" t="s">
        <v>185</v>
      </c>
      <c r="F46" s="278" t="s">
        <v>185</v>
      </c>
      <c r="G46" s="278" t="s">
        <v>185</v>
      </c>
      <c r="H46" s="278" t="s">
        <v>185</v>
      </c>
    </row>
    <row r="47" spans="1:8" x14ac:dyDescent="0.3">
      <c r="A47" s="274" t="s">
        <v>517</v>
      </c>
      <c r="B47" s="269" t="s">
        <v>484</v>
      </c>
      <c r="C47" s="278" t="s">
        <v>185</v>
      </c>
      <c r="D47" s="278" t="s">
        <v>185</v>
      </c>
      <c r="E47" s="278" t="s">
        <v>185</v>
      </c>
      <c r="F47" s="278" t="s">
        <v>185</v>
      </c>
      <c r="G47" s="278" t="s">
        <v>185</v>
      </c>
      <c r="H47" s="278" t="s">
        <v>185</v>
      </c>
    </row>
    <row r="48" spans="1:8" x14ac:dyDescent="0.3">
      <c r="A48" s="271" t="s">
        <v>518</v>
      </c>
      <c r="B48" s="269" t="s">
        <v>516</v>
      </c>
      <c r="C48" s="278" t="s">
        <v>185</v>
      </c>
      <c r="D48" s="278" t="s">
        <v>185</v>
      </c>
      <c r="E48" s="278" t="s">
        <v>185</v>
      </c>
      <c r="F48" s="278" t="s">
        <v>185</v>
      </c>
      <c r="G48" s="278" t="s">
        <v>185</v>
      </c>
      <c r="H48" s="278" t="s">
        <v>185</v>
      </c>
    </row>
    <row r="49" spans="1:8" x14ac:dyDescent="0.3">
      <c r="A49" s="279" t="s">
        <v>3385</v>
      </c>
      <c r="B49" s="278" t="s">
        <v>185</v>
      </c>
      <c r="C49" s="278" t="s">
        <v>185</v>
      </c>
      <c r="D49" s="278" t="s">
        <v>185</v>
      </c>
      <c r="E49" s="278" t="s">
        <v>185</v>
      </c>
      <c r="F49" s="278" t="s">
        <v>185</v>
      </c>
      <c r="G49" s="278" t="s">
        <v>185</v>
      </c>
      <c r="H49" s="278" t="s">
        <v>185</v>
      </c>
    </row>
    <row r="50" spans="1:8" x14ac:dyDescent="0.3">
      <c r="A50" s="271" t="s">
        <v>519</v>
      </c>
      <c r="B50" s="269">
        <v>113327.83658654301</v>
      </c>
      <c r="C50" s="269">
        <v>5.2928930187330101</v>
      </c>
      <c r="D50" s="269">
        <v>3.2441550799905401</v>
      </c>
      <c r="E50" s="269">
        <v>1699.3376784668872</v>
      </c>
      <c r="F50" s="269">
        <v>130.7216571044716</v>
      </c>
      <c r="G50" s="269">
        <v>53.656498765611978</v>
      </c>
      <c r="H50" s="269" t="s">
        <v>509</v>
      </c>
    </row>
    <row r="51" spans="1:8" x14ac:dyDescent="0.3">
      <c r="A51" s="280" t="s">
        <v>520</v>
      </c>
      <c r="B51" s="269">
        <v>60220.980376771418</v>
      </c>
      <c r="C51" s="269" t="s">
        <v>544</v>
      </c>
      <c r="D51" s="269">
        <v>1.8999282815821601</v>
      </c>
      <c r="E51" s="273">
        <v>237.49103519777046</v>
      </c>
      <c r="F51" s="273">
        <v>98.796270642272503</v>
      </c>
      <c r="G51" s="273">
        <v>14.819440596340881</v>
      </c>
      <c r="H51" s="273" t="s">
        <v>509</v>
      </c>
    </row>
    <row r="52" spans="1:8" x14ac:dyDescent="0.3">
      <c r="A52" s="280" t="s">
        <v>521</v>
      </c>
      <c r="B52" s="269">
        <v>53106.856209771599</v>
      </c>
      <c r="C52" s="269">
        <v>5.2928930187330101</v>
      </c>
      <c r="D52" s="269">
        <v>1.34422679840838</v>
      </c>
      <c r="E52" s="273">
        <v>1461.8466432691168</v>
      </c>
      <c r="F52" s="273">
        <v>31.9253864621991</v>
      </c>
      <c r="G52" s="273">
        <v>38.837058169271103</v>
      </c>
      <c r="H52" s="273" t="s">
        <v>509</v>
      </c>
    </row>
    <row r="53" spans="1:8" x14ac:dyDescent="0.3">
      <c r="A53" s="271" t="s">
        <v>522</v>
      </c>
      <c r="B53" s="269" t="s">
        <v>484</v>
      </c>
      <c r="C53" s="269" t="s">
        <v>484</v>
      </c>
      <c r="D53" s="269" t="s">
        <v>484</v>
      </c>
      <c r="E53" s="273" t="s">
        <v>484</v>
      </c>
      <c r="F53" s="273" t="s">
        <v>484</v>
      </c>
      <c r="G53" s="273" t="s">
        <v>484</v>
      </c>
      <c r="H53" s="273" t="s">
        <v>509</v>
      </c>
    </row>
    <row r="54" spans="1:8" x14ac:dyDescent="0.3">
      <c r="A54" s="281" t="s">
        <v>3386</v>
      </c>
      <c r="B54" s="269">
        <v>230699.51036740557</v>
      </c>
      <c r="C54" s="278" t="s">
        <v>185</v>
      </c>
      <c r="D54" s="278" t="s">
        <v>185</v>
      </c>
      <c r="E54" s="278" t="s">
        <v>185</v>
      </c>
      <c r="F54" s="278" t="s">
        <v>185</v>
      </c>
      <c r="G54" s="278" t="s">
        <v>185</v>
      </c>
      <c r="H54" s="278" t="s">
        <v>185</v>
      </c>
    </row>
    <row r="55" spans="1:8" x14ac:dyDescent="0.3">
      <c r="A55" s="214" t="s">
        <v>3387</v>
      </c>
      <c r="B55" s="269" t="s">
        <v>544</v>
      </c>
      <c r="C55" s="278" t="s">
        <v>185</v>
      </c>
      <c r="D55" s="278" t="s">
        <v>185</v>
      </c>
      <c r="E55" s="278" t="s">
        <v>185</v>
      </c>
      <c r="F55" s="278" t="s">
        <v>185</v>
      </c>
      <c r="G55" s="278" t="s">
        <v>185</v>
      </c>
      <c r="H55" s="278" t="s">
        <v>185</v>
      </c>
    </row>
    <row r="56" spans="1:8" x14ac:dyDescent="0.3">
      <c r="A56" s="282" t="s">
        <v>523</v>
      </c>
      <c r="B56" s="273" t="s">
        <v>482</v>
      </c>
      <c r="C56" s="278" t="s">
        <v>185</v>
      </c>
      <c r="D56" s="278" t="s">
        <v>185</v>
      </c>
      <c r="E56" s="278" t="s">
        <v>185</v>
      </c>
      <c r="F56" s="278" t="s">
        <v>185</v>
      </c>
      <c r="G56" s="278" t="s">
        <v>185</v>
      </c>
      <c r="H56" s="278" t="s">
        <v>185</v>
      </c>
    </row>
    <row r="57" spans="1:8" x14ac:dyDescent="0.3">
      <c r="A57" s="282" t="s">
        <v>524</v>
      </c>
      <c r="B57" s="273" t="s">
        <v>482</v>
      </c>
      <c r="C57" s="278" t="s">
        <v>185</v>
      </c>
      <c r="D57" s="278" t="s">
        <v>185</v>
      </c>
      <c r="E57" s="278" t="s">
        <v>185</v>
      </c>
      <c r="F57" s="278" t="s">
        <v>185</v>
      </c>
      <c r="G57" s="278" t="s">
        <v>185</v>
      </c>
      <c r="H57" s="278" t="s">
        <v>185</v>
      </c>
    </row>
    <row r="58" spans="1:8" x14ac:dyDescent="0.3">
      <c r="C58" s="5"/>
      <c r="D58" s="5"/>
    </row>
    <row r="59" spans="1:8" x14ac:dyDescent="0.3">
      <c r="A59" s="50" t="s">
        <v>3659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
      <c r="A60" s="50" t="s">
        <v>525</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
      <c r="A61" s="50" t="s">
        <v>89</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
      <c r="A63" s="50" t="s">
        <v>2410</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
      <c r="A65" s="50" t="s">
        <v>128</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
      <c r="A66" s="50" t="s">
        <v>3106</v>
      </c>
      <c r="B66" s="51">
        <f>G375</f>
        <v>13282.915919456782</v>
      </c>
      <c r="C66" s="51">
        <f t="shared" ref="C66:D66" si="7">H375</f>
        <v>5.1948184495699996E-3</v>
      </c>
      <c r="D66" s="51">
        <f t="shared" si="7"/>
        <v>1.29867598133739</v>
      </c>
      <c r="E66" s="51"/>
      <c r="F66" s="51"/>
      <c r="G66" s="51"/>
      <c r="H66" s="51"/>
    </row>
    <row r="67" spans="1:10" ht="43.2" x14ac:dyDescent="0.3">
      <c r="A67" s="1" t="s">
        <v>3107</v>
      </c>
      <c r="B67" s="5"/>
      <c r="C67" s="5"/>
      <c r="D67" s="5"/>
      <c r="E67" s="5"/>
      <c r="F67" s="5"/>
      <c r="G67" s="5"/>
      <c r="H67" s="5"/>
    </row>
    <row r="68" spans="1:10" ht="15" thickBot="1" x14ac:dyDescent="0.35">
      <c r="B68" s="81"/>
      <c r="C68" s="81"/>
      <c r="D68" s="81"/>
      <c r="E68" s="81"/>
      <c r="F68" s="81"/>
      <c r="G68" s="81"/>
      <c r="H68" s="81"/>
    </row>
    <row r="69" spans="1:10" ht="15.6" x14ac:dyDescent="0.3">
      <c r="A69" s="412" t="s">
        <v>526</v>
      </c>
      <c r="B69" s="413"/>
      <c r="C69" s="215"/>
      <c r="D69" s="215"/>
      <c r="E69" s="215"/>
      <c r="F69" s="215"/>
      <c r="G69" s="215"/>
      <c r="H69" s="215"/>
      <c r="I69" s="54"/>
      <c r="J69" s="49" t="s">
        <v>466</v>
      </c>
    </row>
    <row r="70" spans="1:10" ht="15.6" x14ac:dyDescent="0.3">
      <c r="A70" s="48" t="s">
        <v>527</v>
      </c>
      <c r="B70" s="52"/>
      <c r="C70" s="53"/>
      <c r="D70" s="53"/>
      <c r="E70" s="53"/>
      <c r="F70" s="53"/>
      <c r="G70" s="53"/>
      <c r="H70" s="53"/>
      <c r="I70" s="54"/>
      <c r="J70" s="49" t="s">
        <v>3388</v>
      </c>
    </row>
    <row r="71" spans="1:10" ht="15.6" x14ac:dyDescent="0.3">
      <c r="A71" s="48"/>
      <c r="B71" s="52"/>
      <c r="C71" s="53"/>
      <c r="D71" s="53"/>
      <c r="E71" s="53"/>
      <c r="F71" s="53"/>
      <c r="G71" s="53"/>
      <c r="H71" s="49"/>
      <c r="I71" s="54"/>
      <c r="J71" s="49" t="s">
        <v>467</v>
      </c>
    </row>
    <row r="72" spans="1:10" x14ac:dyDescent="0.3">
      <c r="A72" s="414" t="s">
        <v>468</v>
      </c>
      <c r="B72" s="417" t="s">
        <v>528</v>
      </c>
      <c r="C72" s="418"/>
      <c r="D72" s="417" t="s">
        <v>529</v>
      </c>
      <c r="E72" s="419"/>
      <c r="F72" s="420"/>
      <c r="G72" s="417" t="s">
        <v>530</v>
      </c>
      <c r="H72" s="421"/>
      <c r="I72" s="421"/>
      <c r="J72" s="418"/>
    </row>
    <row r="73" spans="1:10" x14ac:dyDescent="0.3">
      <c r="A73" s="415"/>
      <c r="B73" s="422" t="s">
        <v>531</v>
      </c>
      <c r="C73" s="423"/>
      <c r="D73" s="426" t="s">
        <v>532</v>
      </c>
      <c r="E73" s="422" t="s">
        <v>470</v>
      </c>
      <c r="F73" s="423" t="s">
        <v>471</v>
      </c>
      <c r="G73" s="426" t="s">
        <v>533</v>
      </c>
      <c r="H73" s="426" t="s">
        <v>470</v>
      </c>
      <c r="I73" s="426" t="s">
        <v>471</v>
      </c>
      <c r="J73" s="263" t="s">
        <v>469</v>
      </c>
    </row>
    <row r="74" spans="1:10" x14ac:dyDescent="0.3">
      <c r="A74" s="415"/>
      <c r="B74" s="424"/>
      <c r="C74" s="425"/>
      <c r="D74" s="427"/>
      <c r="E74" s="424"/>
      <c r="F74" s="425"/>
      <c r="G74" s="428"/>
      <c r="H74" s="427"/>
      <c r="I74" s="427"/>
      <c r="J74" s="263" t="s">
        <v>534</v>
      </c>
    </row>
    <row r="75" spans="1:10" ht="15" thickBot="1" x14ac:dyDescent="0.35">
      <c r="A75" s="416"/>
      <c r="B75" s="266" t="s">
        <v>535</v>
      </c>
      <c r="C75" s="55" t="s">
        <v>536</v>
      </c>
      <c r="D75" s="55" t="s">
        <v>537</v>
      </c>
      <c r="E75" s="434" t="s">
        <v>538</v>
      </c>
      <c r="F75" s="435"/>
      <c r="G75" s="434" t="s">
        <v>476</v>
      </c>
      <c r="H75" s="432"/>
      <c r="I75" s="432"/>
      <c r="J75" s="433"/>
    </row>
    <row r="76" spans="1:10" ht="15" thickTop="1" x14ac:dyDescent="0.3">
      <c r="A76" s="56" t="s">
        <v>539</v>
      </c>
      <c r="B76" s="327">
        <v>91119552.110468924</v>
      </c>
      <c r="C76" s="327" t="s">
        <v>540</v>
      </c>
      <c r="D76" s="328" t="s">
        <v>185</v>
      </c>
      <c r="E76" s="328" t="s">
        <v>185</v>
      </c>
      <c r="F76" s="328" t="s">
        <v>185</v>
      </c>
      <c r="G76" s="327">
        <v>5894246.3300794624</v>
      </c>
      <c r="H76" s="327">
        <v>474.07141405218891</v>
      </c>
      <c r="I76" s="327">
        <v>255.32625983564566</v>
      </c>
      <c r="J76" s="327" t="s">
        <v>544</v>
      </c>
    </row>
    <row r="77" spans="1:10" x14ac:dyDescent="0.3">
      <c r="A77" s="283" t="s">
        <v>541</v>
      </c>
      <c r="B77" s="327">
        <v>39518350.449221194</v>
      </c>
      <c r="C77" s="327" t="s">
        <v>540</v>
      </c>
      <c r="D77" s="327">
        <v>62.818550609275022</v>
      </c>
      <c r="E77" s="327">
        <v>4.71081601067928</v>
      </c>
      <c r="F77" s="327">
        <v>3.6043774931421502</v>
      </c>
      <c r="G77" s="327">
        <v>2482485.4976894674</v>
      </c>
      <c r="H77" s="327">
        <v>186.16367801182585</v>
      </c>
      <c r="I77" s="327">
        <v>142.439052925277</v>
      </c>
      <c r="J77" s="327" t="s">
        <v>482</v>
      </c>
    </row>
    <row r="78" spans="1:10" x14ac:dyDescent="0.3">
      <c r="A78" s="283" t="s">
        <v>542</v>
      </c>
      <c r="B78" s="327">
        <v>23547856.46013758</v>
      </c>
      <c r="C78" s="327" t="s">
        <v>540</v>
      </c>
      <c r="D78" s="327">
        <v>90.390222007608685</v>
      </c>
      <c r="E78" s="327">
        <v>1.3293847084140999</v>
      </c>
      <c r="F78" s="327">
        <v>4.0838943275543604</v>
      </c>
      <c r="G78" s="327">
        <v>2128495.9732351382</v>
      </c>
      <c r="H78" s="327">
        <v>31.304160294037182</v>
      </c>
      <c r="I78" s="327">
        <v>96.166957423620104</v>
      </c>
      <c r="J78" s="327" t="s">
        <v>482</v>
      </c>
    </row>
    <row r="79" spans="1:10" x14ac:dyDescent="0.3">
      <c r="A79" s="283" t="s">
        <v>543</v>
      </c>
      <c r="B79" s="327">
        <v>25079732.293968797</v>
      </c>
      <c r="C79" s="327" t="s">
        <v>540</v>
      </c>
      <c r="D79" s="327">
        <v>50.61939699547608</v>
      </c>
      <c r="E79" s="327">
        <v>2.9025747542863098</v>
      </c>
      <c r="F79" s="327">
        <v>0.31864834210840998</v>
      </c>
      <c r="G79" s="327">
        <v>1269520.9255286683</v>
      </c>
      <c r="H79" s="327">
        <v>72.795797800732927</v>
      </c>
      <c r="I79" s="327">
        <v>7.9916151159959297</v>
      </c>
      <c r="J79" s="327" t="s">
        <v>482</v>
      </c>
    </row>
    <row r="80" spans="1:10" x14ac:dyDescent="0.3">
      <c r="A80" s="283" t="s">
        <v>3221</v>
      </c>
      <c r="B80" s="327">
        <v>353451.33084586024</v>
      </c>
      <c r="C80" s="327" t="s">
        <v>540</v>
      </c>
      <c r="D80" s="327">
        <v>38.884939528440349</v>
      </c>
      <c r="E80" s="327">
        <v>1.469740809049E-2</v>
      </c>
      <c r="F80" s="327">
        <v>3.6742710183873699</v>
      </c>
      <c r="G80" s="327">
        <v>13743.93362618804</v>
      </c>
      <c r="H80" s="327">
        <v>5.1948184495699996E-3</v>
      </c>
      <c r="I80" s="327">
        <v>1.29867598133739</v>
      </c>
      <c r="J80" s="327" t="s">
        <v>544</v>
      </c>
    </row>
    <row r="81" spans="1:10" x14ac:dyDescent="0.3">
      <c r="A81" s="283" t="s">
        <v>3222</v>
      </c>
      <c r="B81" s="327" t="s">
        <v>511</v>
      </c>
      <c r="C81" s="327" t="s">
        <v>540</v>
      </c>
      <c r="D81" s="327" t="s">
        <v>511</v>
      </c>
      <c r="E81" s="327" t="s">
        <v>511</v>
      </c>
      <c r="F81" s="327" t="s">
        <v>511</v>
      </c>
      <c r="G81" s="327" t="s">
        <v>511</v>
      </c>
      <c r="H81" s="327" t="s">
        <v>511</v>
      </c>
      <c r="I81" s="327" t="s">
        <v>511</v>
      </c>
      <c r="J81" s="327" t="s">
        <v>511</v>
      </c>
    </row>
    <row r="82" spans="1:10" x14ac:dyDescent="0.3">
      <c r="A82" s="283" t="s">
        <v>3223</v>
      </c>
      <c r="B82" s="327">
        <v>2620161.5762954974</v>
      </c>
      <c r="C82" s="327" t="s">
        <v>540</v>
      </c>
      <c r="D82" s="327">
        <v>88.047818292785962</v>
      </c>
      <c r="E82" s="327">
        <v>70.149331548862634</v>
      </c>
      <c r="F82" s="327">
        <v>2.8356871028999802</v>
      </c>
      <c r="G82" s="328" t="s">
        <v>185</v>
      </c>
      <c r="H82" s="327">
        <v>183.80258312714338</v>
      </c>
      <c r="I82" s="327">
        <v>7.4299583894152299</v>
      </c>
      <c r="J82" s="327" t="s">
        <v>482</v>
      </c>
    </row>
    <row r="83" spans="1:10" x14ac:dyDescent="0.3">
      <c r="A83" s="284" t="s">
        <v>545</v>
      </c>
      <c r="B83" s="327">
        <v>32351773.409563068</v>
      </c>
      <c r="C83" s="327" t="s">
        <v>540</v>
      </c>
      <c r="D83" s="328" t="s">
        <v>185</v>
      </c>
      <c r="E83" s="328" t="s">
        <v>185</v>
      </c>
      <c r="F83" s="328" t="s">
        <v>185</v>
      </c>
      <c r="G83" s="327">
        <v>2540094.5307982946</v>
      </c>
      <c r="H83" s="327">
        <v>37.656050059714502</v>
      </c>
      <c r="I83" s="327">
        <v>101.32241952488565</v>
      </c>
      <c r="J83" s="327" t="s">
        <v>544</v>
      </c>
    </row>
    <row r="84" spans="1:10" x14ac:dyDescent="0.3">
      <c r="A84" s="285" t="s">
        <v>541</v>
      </c>
      <c r="B84" s="327">
        <v>1343810.0384583769</v>
      </c>
      <c r="C84" s="327" t="s">
        <v>540</v>
      </c>
      <c r="D84" s="327">
        <v>75.928141051021797</v>
      </c>
      <c r="E84" s="327">
        <v>0.76379847184557004</v>
      </c>
      <c r="F84" s="327">
        <v>0.35425092693756</v>
      </c>
      <c r="G84" s="327">
        <v>102032.99814584665</v>
      </c>
      <c r="H84" s="327">
        <v>1.02640005382524</v>
      </c>
      <c r="I84" s="327">
        <v>0.47604595175188003</v>
      </c>
      <c r="J84" s="327" t="s">
        <v>482</v>
      </c>
    </row>
    <row r="85" spans="1:10" x14ac:dyDescent="0.3">
      <c r="A85" s="285" t="s">
        <v>542</v>
      </c>
      <c r="B85" s="327">
        <v>21964918.19043801</v>
      </c>
      <c r="C85" s="327" t="s">
        <v>540</v>
      </c>
      <c r="D85" s="327">
        <v>90.62078968100333</v>
      </c>
      <c r="E85" s="327">
        <v>0.73257570335638</v>
      </c>
      <c r="F85" s="327">
        <v>4.2890443345528002</v>
      </c>
      <c r="G85" s="327">
        <v>1990478.2316961272</v>
      </c>
      <c r="H85" s="327">
        <v>16.09096539252544</v>
      </c>
      <c r="I85" s="327">
        <v>94.208507923613965</v>
      </c>
      <c r="J85" s="327" t="s">
        <v>482</v>
      </c>
    </row>
    <row r="86" spans="1:10" x14ac:dyDescent="0.3">
      <c r="A86" s="285" t="s">
        <v>543</v>
      </c>
      <c r="B86" s="327">
        <v>8795000.2471165303</v>
      </c>
      <c r="C86" s="327" t="s">
        <v>540</v>
      </c>
      <c r="D86" s="327">
        <v>50.838234302060421</v>
      </c>
      <c r="E86" s="327">
        <v>2.3338941529224702</v>
      </c>
      <c r="F86" s="327">
        <v>0.75335764658167004</v>
      </c>
      <c r="G86" s="327">
        <v>447122.28324958944</v>
      </c>
      <c r="H86" s="327">
        <v>20.526599651696909</v>
      </c>
      <c r="I86" s="327">
        <v>6.6257806878528998</v>
      </c>
      <c r="J86" s="327" t="s">
        <v>482</v>
      </c>
    </row>
    <row r="87" spans="1:10" x14ac:dyDescent="0.3">
      <c r="A87" s="285" t="s">
        <v>3221</v>
      </c>
      <c r="B87" s="327">
        <v>52888.087323471489</v>
      </c>
      <c r="C87" s="327" t="s">
        <v>540</v>
      </c>
      <c r="D87" s="327">
        <v>8.7168534553273496</v>
      </c>
      <c r="E87" s="327" t="s">
        <v>3112</v>
      </c>
      <c r="F87" s="327" t="s">
        <v>3112</v>
      </c>
      <c r="G87" s="327">
        <v>461.01770673125719</v>
      </c>
      <c r="H87" s="327" t="s">
        <v>3112</v>
      </c>
      <c r="I87" s="327" t="s">
        <v>3112</v>
      </c>
      <c r="J87" s="327" t="s">
        <v>544</v>
      </c>
    </row>
    <row r="88" spans="1:10" x14ac:dyDescent="0.3">
      <c r="A88" s="285" t="s">
        <v>3222</v>
      </c>
      <c r="B88" s="327" t="s">
        <v>511</v>
      </c>
      <c r="C88" s="327" t="s">
        <v>540</v>
      </c>
      <c r="D88" s="327" t="s">
        <v>511</v>
      </c>
      <c r="E88" s="327" t="s">
        <v>511</v>
      </c>
      <c r="F88" s="327" t="s">
        <v>511</v>
      </c>
      <c r="G88" s="327" t="s">
        <v>511</v>
      </c>
      <c r="H88" s="327" t="s">
        <v>511</v>
      </c>
      <c r="I88" s="327" t="s">
        <v>511</v>
      </c>
      <c r="J88" s="327" t="s">
        <v>511</v>
      </c>
    </row>
    <row r="89" spans="1:10" x14ac:dyDescent="0.3">
      <c r="A89" s="285" t="s">
        <v>3223</v>
      </c>
      <c r="B89" s="327">
        <v>195156.84622667928</v>
      </c>
      <c r="C89" s="327" t="s">
        <v>540</v>
      </c>
      <c r="D89" s="327">
        <v>97.735736802039924</v>
      </c>
      <c r="E89" s="327">
        <v>6.192435418265E-2</v>
      </c>
      <c r="F89" s="327">
        <v>6.192435418265E-2</v>
      </c>
      <c r="G89" s="327">
        <v>19073.798157926904</v>
      </c>
      <c r="H89" s="327">
        <v>1.2084961666909999E-2</v>
      </c>
      <c r="I89" s="327">
        <v>1.2084961666909999E-2</v>
      </c>
      <c r="J89" s="327" t="s">
        <v>482</v>
      </c>
    </row>
    <row r="90" spans="1:10" x14ac:dyDescent="0.3">
      <c r="A90" s="286" t="s">
        <v>3224</v>
      </c>
      <c r="B90" s="327">
        <v>29762022.261531696</v>
      </c>
      <c r="C90" s="327" t="s">
        <v>540</v>
      </c>
      <c r="D90" s="328" t="s">
        <v>185</v>
      </c>
      <c r="E90" s="328" t="s">
        <v>185</v>
      </c>
      <c r="F90" s="328" t="s">
        <v>185</v>
      </c>
      <c r="G90" s="327">
        <v>2400057.4856406469</v>
      </c>
      <c r="H90" s="327">
        <v>34.823479419570468</v>
      </c>
      <c r="I90" s="327">
        <v>100.86538569159121</v>
      </c>
      <c r="J90" s="327" t="s">
        <v>544</v>
      </c>
    </row>
    <row r="91" spans="1:10" x14ac:dyDescent="0.3">
      <c r="A91" s="285" t="s">
        <v>541</v>
      </c>
      <c r="B91" s="327">
        <v>1289345.7754762077</v>
      </c>
      <c r="C91" s="327" t="s">
        <v>540</v>
      </c>
      <c r="D91" s="327">
        <v>75.981710695644367</v>
      </c>
      <c r="E91" s="327">
        <v>0.66331306705496995</v>
      </c>
      <c r="F91" s="327">
        <v>0.25283307148143003</v>
      </c>
      <c r="G91" s="327">
        <v>97966.697698884454</v>
      </c>
      <c r="H91" s="327">
        <v>0.85523990082548995</v>
      </c>
      <c r="I91" s="327">
        <v>0.32598925261525002</v>
      </c>
      <c r="J91" s="327" t="s">
        <v>482</v>
      </c>
    </row>
    <row r="92" spans="1:10" x14ac:dyDescent="0.3">
      <c r="A92" s="285" t="s">
        <v>542</v>
      </c>
      <c r="B92" s="327">
        <v>21878947.484241422</v>
      </c>
      <c r="C92" s="327" t="s">
        <v>540</v>
      </c>
      <c r="D92" s="327">
        <v>90.624623010701626</v>
      </c>
      <c r="E92" s="327">
        <v>0.69812515865578995</v>
      </c>
      <c r="F92" s="327">
        <v>4.3002982540659396</v>
      </c>
      <c r="G92" s="327">
        <v>1982771.3676303178</v>
      </c>
      <c r="H92" s="327">
        <v>15.27424368365784</v>
      </c>
      <c r="I92" s="327">
        <v>94.085999667283815</v>
      </c>
      <c r="J92" s="327" t="s">
        <v>482</v>
      </c>
    </row>
    <row r="93" spans="1:10" x14ac:dyDescent="0.3">
      <c r="A93" s="285" t="s">
        <v>543</v>
      </c>
      <c r="B93" s="327">
        <v>6345684.0682639154</v>
      </c>
      <c r="C93" s="327" t="s">
        <v>540</v>
      </c>
      <c r="D93" s="327">
        <v>50.248073994006518</v>
      </c>
      <c r="E93" s="327">
        <v>2.9440341927598199</v>
      </c>
      <c r="F93" s="327">
        <v>1.01506972939916</v>
      </c>
      <c r="G93" s="327">
        <v>318858.40260471357</v>
      </c>
      <c r="H93" s="327">
        <v>18.681910873420229</v>
      </c>
      <c r="I93" s="327">
        <v>6.4413118100252298</v>
      </c>
      <c r="J93" s="327" t="s">
        <v>482</v>
      </c>
    </row>
    <row r="94" spans="1:10" x14ac:dyDescent="0.3">
      <c r="A94" s="285" t="s">
        <v>3221</v>
      </c>
      <c r="B94" s="327">
        <v>52888.087323471489</v>
      </c>
      <c r="C94" s="327" t="s">
        <v>540</v>
      </c>
      <c r="D94" s="327">
        <v>8.7168534553273496</v>
      </c>
      <c r="E94" s="327" t="s">
        <v>516</v>
      </c>
      <c r="F94" s="327" t="s">
        <v>516</v>
      </c>
      <c r="G94" s="327">
        <v>461.01770673125719</v>
      </c>
      <c r="H94" s="327" t="s">
        <v>516</v>
      </c>
      <c r="I94" s="327" t="s">
        <v>516</v>
      </c>
      <c r="J94" s="327" t="s">
        <v>482</v>
      </c>
    </row>
    <row r="95" spans="1:10" x14ac:dyDescent="0.3">
      <c r="A95" s="285" t="s">
        <v>3222</v>
      </c>
      <c r="B95" s="327" t="s">
        <v>511</v>
      </c>
      <c r="C95" s="327" t="s">
        <v>540</v>
      </c>
      <c r="D95" s="327" t="s">
        <v>511</v>
      </c>
      <c r="E95" s="327" t="s">
        <v>511</v>
      </c>
      <c r="F95" s="327" t="s">
        <v>511</v>
      </c>
      <c r="G95" s="327" t="s">
        <v>511</v>
      </c>
      <c r="H95" s="327" t="s">
        <v>511</v>
      </c>
      <c r="I95" s="327" t="s">
        <v>511</v>
      </c>
      <c r="J95" s="327" t="s">
        <v>511</v>
      </c>
    </row>
    <row r="96" spans="1:10" x14ac:dyDescent="0.3">
      <c r="A96" s="285" t="s">
        <v>3223</v>
      </c>
      <c r="B96" s="327">
        <v>195156.84622667928</v>
      </c>
      <c r="C96" s="327" t="s">
        <v>540</v>
      </c>
      <c r="D96" s="327">
        <v>97.735736802039924</v>
      </c>
      <c r="E96" s="327">
        <v>6.192435418265E-2</v>
      </c>
      <c r="F96" s="327">
        <v>6.192435418265E-2</v>
      </c>
      <c r="G96" s="327">
        <v>19073.798157926904</v>
      </c>
      <c r="H96" s="327">
        <v>1.2084961666909999E-2</v>
      </c>
      <c r="I96" s="327">
        <v>1.2084961666909999E-2</v>
      </c>
      <c r="J96" s="327" t="s">
        <v>482</v>
      </c>
    </row>
    <row r="97" spans="1:10" x14ac:dyDescent="0.3">
      <c r="A97" s="287" t="s">
        <v>546</v>
      </c>
      <c r="B97" s="327">
        <v>29762022.261531696</v>
      </c>
      <c r="C97" s="327" t="s">
        <v>540</v>
      </c>
      <c r="D97" s="328" t="s">
        <v>185</v>
      </c>
      <c r="E97" s="328" t="s">
        <v>185</v>
      </c>
      <c r="F97" s="328" t="s">
        <v>185</v>
      </c>
      <c r="G97" s="327">
        <v>2400057.4856406469</v>
      </c>
      <c r="H97" s="327">
        <v>34.823479419570468</v>
      </c>
      <c r="I97" s="327">
        <v>100.86538569159121</v>
      </c>
      <c r="J97" s="327" t="s">
        <v>544</v>
      </c>
    </row>
    <row r="98" spans="1:10" x14ac:dyDescent="0.3">
      <c r="A98" s="288" t="s">
        <v>547</v>
      </c>
      <c r="B98" s="329">
        <v>1289345.7754762077</v>
      </c>
      <c r="C98" s="327" t="s">
        <v>540</v>
      </c>
      <c r="D98" s="327">
        <v>75.981710695644367</v>
      </c>
      <c r="E98" s="327">
        <v>0.66331306705496995</v>
      </c>
      <c r="F98" s="327">
        <v>0.25283307148143003</v>
      </c>
      <c r="G98" s="329">
        <v>97966.697698884454</v>
      </c>
      <c r="H98" s="329">
        <v>0.85523990082548995</v>
      </c>
      <c r="I98" s="329">
        <v>0.32598925261525002</v>
      </c>
      <c r="J98" s="329" t="s">
        <v>482</v>
      </c>
    </row>
    <row r="99" spans="1:10" x14ac:dyDescent="0.3">
      <c r="A99" s="288" t="s">
        <v>548</v>
      </c>
      <c r="B99" s="329">
        <v>21878947.484241422</v>
      </c>
      <c r="C99" s="327" t="s">
        <v>540</v>
      </c>
      <c r="D99" s="327">
        <v>90.624623010701626</v>
      </c>
      <c r="E99" s="327">
        <v>0.69812515865578995</v>
      </c>
      <c r="F99" s="327">
        <v>4.3002982540659396</v>
      </c>
      <c r="G99" s="329">
        <v>1982771.3676303178</v>
      </c>
      <c r="H99" s="329">
        <v>15.27424368365784</v>
      </c>
      <c r="I99" s="329">
        <v>94.085999667283815</v>
      </c>
      <c r="J99" s="329" t="s">
        <v>482</v>
      </c>
    </row>
    <row r="100" spans="1:10" x14ac:dyDescent="0.3">
      <c r="A100" s="288" t="s">
        <v>549</v>
      </c>
      <c r="B100" s="329">
        <v>6345684.0682639154</v>
      </c>
      <c r="C100" s="327" t="s">
        <v>540</v>
      </c>
      <c r="D100" s="327">
        <v>50.248073994006518</v>
      </c>
      <c r="E100" s="327">
        <v>2.9440341927598199</v>
      </c>
      <c r="F100" s="327">
        <v>1.01506972939916</v>
      </c>
      <c r="G100" s="329">
        <v>318858.40260471357</v>
      </c>
      <c r="H100" s="329">
        <v>18.681910873420229</v>
      </c>
      <c r="I100" s="329">
        <v>6.4413118100252298</v>
      </c>
      <c r="J100" s="329" t="s">
        <v>482</v>
      </c>
    </row>
    <row r="101" spans="1:10" x14ac:dyDescent="0.3">
      <c r="A101" s="288" t="s">
        <v>550</v>
      </c>
      <c r="B101" s="329">
        <v>52888.087323471489</v>
      </c>
      <c r="C101" s="327" t="s">
        <v>540</v>
      </c>
      <c r="D101" s="327">
        <v>8.7168534553273496</v>
      </c>
      <c r="E101" s="327" t="s">
        <v>482</v>
      </c>
      <c r="F101" s="327" t="s">
        <v>482</v>
      </c>
      <c r="G101" s="329">
        <v>461.01770673125719</v>
      </c>
      <c r="H101" s="329" t="s">
        <v>482</v>
      </c>
      <c r="I101" s="329" t="s">
        <v>482</v>
      </c>
      <c r="J101" s="329" t="s">
        <v>482</v>
      </c>
    </row>
    <row r="102" spans="1:10" x14ac:dyDescent="0.3">
      <c r="A102" s="288" t="s">
        <v>551</v>
      </c>
      <c r="B102" s="329" t="s">
        <v>511</v>
      </c>
      <c r="C102" s="327" t="s">
        <v>540</v>
      </c>
      <c r="D102" s="327" t="s">
        <v>511</v>
      </c>
      <c r="E102" s="327" t="s">
        <v>511</v>
      </c>
      <c r="F102" s="327" t="s">
        <v>511</v>
      </c>
      <c r="G102" s="329" t="s">
        <v>511</v>
      </c>
      <c r="H102" s="329" t="s">
        <v>511</v>
      </c>
      <c r="I102" s="329" t="s">
        <v>511</v>
      </c>
      <c r="J102" s="329" t="s">
        <v>511</v>
      </c>
    </row>
    <row r="103" spans="1:10" x14ac:dyDescent="0.3">
      <c r="A103" s="288" t="s">
        <v>88</v>
      </c>
      <c r="B103" s="329">
        <v>195156.84622667928</v>
      </c>
      <c r="C103" s="327" t="s">
        <v>540</v>
      </c>
      <c r="D103" s="327">
        <v>97.735736802039924</v>
      </c>
      <c r="E103" s="327">
        <v>6.192435418265E-2</v>
      </c>
      <c r="F103" s="327">
        <v>6.192435418265E-2</v>
      </c>
      <c r="G103" s="329">
        <v>19073.798157926904</v>
      </c>
      <c r="H103" s="329">
        <v>1.2084961666909999E-2</v>
      </c>
      <c r="I103" s="329">
        <v>1.2084961666909999E-2</v>
      </c>
      <c r="J103" s="329" t="s">
        <v>482</v>
      </c>
    </row>
    <row r="104" spans="1:10" x14ac:dyDescent="0.3">
      <c r="A104" s="287" t="s">
        <v>552</v>
      </c>
      <c r="B104" s="327" t="s">
        <v>3113</v>
      </c>
      <c r="C104" s="327" t="s">
        <v>540</v>
      </c>
      <c r="D104" s="328" t="s">
        <v>185</v>
      </c>
      <c r="E104" s="328" t="s">
        <v>185</v>
      </c>
      <c r="F104" s="328" t="s">
        <v>185</v>
      </c>
      <c r="G104" s="327" t="s">
        <v>3113</v>
      </c>
      <c r="H104" s="327" t="s">
        <v>556</v>
      </c>
      <c r="I104" s="327" t="s">
        <v>556</v>
      </c>
      <c r="J104" s="327" t="s">
        <v>544</v>
      </c>
    </row>
    <row r="105" spans="1:10" x14ac:dyDescent="0.3">
      <c r="A105" s="288" t="s">
        <v>547</v>
      </c>
      <c r="B105" s="329" t="s">
        <v>484</v>
      </c>
      <c r="C105" s="327" t="s">
        <v>540</v>
      </c>
      <c r="D105" s="327" t="s">
        <v>516</v>
      </c>
      <c r="E105" s="327" t="s">
        <v>484</v>
      </c>
      <c r="F105" s="327" t="s">
        <v>484</v>
      </c>
      <c r="G105" s="329" t="s">
        <v>484</v>
      </c>
      <c r="H105" s="329" t="s">
        <v>484</v>
      </c>
      <c r="I105" s="329" t="s">
        <v>484</v>
      </c>
      <c r="J105" s="329" t="s">
        <v>482</v>
      </c>
    </row>
    <row r="106" spans="1:10" x14ac:dyDescent="0.3">
      <c r="A106" s="288" t="s">
        <v>548</v>
      </c>
      <c r="B106" s="329" t="s">
        <v>484</v>
      </c>
      <c r="C106" s="327" t="s">
        <v>540</v>
      </c>
      <c r="D106" s="327" t="s">
        <v>516</v>
      </c>
      <c r="E106" s="327" t="s">
        <v>484</v>
      </c>
      <c r="F106" s="327" t="s">
        <v>484</v>
      </c>
      <c r="G106" s="329" t="s">
        <v>484</v>
      </c>
      <c r="H106" s="329" t="s">
        <v>484</v>
      </c>
      <c r="I106" s="329" t="s">
        <v>484</v>
      </c>
      <c r="J106" s="329" t="s">
        <v>482</v>
      </c>
    </row>
    <row r="107" spans="1:10" x14ac:dyDescent="0.3">
      <c r="A107" s="288" t="s">
        <v>549</v>
      </c>
      <c r="B107" s="329" t="s">
        <v>484</v>
      </c>
      <c r="C107" s="327" t="s">
        <v>540</v>
      </c>
      <c r="D107" s="327" t="s">
        <v>516</v>
      </c>
      <c r="E107" s="327" t="s">
        <v>484</v>
      </c>
      <c r="F107" s="327" t="s">
        <v>484</v>
      </c>
      <c r="G107" s="329" t="s">
        <v>484</v>
      </c>
      <c r="H107" s="329" t="s">
        <v>484</v>
      </c>
      <c r="I107" s="329" t="s">
        <v>484</v>
      </c>
      <c r="J107" s="329" t="s">
        <v>482</v>
      </c>
    </row>
    <row r="108" spans="1:10" x14ac:dyDescent="0.3">
      <c r="A108" s="288" t="s">
        <v>550</v>
      </c>
      <c r="B108" s="329" t="s">
        <v>484</v>
      </c>
      <c r="C108" s="327" t="s">
        <v>540</v>
      </c>
      <c r="D108" s="327" t="s">
        <v>516</v>
      </c>
      <c r="E108" s="327" t="s">
        <v>484</v>
      </c>
      <c r="F108" s="327" t="s">
        <v>484</v>
      </c>
      <c r="G108" s="329" t="s">
        <v>484</v>
      </c>
      <c r="H108" s="329" t="s">
        <v>484</v>
      </c>
      <c r="I108" s="329" t="s">
        <v>484</v>
      </c>
      <c r="J108" s="329" t="s">
        <v>482</v>
      </c>
    </row>
    <row r="109" spans="1:10" x14ac:dyDescent="0.3">
      <c r="A109" s="288" t="s">
        <v>551</v>
      </c>
      <c r="B109" s="329" t="s">
        <v>511</v>
      </c>
      <c r="C109" s="327" t="s">
        <v>540</v>
      </c>
      <c r="D109" s="327" t="s">
        <v>511</v>
      </c>
      <c r="E109" s="327" t="s">
        <v>511</v>
      </c>
      <c r="F109" s="327" t="s">
        <v>511</v>
      </c>
      <c r="G109" s="329" t="s">
        <v>511</v>
      </c>
      <c r="H109" s="329" t="s">
        <v>511</v>
      </c>
      <c r="I109" s="329" t="s">
        <v>511</v>
      </c>
      <c r="J109" s="329" t="s">
        <v>511</v>
      </c>
    </row>
    <row r="110" spans="1:10" x14ac:dyDescent="0.3">
      <c r="A110" s="288" t="s">
        <v>88</v>
      </c>
      <c r="B110" s="329" t="s">
        <v>484</v>
      </c>
      <c r="C110" s="327" t="s">
        <v>540</v>
      </c>
      <c r="D110" s="327" t="s">
        <v>516</v>
      </c>
      <c r="E110" s="327" t="s">
        <v>484</v>
      </c>
      <c r="F110" s="327" t="s">
        <v>484</v>
      </c>
      <c r="G110" s="329" t="s">
        <v>484</v>
      </c>
      <c r="H110" s="329" t="s">
        <v>484</v>
      </c>
      <c r="I110" s="329" t="s">
        <v>484</v>
      </c>
      <c r="J110" s="329" t="s">
        <v>482</v>
      </c>
    </row>
    <row r="111" spans="1:10" x14ac:dyDescent="0.3">
      <c r="A111" s="287" t="s">
        <v>553</v>
      </c>
      <c r="B111" s="327" t="s">
        <v>3113</v>
      </c>
      <c r="C111" s="327" t="s">
        <v>540</v>
      </c>
      <c r="D111" s="328" t="s">
        <v>185</v>
      </c>
      <c r="E111" s="328" t="s">
        <v>185</v>
      </c>
      <c r="F111" s="328" t="s">
        <v>185</v>
      </c>
      <c r="G111" s="327" t="s">
        <v>556</v>
      </c>
      <c r="H111" s="327" t="s">
        <v>3113</v>
      </c>
      <c r="I111" s="327" t="s">
        <v>556</v>
      </c>
      <c r="J111" s="327" t="s">
        <v>544</v>
      </c>
    </row>
    <row r="112" spans="1:10" x14ac:dyDescent="0.3">
      <c r="A112" s="288" t="s">
        <v>547</v>
      </c>
      <c r="B112" s="329" t="s">
        <v>484</v>
      </c>
      <c r="C112" s="327" t="s">
        <v>540</v>
      </c>
      <c r="D112" s="327" t="s">
        <v>516</v>
      </c>
      <c r="E112" s="327" t="s">
        <v>484</v>
      </c>
      <c r="F112" s="327" t="s">
        <v>484</v>
      </c>
      <c r="G112" s="329" t="s">
        <v>484</v>
      </c>
      <c r="H112" s="329" t="s">
        <v>484</v>
      </c>
      <c r="I112" s="329" t="s">
        <v>484</v>
      </c>
      <c r="J112" s="329" t="s">
        <v>482</v>
      </c>
    </row>
    <row r="113" spans="1:10" x14ac:dyDescent="0.3">
      <c r="A113" s="288" t="s">
        <v>548</v>
      </c>
      <c r="B113" s="329" t="s">
        <v>484</v>
      </c>
      <c r="C113" s="327" t="s">
        <v>540</v>
      </c>
      <c r="D113" s="327" t="s">
        <v>516</v>
      </c>
      <c r="E113" s="327" t="s">
        <v>484</v>
      </c>
      <c r="F113" s="327" t="s">
        <v>484</v>
      </c>
      <c r="G113" s="329" t="s">
        <v>484</v>
      </c>
      <c r="H113" s="329" t="s">
        <v>484</v>
      </c>
      <c r="I113" s="329" t="s">
        <v>484</v>
      </c>
      <c r="J113" s="329" t="s">
        <v>482</v>
      </c>
    </row>
    <row r="114" spans="1:10" x14ac:dyDescent="0.3">
      <c r="A114" s="288" t="s">
        <v>549</v>
      </c>
      <c r="B114" s="329" t="s">
        <v>484</v>
      </c>
      <c r="C114" s="327" t="s">
        <v>540</v>
      </c>
      <c r="D114" s="327" t="s">
        <v>516</v>
      </c>
      <c r="E114" s="327" t="s">
        <v>484</v>
      </c>
      <c r="F114" s="327" t="s">
        <v>484</v>
      </c>
      <c r="G114" s="329" t="s">
        <v>484</v>
      </c>
      <c r="H114" s="329" t="s">
        <v>484</v>
      </c>
      <c r="I114" s="329" t="s">
        <v>484</v>
      </c>
      <c r="J114" s="329" t="s">
        <v>482</v>
      </c>
    </row>
    <row r="115" spans="1:10" x14ac:dyDescent="0.3">
      <c r="A115" s="288" t="s">
        <v>550</v>
      </c>
      <c r="B115" s="329" t="s">
        <v>484</v>
      </c>
      <c r="C115" s="327" t="s">
        <v>540</v>
      </c>
      <c r="D115" s="327" t="s">
        <v>516</v>
      </c>
      <c r="E115" s="327" t="s">
        <v>484</v>
      </c>
      <c r="F115" s="327" t="s">
        <v>484</v>
      </c>
      <c r="G115" s="329" t="s">
        <v>484</v>
      </c>
      <c r="H115" s="329" t="s">
        <v>484</v>
      </c>
      <c r="I115" s="329" t="s">
        <v>484</v>
      </c>
      <c r="J115" s="329" t="s">
        <v>482</v>
      </c>
    </row>
    <row r="116" spans="1:10" x14ac:dyDescent="0.3">
      <c r="A116" s="288" t="s">
        <v>551</v>
      </c>
      <c r="B116" s="329" t="s">
        <v>511</v>
      </c>
      <c r="C116" s="327" t="s">
        <v>540</v>
      </c>
      <c r="D116" s="327" t="s">
        <v>511</v>
      </c>
      <c r="E116" s="327" t="s">
        <v>511</v>
      </c>
      <c r="F116" s="327" t="s">
        <v>511</v>
      </c>
      <c r="G116" s="329" t="s">
        <v>511</v>
      </c>
      <c r="H116" s="329" t="s">
        <v>511</v>
      </c>
      <c r="I116" s="329" t="s">
        <v>511</v>
      </c>
      <c r="J116" s="329" t="s">
        <v>511</v>
      </c>
    </row>
    <row r="117" spans="1:10" x14ac:dyDescent="0.3">
      <c r="A117" s="288" t="s">
        <v>88</v>
      </c>
      <c r="B117" s="329" t="s">
        <v>484</v>
      </c>
      <c r="C117" s="327" t="s">
        <v>540</v>
      </c>
      <c r="D117" s="327" t="s">
        <v>516</v>
      </c>
      <c r="E117" s="327" t="s">
        <v>484</v>
      </c>
      <c r="F117" s="327" t="s">
        <v>484</v>
      </c>
      <c r="G117" s="329" t="s">
        <v>484</v>
      </c>
      <c r="H117" s="329" t="s">
        <v>484</v>
      </c>
      <c r="I117" s="329" t="s">
        <v>484</v>
      </c>
      <c r="J117" s="329" t="s">
        <v>482</v>
      </c>
    </row>
    <row r="118" spans="1:10" x14ac:dyDescent="0.3">
      <c r="A118" s="289" t="s">
        <v>481</v>
      </c>
      <c r="B118" s="327">
        <v>1778687.0543379753</v>
      </c>
      <c r="C118" s="327" t="s">
        <v>540</v>
      </c>
      <c r="D118" s="328" t="s">
        <v>185</v>
      </c>
      <c r="E118" s="328" t="s">
        <v>185</v>
      </c>
      <c r="F118" s="328" t="s">
        <v>185</v>
      </c>
      <c r="G118" s="327">
        <v>94253.062008181601</v>
      </c>
      <c r="H118" s="327">
        <v>1.46027512323081</v>
      </c>
      <c r="I118" s="327">
        <v>0.26593010197444999</v>
      </c>
      <c r="J118" s="327" t="s">
        <v>544</v>
      </c>
    </row>
    <row r="119" spans="1:10" x14ac:dyDescent="0.3">
      <c r="A119" s="285" t="s">
        <v>541</v>
      </c>
      <c r="B119" s="329">
        <v>49045.406851392239</v>
      </c>
      <c r="C119" s="327" t="s">
        <v>540</v>
      </c>
      <c r="D119" s="327">
        <v>74.659973794071973</v>
      </c>
      <c r="E119" s="327">
        <v>3.1426139568948201</v>
      </c>
      <c r="F119" s="327">
        <v>2.75514054391506</v>
      </c>
      <c r="G119" s="329">
        <v>3661.7287902445428</v>
      </c>
      <c r="H119" s="329">
        <v>0.15413078009277001</v>
      </c>
      <c r="I119" s="329">
        <v>0.13512698890908001</v>
      </c>
      <c r="J119" s="329" t="s">
        <v>482</v>
      </c>
    </row>
    <row r="120" spans="1:10" x14ac:dyDescent="0.3">
      <c r="A120" s="285" t="s">
        <v>542</v>
      </c>
      <c r="B120" s="329">
        <v>397.21842434588893</v>
      </c>
      <c r="C120" s="327" t="s">
        <v>540</v>
      </c>
      <c r="D120" s="327">
        <v>89.645233903118736</v>
      </c>
      <c r="E120" s="327">
        <v>9.5000000000102105</v>
      </c>
      <c r="F120" s="327">
        <v>1.4249999999927201</v>
      </c>
      <c r="G120" s="329">
        <v>35.608738561115487</v>
      </c>
      <c r="H120" s="329">
        <v>3.77357503129E-3</v>
      </c>
      <c r="I120" s="329">
        <v>5.6603625469000001E-4</v>
      </c>
      <c r="J120" s="329" t="s">
        <v>482</v>
      </c>
    </row>
    <row r="121" spans="1:10" x14ac:dyDescent="0.3">
      <c r="A121" s="285" t="s">
        <v>543</v>
      </c>
      <c r="B121" s="329">
        <v>1729244.4290622373</v>
      </c>
      <c r="C121" s="327" t="s">
        <v>540</v>
      </c>
      <c r="D121" s="327">
        <v>52.367220594999381</v>
      </c>
      <c r="E121" s="327">
        <v>0.75314440585650999</v>
      </c>
      <c r="F121" s="327">
        <v>7.5314440585649997E-2</v>
      </c>
      <c r="G121" s="329">
        <v>90555.724479375946</v>
      </c>
      <c r="H121" s="329">
        <v>1.30237076810675</v>
      </c>
      <c r="I121" s="329">
        <v>0.13023707681068</v>
      </c>
      <c r="J121" s="329" t="s">
        <v>482</v>
      </c>
    </row>
    <row r="122" spans="1:10" x14ac:dyDescent="0.3">
      <c r="A122" s="285" t="s">
        <v>3221</v>
      </c>
      <c r="B122" s="329" t="s">
        <v>511</v>
      </c>
      <c r="C122" s="327" t="s">
        <v>540</v>
      </c>
      <c r="D122" s="327" t="s">
        <v>511</v>
      </c>
      <c r="E122" s="327" t="s">
        <v>511</v>
      </c>
      <c r="F122" s="327" t="s">
        <v>511</v>
      </c>
      <c r="G122" s="329" t="s">
        <v>511</v>
      </c>
      <c r="H122" s="329" t="s">
        <v>511</v>
      </c>
      <c r="I122" s="329" t="s">
        <v>511</v>
      </c>
      <c r="J122" s="329" t="s">
        <v>511</v>
      </c>
    </row>
    <row r="123" spans="1:10" x14ac:dyDescent="0.3">
      <c r="A123" s="285" t="s">
        <v>3222</v>
      </c>
      <c r="B123" s="329" t="s">
        <v>511</v>
      </c>
      <c r="C123" s="327" t="s">
        <v>540</v>
      </c>
      <c r="D123" s="327" t="s">
        <v>511</v>
      </c>
      <c r="E123" s="327" t="s">
        <v>511</v>
      </c>
      <c r="F123" s="327" t="s">
        <v>511</v>
      </c>
      <c r="G123" s="329" t="s">
        <v>511</v>
      </c>
      <c r="H123" s="329" t="s">
        <v>511</v>
      </c>
      <c r="I123" s="329" t="s">
        <v>511</v>
      </c>
      <c r="J123" s="329" t="s">
        <v>511</v>
      </c>
    </row>
    <row r="124" spans="1:10" x14ac:dyDescent="0.3">
      <c r="A124" s="285" t="s">
        <v>3223</v>
      </c>
      <c r="B124" s="329" t="s">
        <v>484</v>
      </c>
      <c r="C124" s="327" t="s">
        <v>540</v>
      </c>
      <c r="D124" s="327" t="s">
        <v>516</v>
      </c>
      <c r="E124" s="327" t="s">
        <v>484</v>
      </c>
      <c r="F124" s="327" t="s">
        <v>484</v>
      </c>
      <c r="G124" s="329" t="s">
        <v>484</v>
      </c>
      <c r="H124" s="329" t="s">
        <v>484</v>
      </c>
      <c r="I124" s="329" t="s">
        <v>484</v>
      </c>
      <c r="J124" s="329" t="s">
        <v>482</v>
      </c>
    </row>
    <row r="125" spans="1:10" x14ac:dyDescent="0.3">
      <c r="A125" s="290" t="s">
        <v>3225</v>
      </c>
      <c r="B125" s="327">
        <v>811064.09369339747</v>
      </c>
      <c r="C125" s="327" t="s">
        <v>540</v>
      </c>
      <c r="D125" s="328" t="s">
        <v>185</v>
      </c>
      <c r="E125" s="328" t="s">
        <v>185</v>
      </c>
      <c r="F125" s="328" t="s">
        <v>185</v>
      </c>
      <c r="G125" s="327">
        <v>45783.983149465937</v>
      </c>
      <c r="H125" s="327">
        <v>1.37229551691322</v>
      </c>
      <c r="I125" s="327">
        <v>0.19110373131999001</v>
      </c>
      <c r="J125" s="327" t="s">
        <v>544</v>
      </c>
    </row>
    <row r="126" spans="1:10" x14ac:dyDescent="0.3">
      <c r="A126" s="283" t="s">
        <v>541</v>
      </c>
      <c r="B126" s="327">
        <v>5418.8561307769987</v>
      </c>
      <c r="C126" s="327" t="s">
        <v>540</v>
      </c>
      <c r="D126" s="327">
        <v>74.659973794071973</v>
      </c>
      <c r="E126" s="327">
        <v>3.14261395689392</v>
      </c>
      <c r="F126" s="327">
        <v>2.7551405439157199</v>
      </c>
      <c r="G126" s="327">
        <v>404.57165671765699</v>
      </c>
      <c r="H126" s="327">
        <v>1.7029372906979999E-2</v>
      </c>
      <c r="I126" s="327">
        <v>1.492971022755E-2</v>
      </c>
      <c r="J126" s="327" t="s">
        <v>482</v>
      </c>
    </row>
    <row r="127" spans="1:10" x14ac:dyDescent="0.3">
      <c r="A127" s="283" t="s">
        <v>542</v>
      </c>
      <c r="B127" s="327">
        <v>85573.487772242661</v>
      </c>
      <c r="C127" s="327" t="s">
        <v>540</v>
      </c>
      <c r="D127" s="327">
        <v>89.645233903118736</v>
      </c>
      <c r="E127" s="327">
        <v>9.5000000000000604</v>
      </c>
      <c r="F127" s="327">
        <v>1.42500000000005</v>
      </c>
      <c r="G127" s="327">
        <v>7671.2553272483647</v>
      </c>
      <c r="H127" s="327">
        <v>0.81294813383631004</v>
      </c>
      <c r="I127" s="327">
        <v>0.12194222007545</v>
      </c>
      <c r="J127" s="327" t="s">
        <v>482</v>
      </c>
    </row>
    <row r="128" spans="1:10" x14ac:dyDescent="0.3">
      <c r="A128" s="283" t="s">
        <v>543</v>
      </c>
      <c r="B128" s="327">
        <v>720071.7497903778</v>
      </c>
      <c r="C128" s="327" t="s">
        <v>540</v>
      </c>
      <c r="D128" s="327">
        <v>52.367220594999388</v>
      </c>
      <c r="E128" s="327">
        <v>0.75314440585650999</v>
      </c>
      <c r="F128" s="327">
        <v>7.5314440585649997E-2</v>
      </c>
      <c r="G128" s="327">
        <v>37708.156165499917</v>
      </c>
      <c r="H128" s="327">
        <v>0.54231801016992998</v>
      </c>
      <c r="I128" s="327">
        <v>5.4231801016990003E-2</v>
      </c>
      <c r="J128" s="327" t="s">
        <v>482</v>
      </c>
    </row>
    <row r="129" spans="1:10" x14ac:dyDescent="0.3">
      <c r="A129" s="283" t="s">
        <v>3221</v>
      </c>
      <c r="B129" s="327" t="s">
        <v>511</v>
      </c>
      <c r="C129" s="327" t="s">
        <v>540</v>
      </c>
      <c r="D129" s="327" t="s">
        <v>511</v>
      </c>
      <c r="E129" s="327" t="s">
        <v>511</v>
      </c>
      <c r="F129" s="327" t="s">
        <v>511</v>
      </c>
      <c r="G129" s="327" t="s">
        <v>511</v>
      </c>
      <c r="H129" s="327" t="s">
        <v>511</v>
      </c>
      <c r="I129" s="327" t="s">
        <v>511</v>
      </c>
      <c r="J129" s="327" t="s">
        <v>511</v>
      </c>
    </row>
    <row r="130" spans="1:10" x14ac:dyDescent="0.3">
      <c r="A130" s="283" t="s">
        <v>3222</v>
      </c>
      <c r="B130" s="327" t="s">
        <v>511</v>
      </c>
      <c r="C130" s="327" t="s">
        <v>540</v>
      </c>
      <c r="D130" s="327" t="s">
        <v>511</v>
      </c>
      <c r="E130" s="327" t="s">
        <v>511</v>
      </c>
      <c r="F130" s="327" t="s">
        <v>511</v>
      </c>
      <c r="G130" s="327" t="s">
        <v>511</v>
      </c>
      <c r="H130" s="327" t="s">
        <v>511</v>
      </c>
      <c r="I130" s="327" t="s">
        <v>511</v>
      </c>
      <c r="J130" s="327" t="s">
        <v>511</v>
      </c>
    </row>
    <row r="131" spans="1:10" x14ac:dyDescent="0.3">
      <c r="A131" s="283" t="s">
        <v>3223</v>
      </c>
      <c r="B131" s="327" t="s">
        <v>484</v>
      </c>
      <c r="C131" s="327" t="s">
        <v>540</v>
      </c>
      <c r="D131" s="327" t="s">
        <v>516</v>
      </c>
      <c r="E131" s="327" t="s">
        <v>484</v>
      </c>
      <c r="F131" s="327" t="s">
        <v>484</v>
      </c>
      <c r="G131" s="327" t="s">
        <v>484</v>
      </c>
      <c r="H131" s="327" t="s">
        <v>484</v>
      </c>
      <c r="I131" s="327" t="s">
        <v>484</v>
      </c>
      <c r="J131" s="327" t="s">
        <v>482</v>
      </c>
    </row>
    <row r="132" spans="1:10" x14ac:dyDescent="0.3">
      <c r="A132" s="287" t="s">
        <v>554</v>
      </c>
      <c r="B132" s="327">
        <v>811064.09369339747</v>
      </c>
      <c r="C132" s="327" t="s">
        <v>540</v>
      </c>
      <c r="D132" s="328" t="s">
        <v>185</v>
      </c>
      <c r="E132" s="328" t="s">
        <v>185</v>
      </c>
      <c r="F132" s="328" t="s">
        <v>185</v>
      </c>
      <c r="G132" s="327">
        <v>45783.983149465937</v>
      </c>
      <c r="H132" s="327">
        <v>1.37229551691322</v>
      </c>
      <c r="I132" s="327">
        <v>0.19110373131999001</v>
      </c>
      <c r="J132" s="327" t="s">
        <v>544</v>
      </c>
    </row>
    <row r="133" spans="1:10" x14ac:dyDescent="0.3">
      <c r="A133" s="288" t="s">
        <v>547</v>
      </c>
      <c r="B133" s="329">
        <v>5418.8561307769987</v>
      </c>
      <c r="C133" s="327" t="s">
        <v>540</v>
      </c>
      <c r="D133" s="327">
        <v>74.659973794071973</v>
      </c>
      <c r="E133" s="327">
        <v>3.14261395689392</v>
      </c>
      <c r="F133" s="327">
        <v>2.7551405439157199</v>
      </c>
      <c r="G133" s="329">
        <v>404.57165671765699</v>
      </c>
      <c r="H133" s="329">
        <v>1.7029372906979999E-2</v>
      </c>
      <c r="I133" s="329">
        <v>1.492971022755E-2</v>
      </c>
      <c r="J133" s="329" t="s">
        <v>482</v>
      </c>
    </row>
    <row r="134" spans="1:10" x14ac:dyDescent="0.3">
      <c r="A134" s="288" t="s">
        <v>548</v>
      </c>
      <c r="B134" s="329">
        <v>85573.487772242661</v>
      </c>
      <c r="C134" s="327" t="s">
        <v>540</v>
      </c>
      <c r="D134" s="327">
        <v>89.645233903118736</v>
      </c>
      <c r="E134" s="327">
        <v>9.5000000000000604</v>
      </c>
      <c r="F134" s="327">
        <v>1.42500000000005</v>
      </c>
      <c r="G134" s="329">
        <v>7671.2553272483647</v>
      </c>
      <c r="H134" s="329">
        <v>0.81294813383631004</v>
      </c>
      <c r="I134" s="329">
        <v>0.12194222007545</v>
      </c>
      <c r="J134" s="329" t="s">
        <v>482</v>
      </c>
    </row>
    <row r="135" spans="1:10" x14ac:dyDescent="0.3">
      <c r="A135" s="288" t="s">
        <v>549</v>
      </c>
      <c r="B135" s="329">
        <v>720071.7497903778</v>
      </c>
      <c r="C135" s="327" t="s">
        <v>540</v>
      </c>
      <c r="D135" s="327">
        <v>52.367220594999388</v>
      </c>
      <c r="E135" s="327">
        <v>0.75314440585650999</v>
      </c>
      <c r="F135" s="327">
        <v>7.5314440585649997E-2</v>
      </c>
      <c r="G135" s="329">
        <v>37708.156165499917</v>
      </c>
      <c r="H135" s="329">
        <v>0.54231801016992998</v>
      </c>
      <c r="I135" s="329">
        <v>5.4231801016990003E-2</v>
      </c>
      <c r="J135" s="329" t="s">
        <v>482</v>
      </c>
    </row>
    <row r="136" spans="1:10" x14ac:dyDescent="0.3">
      <c r="A136" s="288" t="s">
        <v>550</v>
      </c>
      <c r="B136" s="329" t="s">
        <v>511</v>
      </c>
      <c r="C136" s="327" t="s">
        <v>540</v>
      </c>
      <c r="D136" s="327" t="s">
        <v>511</v>
      </c>
      <c r="E136" s="327" t="s">
        <v>511</v>
      </c>
      <c r="F136" s="327" t="s">
        <v>511</v>
      </c>
      <c r="G136" s="329" t="s">
        <v>511</v>
      </c>
      <c r="H136" s="329" t="s">
        <v>511</v>
      </c>
      <c r="I136" s="329" t="s">
        <v>511</v>
      </c>
      <c r="J136" s="329" t="s">
        <v>511</v>
      </c>
    </row>
    <row r="137" spans="1:10" x14ac:dyDescent="0.3">
      <c r="A137" s="288" t="s">
        <v>551</v>
      </c>
      <c r="B137" s="329" t="s">
        <v>511</v>
      </c>
      <c r="C137" s="327" t="s">
        <v>540</v>
      </c>
      <c r="D137" s="327" t="s">
        <v>511</v>
      </c>
      <c r="E137" s="327" t="s">
        <v>511</v>
      </c>
      <c r="F137" s="327" t="s">
        <v>511</v>
      </c>
      <c r="G137" s="329" t="s">
        <v>511</v>
      </c>
      <c r="H137" s="329" t="s">
        <v>511</v>
      </c>
      <c r="I137" s="329" t="s">
        <v>511</v>
      </c>
      <c r="J137" s="329" t="s">
        <v>511</v>
      </c>
    </row>
    <row r="138" spans="1:10" x14ac:dyDescent="0.3">
      <c r="A138" s="288" t="s">
        <v>88</v>
      </c>
      <c r="B138" s="329" t="s">
        <v>484</v>
      </c>
      <c r="C138" s="327" t="s">
        <v>540</v>
      </c>
      <c r="D138" s="327" t="s">
        <v>516</v>
      </c>
      <c r="E138" s="327" t="s">
        <v>484</v>
      </c>
      <c r="F138" s="327" t="s">
        <v>484</v>
      </c>
      <c r="G138" s="329" t="s">
        <v>484</v>
      </c>
      <c r="H138" s="329" t="s">
        <v>484</v>
      </c>
      <c r="I138" s="329" t="s">
        <v>484</v>
      </c>
      <c r="J138" s="329" t="s">
        <v>482</v>
      </c>
    </row>
    <row r="139" spans="1:10" x14ac:dyDescent="0.3">
      <c r="A139" s="287" t="s">
        <v>555</v>
      </c>
      <c r="B139" s="327" t="s">
        <v>556</v>
      </c>
      <c r="C139" s="327" t="s">
        <v>540</v>
      </c>
      <c r="D139" s="328" t="s">
        <v>185</v>
      </c>
      <c r="E139" s="328" t="s">
        <v>185</v>
      </c>
      <c r="F139" s="328" t="s">
        <v>185</v>
      </c>
      <c r="G139" s="327" t="s">
        <v>556</v>
      </c>
      <c r="H139" s="327" t="s">
        <v>556</v>
      </c>
      <c r="I139" s="327" t="s">
        <v>556</v>
      </c>
      <c r="J139" s="327" t="s">
        <v>544</v>
      </c>
    </row>
    <row r="140" spans="1:10" x14ac:dyDescent="0.3">
      <c r="A140" s="288" t="s">
        <v>547</v>
      </c>
      <c r="B140" s="329" t="s">
        <v>484</v>
      </c>
      <c r="C140" s="327" t="s">
        <v>540</v>
      </c>
      <c r="D140" s="327" t="s">
        <v>516</v>
      </c>
      <c r="E140" s="327" t="s">
        <v>484</v>
      </c>
      <c r="F140" s="327" t="s">
        <v>484</v>
      </c>
      <c r="G140" s="329" t="s">
        <v>484</v>
      </c>
      <c r="H140" s="329" t="s">
        <v>484</v>
      </c>
      <c r="I140" s="329" t="s">
        <v>484</v>
      </c>
      <c r="J140" s="329" t="s">
        <v>482</v>
      </c>
    </row>
    <row r="141" spans="1:10" x14ac:dyDescent="0.3">
      <c r="A141" s="288" t="s">
        <v>548</v>
      </c>
      <c r="B141" s="329" t="s">
        <v>484</v>
      </c>
      <c r="C141" s="327" t="s">
        <v>540</v>
      </c>
      <c r="D141" s="327" t="s">
        <v>516</v>
      </c>
      <c r="E141" s="327" t="s">
        <v>484</v>
      </c>
      <c r="F141" s="327" t="s">
        <v>484</v>
      </c>
      <c r="G141" s="329" t="s">
        <v>484</v>
      </c>
      <c r="H141" s="329" t="s">
        <v>484</v>
      </c>
      <c r="I141" s="329" t="s">
        <v>484</v>
      </c>
      <c r="J141" s="329" t="s">
        <v>482</v>
      </c>
    </row>
    <row r="142" spans="1:10" x14ac:dyDescent="0.3">
      <c r="A142" s="288" t="s">
        <v>549</v>
      </c>
      <c r="B142" s="329" t="s">
        <v>484</v>
      </c>
      <c r="C142" s="327" t="s">
        <v>540</v>
      </c>
      <c r="D142" s="327" t="s">
        <v>516</v>
      </c>
      <c r="E142" s="327" t="s">
        <v>484</v>
      </c>
      <c r="F142" s="327" t="s">
        <v>484</v>
      </c>
      <c r="G142" s="329" t="s">
        <v>484</v>
      </c>
      <c r="H142" s="329" t="s">
        <v>484</v>
      </c>
      <c r="I142" s="329" t="s">
        <v>484</v>
      </c>
      <c r="J142" s="329" t="s">
        <v>482</v>
      </c>
    </row>
    <row r="143" spans="1:10" x14ac:dyDescent="0.3">
      <c r="A143" s="288" t="s">
        <v>550</v>
      </c>
      <c r="B143" s="329" t="s">
        <v>511</v>
      </c>
      <c r="C143" s="327" t="s">
        <v>540</v>
      </c>
      <c r="D143" s="327" t="s">
        <v>511</v>
      </c>
      <c r="E143" s="327" t="s">
        <v>511</v>
      </c>
      <c r="F143" s="327" t="s">
        <v>511</v>
      </c>
      <c r="G143" s="329" t="s">
        <v>511</v>
      </c>
      <c r="H143" s="329" t="s">
        <v>511</v>
      </c>
      <c r="I143" s="329" t="s">
        <v>511</v>
      </c>
      <c r="J143" s="329" t="s">
        <v>511</v>
      </c>
    </row>
    <row r="144" spans="1:10" x14ac:dyDescent="0.3">
      <c r="A144" s="288" t="s">
        <v>551</v>
      </c>
      <c r="B144" s="329" t="s">
        <v>511</v>
      </c>
      <c r="C144" s="327" t="s">
        <v>540</v>
      </c>
      <c r="D144" s="327" t="s">
        <v>511</v>
      </c>
      <c r="E144" s="327" t="s">
        <v>511</v>
      </c>
      <c r="F144" s="327" t="s">
        <v>511</v>
      </c>
      <c r="G144" s="329" t="s">
        <v>511</v>
      </c>
      <c r="H144" s="329" t="s">
        <v>511</v>
      </c>
      <c r="I144" s="329" t="s">
        <v>511</v>
      </c>
      <c r="J144" s="329" t="s">
        <v>511</v>
      </c>
    </row>
    <row r="145" spans="1:10" x14ac:dyDescent="0.3">
      <c r="A145" s="288" t="s">
        <v>88</v>
      </c>
      <c r="B145" s="329" t="s">
        <v>484</v>
      </c>
      <c r="C145" s="327" t="s">
        <v>540</v>
      </c>
      <c r="D145" s="327" t="s">
        <v>516</v>
      </c>
      <c r="E145" s="327" t="s">
        <v>484</v>
      </c>
      <c r="F145" s="327" t="s">
        <v>484</v>
      </c>
      <c r="G145" s="329" t="s">
        <v>484</v>
      </c>
      <c r="H145" s="329" t="s">
        <v>484</v>
      </c>
      <c r="I145" s="329" t="s">
        <v>484</v>
      </c>
      <c r="J145" s="329" t="s">
        <v>482</v>
      </c>
    </row>
    <row r="146" spans="1:10" x14ac:dyDescent="0.3">
      <c r="A146" s="287" t="s">
        <v>557</v>
      </c>
      <c r="B146" s="327" t="s">
        <v>556</v>
      </c>
      <c r="C146" s="327" t="s">
        <v>540</v>
      </c>
      <c r="D146" s="328" t="s">
        <v>185</v>
      </c>
      <c r="E146" s="328" t="s">
        <v>185</v>
      </c>
      <c r="F146" s="328" t="s">
        <v>185</v>
      </c>
      <c r="G146" s="327" t="s">
        <v>556</v>
      </c>
      <c r="H146" s="327" t="s">
        <v>556</v>
      </c>
      <c r="I146" s="327" t="s">
        <v>556</v>
      </c>
      <c r="J146" s="327" t="s">
        <v>544</v>
      </c>
    </row>
    <row r="147" spans="1:10" x14ac:dyDescent="0.3">
      <c r="A147" s="288" t="s">
        <v>547</v>
      </c>
      <c r="B147" s="329" t="s">
        <v>484</v>
      </c>
      <c r="C147" s="327" t="s">
        <v>540</v>
      </c>
      <c r="D147" s="327" t="s">
        <v>516</v>
      </c>
      <c r="E147" s="327" t="s">
        <v>484</v>
      </c>
      <c r="F147" s="327" t="s">
        <v>484</v>
      </c>
      <c r="G147" s="329" t="s">
        <v>484</v>
      </c>
      <c r="H147" s="329" t="s">
        <v>484</v>
      </c>
      <c r="I147" s="329" t="s">
        <v>484</v>
      </c>
      <c r="J147" s="329" t="s">
        <v>482</v>
      </c>
    </row>
    <row r="148" spans="1:10" x14ac:dyDescent="0.3">
      <c r="A148" s="288" t="s">
        <v>548</v>
      </c>
      <c r="B148" s="329" t="s">
        <v>484</v>
      </c>
      <c r="C148" s="327" t="s">
        <v>540</v>
      </c>
      <c r="D148" s="327" t="s">
        <v>516</v>
      </c>
      <c r="E148" s="327" t="s">
        <v>484</v>
      </c>
      <c r="F148" s="327" t="s">
        <v>484</v>
      </c>
      <c r="G148" s="329" t="s">
        <v>484</v>
      </c>
      <c r="H148" s="329" t="s">
        <v>484</v>
      </c>
      <c r="I148" s="329" t="s">
        <v>484</v>
      </c>
      <c r="J148" s="329" t="s">
        <v>482</v>
      </c>
    </row>
    <row r="149" spans="1:10" x14ac:dyDescent="0.3">
      <c r="A149" s="288" t="s">
        <v>549</v>
      </c>
      <c r="B149" s="329" t="s">
        <v>484</v>
      </c>
      <c r="C149" s="327" t="s">
        <v>540</v>
      </c>
      <c r="D149" s="327" t="s">
        <v>516</v>
      </c>
      <c r="E149" s="327" t="s">
        <v>484</v>
      </c>
      <c r="F149" s="327" t="s">
        <v>484</v>
      </c>
      <c r="G149" s="329" t="s">
        <v>484</v>
      </c>
      <c r="H149" s="329" t="s">
        <v>484</v>
      </c>
      <c r="I149" s="329" t="s">
        <v>484</v>
      </c>
      <c r="J149" s="329" t="s">
        <v>482</v>
      </c>
    </row>
    <row r="150" spans="1:10" x14ac:dyDescent="0.3">
      <c r="A150" s="288" t="s">
        <v>550</v>
      </c>
      <c r="B150" s="329" t="s">
        <v>511</v>
      </c>
      <c r="C150" s="327" t="s">
        <v>540</v>
      </c>
      <c r="D150" s="327" t="s">
        <v>511</v>
      </c>
      <c r="E150" s="327" t="s">
        <v>511</v>
      </c>
      <c r="F150" s="327" t="s">
        <v>511</v>
      </c>
      <c r="G150" s="329" t="s">
        <v>511</v>
      </c>
      <c r="H150" s="329" t="s">
        <v>511</v>
      </c>
      <c r="I150" s="329" t="s">
        <v>511</v>
      </c>
      <c r="J150" s="329" t="s">
        <v>511</v>
      </c>
    </row>
    <row r="151" spans="1:10" x14ac:dyDescent="0.3">
      <c r="A151" s="288" t="s">
        <v>551</v>
      </c>
      <c r="B151" s="329" t="s">
        <v>511</v>
      </c>
      <c r="C151" s="327" t="s">
        <v>540</v>
      </c>
      <c r="D151" s="327" t="s">
        <v>511</v>
      </c>
      <c r="E151" s="327" t="s">
        <v>511</v>
      </c>
      <c r="F151" s="327" t="s">
        <v>511</v>
      </c>
      <c r="G151" s="329" t="s">
        <v>511</v>
      </c>
      <c r="H151" s="329" t="s">
        <v>511</v>
      </c>
      <c r="I151" s="329" t="s">
        <v>511</v>
      </c>
      <c r="J151" s="329" t="s">
        <v>511</v>
      </c>
    </row>
    <row r="152" spans="1:10" x14ac:dyDescent="0.3">
      <c r="A152" s="288" t="s">
        <v>88</v>
      </c>
      <c r="B152" s="329" t="s">
        <v>484</v>
      </c>
      <c r="C152" s="327" t="s">
        <v>540</v>
      </c>
      <c r="D152" s="327" t="s">
        <v>516</v>
      </c>
      <c r="E152" s="327" t="s">
        <v>484</v>
      </c>
      <c r="F152" s="327" t="s">
        <v>484</v>
      </c>
      <c r="G152" s="329" t="s">
        <v>484</v>
      </c>
      <c r="H152" s="329" t="s">
        <v>484</v>
      </c>
      <c r="I152" s="329" t="s">
        <v>484</v>
      </c>
      <c r="J152" s="329" t="s">
        <v>482</v>
      </c>
    </row>
    <row r="153" spans="1:10" x14ac:dyDescent="0.3">
      <c r="A153" s="216" t="s">
        <v>558</v>
      </c>
      <c r="B153" s="327">
        <v>12857095.578220105</v>
      </c>
      <c r="C153" s="327" t="s">
        <v>540</v>
      </c>
      <c r="D153" s="328" t="s">
        <v>185</v>
      </c>
      <c r="E153" s="328" t="s">
        <v>185</v>
      </c>
      <c r="F153" s="328" t="s">
        <v>185</v>
      </c>
      <c r="G153" s="327">
        <v>711227.52746031829</v>
      </c>
      <c r="H153" s="327">
        <v>66.667583289309391</v>
      </c>
      <c r="I153" s="327">
        <v>9.3662220369597406</v>
      </c>
      <c r="J153" s="327" t="s">
        <v>544</v>
      </c>
    </row>
    <row r="154" spans="1:10" x14ac:dyDescent="0.3">
      <c r="A154" s="291" t="s">
        <v>541</v>
      </c>
      <c r="B154" s="327">
        <v>3289687.0402968642</v>
      </c>
      <c r="C154" s="327" t="s">
        <v>540</v>
      </c>
      <c r="D154" s="327">
        <v>74.659973794071988</v>
      </c>
      <c r="E154" s="327">
        <v>2.5953153081467302</v>
      </c>
      <c r="F154" s="327">
        <v>0.48384345490726</v>
      </c>
      <c r="G154" s="327">
        <v>245607.94821926212</v>
      </c>
      <c r="H154" s="327">
        <v>8.5377751346943498</v>
      </c>
      <c r="I154" s="327">
        <v>1.5916935431408601</v>
      </c>
      <c r="J154" s="327" t="s">
        <v>482</v>
      </c>
    </row>
    <row r="155" spans="1:10" x14ac:dyDescent="0.3">
      <c r="A155" s="291" t="s">
        <v>542</v>
      </c>
      <c r="B155" s="327">
        <v>1227490.5647916261</v>
      </c>
      <c r="C155" s="327" t="s">
        <v>540</v>
      </c>
      <c r="D155" s="327">
        <v>89.645233903118751</v>
      </c>
      <c r="E155" s="327">
        <v>9.5</v>
      </c>
      <c r="F155" s="327">
        <v>1.4249999999999901</v>
      </c>
      <c r="G155" s="327">
        <v>110038.67879461666</v>
      </c>
      <c r="H155" s="327">
        <v>11.66116036552045</v>
      </c>
      <c r="I155" s="327">
        <v>1.7491740548280601</v>
      </c>
      <c r="J155" s="327" t="s">
        <v>482</v>
      </c>
    </row>
    <row r="156" spans="1:10" x14ac:dyDescent="0.3">
      <c r="A156" s="291" t="s">
        <v>543</v>
      </c>
      <c r="B156" s="327">
        <v>6790142.6962574841</v>
      </c>
      <c r="C156" s="327" t="s">
        <v>540</v>
      </c>
      <c r="D156" s="327">
        <v>52.367220594999381</v>
      </c>
      <c r="E156" s="327">
        <v>0.75314440585650999</v>
      </c>
      <c r="F156" s="327">
        <v>7.5314440585649997E-2</v>
      </c>
      <c r="G156" s="327">
        <v>355580.90044643951</v>
      </c>
      <c r="H156" s="327">
        <v>5.1139579866537304</v>
      </c>
      <c r="I156" s="327">
        <v>0.51139579866536999</v>
      </c>
      <c r="J156" s="327" t="s">
        <v>482</v>
      </c>
    </row>
    <row r="157" spans="1:10" x14ac:dyDescent="0.3">
      <c r="A157" s="291" t="s">
        <v>3226</v>
      </c>
      <c r="B157" s="327" t="s">
        <v>511</v>
      </c>
      <c r="C157" s="327" t="s">
        <v>540</v>
      </c>
      <c r="D157" s="327" t="s">
        <v>511</v>
      </c>
      <c r="E157" s="327" t="s">
        <v>511</v>
      </c>
      <c r="F157" s="327" t="s">
        <v>511</v>
      </c>
      <c r="G157" s="327" t="s">
        <v>511</v>
      </c>
      <c r="H157" s="327" t="s">
        <v>511</v>
      </c>
      <c r="I157" s="327" t="s">
        <v>511</v>
      </c>
      <c r="J157" s="327" t="s">
        <v>511</v>
      </c>
    </row>
    <row r="158" spans="1:10" x14ac:dyDescent="0.3">
      <c r="A158" s="291" t="s">
        <v>3227</v>
      </c>
      <c r="B158" s="327" t="s">
        <v>511</v>
      </c>
      <c r="C158" s="327" t="s">
        <v>540</v>
      </c>
      <c r="D158" s="327" t="s">
        <v>511</v>
      </c>
      <c r="E158" s="327" t="s">
        <v>511</v>
      </c>
      <c r="F158" s="327" t="s">
        <v>511</v>
      </c>
      <c r="G158" s="327" t="s">
        <v>511</v>
      </c>
      <c r="H158" s="327" t="s">
        <v>511</v>
      </c>
      <c r="I158" s="327" t="s">
        <v>511</v>
      </c>
      <c r="J158" s="327" t="s">
        <v>511</v>
      </c>
    </row>
    <row r="159" spans="1:10" x14ac:dyDescent="0.3">
      <c r="A159" s="291" t="s">
        <v>3228</v>
      </c>
      <c r="B159" s="327">
        <v>1549775.2768741304</v>
      </c>
      <c r="C159" s="327" t="s">
        <v>540</v>
      </c>
      <c r="D159" s="327">
        <v>88.686898265961545</v>
      </c>
      <c r="E159" s="327">
        <v>26.684313796676729</v>
      </c>
      <c r="F159" s="327">
        <v>3.55790850622357</v>
      </c>
      <c r="G159" s="327">
        <v>137444.76231523839</v>
      </c>
      <c r="H159" s="327">
        <v>41.354689802440859</v>
      </c>
      <c r="I159" s="327">
        <v>5.5139586403254501</v>
      </c>
      <c r="J159" s="327" t="s">
        <v>482</v>
      </c>
    </row>
    <row r="160" spans="1:10" x14ac:dyDescent="0.3">
      <c r="A160" s="292" t="s">
        <v>486</v>
      </c>
      <c r="B160" s="327">
        <v>281318.6741082315</v>
      </c>
      <c r="C160" s="327" t="s">
        <v>540</v>
      </c>
      <c r="D160" s="328" t="s">
        <v>185</v>
      </c>
      <c r="E160" s="328" t="s">
        <v>185</v>
      </c>
      <c r="F160" s="328" t="s">
        <v>185</v>
      </c>
      <c r="G160" s="327">
        <v>14978.572362155866</v>
      </c>
      <c r="H160" s="327">
        <v>0.23835740177008</v>
      </c>
      <c r="I160" s="327">
        <v>5.0815371746130003E-2</v>
      </c>
      <c r="J160" s="327" t="s">
        <v>544</v>
      </c>
    </row>
    <row r="161" spans="1:10" x14ac:dyDescent="0.3">
      <c r="A161" s="291" t="s">
        <v>541</v>
      </c>
      <c r="B161" s="329">
        <v>11051.541643286968</v>
      </c>
      <c r="C161" s="327" t="s">
        <v>540</v>
      </c>
      <c r="D161" s="327">
        <v>74.659973794071973</v>
      </c>
      <c r="E161" s="327">
        <v>3.1426139568950102</v>
      </c>
      <c r="F161" s="327">
        <v>2.7551405439145502</v>
      </c>
      <c r="G161" s="329">
        <v>825.10780947190017</v>
      </c>
      <c r="H161" s="329">
        <v>3.4730729013399998E-2</v>
      </c>
      <c r="I161" s="329">
        <v>3.044855045418E-2</v>
      </c>
      <c r="J161" s="329" t="s">
        <v>482</v>
      </c>
    </row>
    <row r="162" spans="1:10" x14ac:dyDescent="0.3">
      <c r="A162" s="291" t="s">
        <v>542</v>
      </c>
      <c r="B162" s="329">
        <v>8.7452974385318907</v>
      </c>
      <c r="C162" s="327" t="s">
        <v>540</v>
      </c>
      <c r="D162" s="327">
        <v>89.645233903119134</v>
      </c>
      <c r="E162" s="327">
        <v>9.5000000004513296</v>
      </c>
      <c r="F162" s="327">
        <v>1.4250000000105301</v>
      </c>
      <c r="G162" s="329">
        <v>0.78397423442953995</v>
      </c>
      <c r="H162" s="329">
        <v>8.3080325669999998E-5</v>
      </c>
      <c r="I162" s="329">
        <v>1.246204885E-5</v>
      </c>
      <c r="J162" s="329" t="s">
        <v>482</v>
      </c>
    </row>
    <row r="163" spans="1:10" x14ac:dyDescent="0.3">
      <c r="A163" s="291" t="s">
        <v>543</v>
      </c>
      <c r="B163" s="329">
        <v>270258.38716750598</v>
      </c>
      <c r="C163" s="327" t="s">
        <v>540</v>
      </c>
      <c r="D163" s="327">
        <v>52.367220594999388</v>
      </c>
      <c r="E163" s="327">
        <v>0.75314440585650999</v>
      </c>
      <c r="F163" s="327">
        <v>7.5314440585649997E-2</v>
      </c>
      <c r="G163" s="329">
        <v>14152.680578449537</v>
      </c>
      <c r="H163" s="329">
        <v>0.20354359243101</v>
      </c>
      <c r="I163" s="329">
        <v>2.0354359243100001E-2</v>
      </c>
      <c r="J163" s="329" t="s">
        <v>482</v>
      </c>
    </row>
    <row r="164" spans="1:10" x14ac:dyDescent="0.3">
      <c r="A164" s="291" t="s">
        <v>3226</v>
      </c>
      <c r="B164" s="329" t="s">
        <v>511</v>
      </c>
      <c r="C164" s="327" t="s">
        <v>540</v>
      </c>
      <c r="D164" s="327" t="s">
        <v>511</v>
      </c>
      <c r="E164" s="327" t="s">
        <v>511</v>
      </c>
      <c r="F164" s="327" t="s">
        <v>511</v>
      </c>
      <c r="G164" s="329" t="s">
        <v>511</v>
      </c>
      <c r="H164" s="329" t="s">
        <v>511</v>
      </c>
      <c r="I164" s="329" t="s">
        <v>511</v>
      </c>
      <c r="J164" s="329" t="s">
        <v>511</v>
      </c>
    </row>
    <row r="165" spans="1:10" x14ac:dyDescent="0.3">
      <c r="A165" s="291" t="s">
        <v>3227</v>
      </c>
      <c r="B165" s="329" t="s">
        <v>511</v>
      </c>
      <c r="C165" s="327" t="s">
        <v>540</v>
      </c>
      <c r="D165" s="327" t="s">
        <v>511</v>
      </c>
      <c r="E165" s="327" t="s">
        <v>511</v>
      </c>
      <c r="F165" s="327" t="s">
        <v>511</v>
      </c>
      <c r="G165" s="329" t="s">
        <v>511</v>
      </c>
      <c r="H165" s="329" t="s">
        <v>511</v>
      </c>
      <c r="I165" s="329" t="s">
        <v>511</v>
      </c>
      <c r="J165" s="329" t="s">
        <v>511</v>
      </c>
    </row>
    <row r="166" spans="1:10" x14ac:dyDescent="0.3">
      <c r="A166" s="291" t="s">
        <v>3228</v>
      </c>
      <c r="B166" s="329" t="s">
        <v>484</v>
      </c>
      <c r="C166" s="327" t="s">
        <v>540</v>
      </c>
      <c r="D166" s="327" t="s">
        <v>516</v>
      </c>
      <c r="E166" s="327" t="s">
        <v>484</v>
      </c>
      <c r="F166" s="327" t="s">
        <v>484</v>
      </c>
      <c r="G166" s="329" t="s">
        <v>484</v>
      </c>
      <c r="H166" s="329" t="s">
        <v>484</v>
      </c>
      <c r="I166" s="329" t="s">
        <v>484</v>
      </c>
      <c r="J166" s="329" t="s">
        <v>482</v>
      </c>
    </row>
    <row r="167" spans="1:10" x14ac:dyDescent="0.3">
      <c r="A167" s="292" t="s">
        <v>487</v>
      </c>
      <c r="B167" s="327">
        <v>80551.220863386668</v>
      </c>
      <c r="C167" s="327" t="s">
        <v>540</v>
      </c>
      <c r="D167" s="328" t="s">
        <v>185</v>
      </c>
      <c r="E167" s="328" t="s">
        <v>185</v>
      </c>
      <c r="F167" s="328" t="s">
        <v>185</v>
      </c>
      <c r="G167" s="327">
        <v>5057.2748720254449</v>
      </c>
      <c r="H167" s="327">
        <v>0.25516926930848</v>
      </c>
      <c r="I167" s="327">
        <v>3.8004328346280002E-2</v>
      </c>
      <c r="J167" s="327" t="s">
        <v>544</v>
      </c>
    </row>
    <row r="168" spans="1:10" x14ac:dyDescent="0.3">
      <c r="A168" s="291" t="s">
        <v>541</v>
      </c>
      <c r="B168" s="329">
        <v>832.8845414672511</v>
      </c>
      <c r="C168" s="327" t="s">
        <v>540</v>
      </c>
      <c r="D168" s="327">
        <v>74.659973794071973</v>
      </c>
      <c r="E168" s="327">
        <v>3.1426139568985101</v>
      </c>
      <c r="F168" s="327">
        <v>2.75514054391923</v>
      </c>
      <c r="G168" s="329">
        <v>62.18313803943262</v>
      </c>
      <c r="H168" s="329">
        <v>2.6174345845000001E-3</v>
      </c>
      <c r="I168" s="329">
        <v>2.2947139686E-3</v>
      </c>
      <c r="J168" s="329" t="s">
        <v>482</v>
      </c>
    </row>
    <row r="169" spans="1:10" x14ac:dyDescent="0.3">
      <c r="A169" s="291" t="s">
        <v>542</v>
      </c>
      <c r="B169" s="329">
        <v>22009.328221657259</v>
      </c>
      <c r="C169" s="327" t="s">
        <v>540</v>
      </c>
      <c r="D169" s="327">
        <v>89.645233903118736</v>
      </c>
      <c r="E169" s="327">
        <v>9.4999999999998206</v>
      </c>
      <c r="F169" s="327">
        <v>1.4249999999999301</v>
      </c>
      <c r="G169" s="329">
        <v>1973.0313764809773</v>
      </c>
      <c r="H169" s="329">
        <v>0.20908861810574</v>
      </c>
      <c r="I169" s="329">
        <v>3.1363292715859997E-2</v>
      </c>
      <c r="J169" s="329" t="s">
        <v>482</v>
      </c>
    </row>
    <row r="170" spans="1:10" x14ac:dyDescent="0.3">
      <c r="A170" s="291" t="s">
        <v>543</v>
      </c>
      <c r="B170" s="329">
        <v>57709.008100262159</v>
      </c>
      <c r="C170" s="327" t="s">
        <v>540</v>
      </c>
      <c r="D170" s="327">
        <v>52.367220594999388</v>
      </c>
      <c r="E170" s="327">
        <v>0.7531444058565</v>
      </c>
      <c r="F170" s="327">
        <v>7.5314440585579998E-2</v>
      </c>
      <c r="G170" s="329">
        <v>3022.060357505035</v>
      </c>
      <c r="H170" s="329">
        <v>4.346321661824E-2</v>
      </c>
      <c r="I170" s="329">
        <v>4.3463216618200001E-3</v>
      </c>
      <c r="J170" s="329" t="s">
        <v>482</v>
      </c>
    </row>
    <row r="171" spans="1:10" x14ac:dyDescent="0.3">
      <c r="A171" s="291" t="s">
        <v>3226</v>
      </c>
      <c r="B171" s="329" t="s">
        <v>511</v>
      </c>
      <c r="C171" s="327" t="s">
        <v>540</v>
      </c>
      <c r="D171" s="327" t="s">
        <v>511</v>
      </c>
      <c r="E171" s="327" t="s">
        <v>511</v>
      </c>
      <c r="F171" s="327" t="s">
        <v>511</v>
      </c>
      <c r="G171" s="329" t="s">
        <v>511</v>
      </c>
      <c r="H171" s="329" t="s">
        <v>511</v>
      </c>
      <c r="I171" s="329" t="s">
        <v>511</v>
      </c>
      <c r="J171" s="329" t="s">
        <v>511</v>
      </c>
    </row>
    <row r="172" spans="1:10" x14ac:dyDescent="0.3">
      <c r="A172" s="291" t="s">
        <v>3227</v>
      </c>
      <c r="B172" s="329" t="s">
        <v>511</v>
      </c>
      <c r="C172" s="327" t="s">
        <v>540</v>
      </c>
      <c r="D172" s="327" t="s">
        <v>511</v>
      </c>
      <c r="E172" s="327" t="s">
        <v>511</v>
      </c>
      <c r="F172" s="327" t="s">
        <v>511</v>
      </c>
      <c r="G172" s="329" t="s">
        <v>511</v>
      </c>
      <c r="H172" s="329" t="s">
        <v>511</v>
      </c>
      <c r="I172" s="329" t="s">
        <v>511</v>
      </c>
      <c r="J172" s="329" t="s">
        <v>511</v>
      </c>
    </row>
    <row r="173" spans="1:10" x14ac:dyDescent="0.3">
      <c r="A173" s="291" t="s">
        <v>3228</v>
      </c>
      <c r="B173" s="329" t="s">
        <v>484</v>
      </c>
      <c r="C173" s="327" t="s">
        <v>540</v>
      </c>
      <c r="D173" s="327" t="s">
        <v>516</v>
      </c>
      <c r="E173" s="327" t="s">
        <v>484</v>
      </c>
      <c r="F173" s="327" t="s">
        <v>484</v>
      </c>
      <c r="G173" s="329" t="s">
        <v>484</v>
      </c>
      <c r="H173" s="329" t="s">
        <v>484</v>
      </c>
      <c r="I173" s="329" t="s">
        <v>484</v>
      </c>
      <c r="J173" s="329" t="s">
        <v>482</v>
      </c>
    </row>
    <row r="174" spans="1:10" x14ac:dyDescent="0.3">
      <c r="A174" s="292" t="s">
        <v>488</v>
      </c>
      <c r="B174" s="327">
        <v>1201393.2916326267</v>
      </c>
      <c r="C174" s="327" t="s">
        <v>540</v>
      </c>
      <c r="D174" s="328" t="s">
        <v>185</v>
      </c>
      <c r="E174" s="328" t="s">
        <v>185</v>
      </c>
      <c r="F174" s="328" t="s">
        <v>185</v>
      </c>
      <c r="G174" s="327">
        <v>67269.957813983725</v>
      </c>
      <c r="H174" s="327">
        <v>1.85662734289529</v>
      </c>
      <c r="I174" s="327">
        <v>0.29458061428601001</v>
      </c>
      <c r="J174" s="327" t="s">
        <v>544</v>
      </c>
    </row>
    <row r="175" spans="1:10" x14ac:dyDescent="0.3">
      <c r="A175" s="291" t="s">
        <v>541</v>
      </c>
      <c r="B175" s="329">
        <v>24762.86184900811</v>
      </c>
      <c r="C175" s="327" t="s">
        <v>540</v>
      </c>
      <c r="D175" s="327">
        <v>74.659973794071973</v>
      </c>
      <c r="E175" s="327">
        <v>3.14261395689477</v>
      </c>
      <c r="F175" s="327">
        <v>2.7551405439150698</v>
      </c>
      <c r="G175" s="329">
        <v>1848.7946167131702</v>
      </c>
      <c r="H175" s="329">
        <v>7.7820115259349995E-2</v>
      </c>
      <c r="I175" s="329">
        <v>6.8225164663569995E-2</v>
      </c>
      <c r="J175" s="329" t="s">
        <v>482</v>
      </c>
    </row>
    <row r="176" spans="1:10" x14ac:dyDescent="0.3">
      <c r="A176" s="291" t="s">
        <v>542</v>
      </c>
      <c r="B176" s="329">
        <v>102052.05654493057</v>
      </c>
      <c r="C176" s="327" t="s">
        <v>540</v>
      </c>
      <c r="D176" s="327">
        <v>89.645233903118736</v>
      </c>
      <c r="E176" s="327">
        <v>9.5</v>
      </c>
      <c r="F176" s="327">
        <v>1.42500000000004</v>
      </c>
      <c r="G176" s="329">
        <v>9148.4804792646009</v>
      </c>
      <c r="H176" s="329">
        <v>0.96949453717683998</v>
      </c>
      <c r="I176" s="329">
        <v>0.14542418057653</v>
      </c>
      <c r="J176" s="329" t="s">
        <v>482</v>
      </c>
    </row>
    <row r="177" spans="1:10" x14ac:dyDescent="0.3">
      <c r="A177" s="291" t="s">
        <v>543</v>
      </c>
      <c r="B177" s="329">
        <v>1074578.3732386879</v>
      </c>
      <c r="C177" s="327" t="s">
        <v>540</v>
      </c>
      <c r="D177" s="327">
        <v>52.367220594999388</v>
      </c>
      <c r="E177" s="327">
        <v>0.7531444058565</v>
      </c>
      <c r="F177" s="327">
        <v>7.5314440585649997E-2</v>
      </c>
      <c r="G177" s="329">
        <v>56272.682718005955</v>
      </c>
      <c r="H177" s="329">
        <v>0.80931269045910004</v>
      </c>
      <c r="I177" s="329">
        <v>8.0931269045909998E-2</v>
      </c>
      <c r="J177" s="329" t="s">
        <v>482</v>
      </c>
    </row>
    <row r="178" spans="1:10" x14ac:dyDescent="0.3">
      <c r="A178" s="291" t="s">
        <v>3226</v>
      </c>
      <c r="B178" s="329" t="s">
        <v>511</v>
      </c>
      <c r="C178" s="327" t="s">
        <v>540</v>
      </c>
      <c r="D178" s="327" t="s">
        <v>511</v>
      </c>
      <c r="E178" s="327" t="s">
        <v>511</v>
      </c>
      <c r="F178" s="327" t="s">
        <v>511</v>
      </c>
      <c r="G178" s="329" t="s">
        <v>511</v>
      </c>
      <c r="H178" s="329" t="s">
        <v>511</v>
      </c>
      <c r="I178" s="329" t="s">
        <v>511</v>
      </c>
      <c r="J178" s="329" t="s">
        <v>511</v>
      </c>
    </row>
    <row r="179" spans="1:10" x14ac:dyDescent="0.3">
      <c r="A179" s="291" t="s">
        <v>3227</v>
      </c>
      <c r="B179" s="329" t="s">
        <v>511</v>
      </c>
      <c r="C179" s="327" t="s">
        <v>540</v>
      </c>
      <c r="D179" s="327" t="s">
        <v>511</v>
      </c>
      <c r="E179" s="327" t="s">
        <v>511</v>
      </c>
      <c r="F179" s="327" t="s">
        <v>511</v>
      </c>
      <c r="G179" s="329" t="s">
        <v>511</v>
      </c>
      <c r="H179" s="329" t="s">
        <v>511</v>
      </c>
      <c r="I179" s="329" t="s">
        <v>511</v>
      </c>
      <c r="J179" s="329" t="s">
        <v>511</v>
      </c>
    </row>
    <row r="180" spans="1:10" x14ac:dyDescent="0.3">
      <c r="A180" s="291" t="s">
        <v>3228</v>
      </c>
      <c r="B180" s="329" t="s">
        <v>484</v>
      </c>
      <c r="C180" s="327" t="s">
        <v>540</v>
      </c>
      <c r="D180" s="327" t="s">
        <v>516</v>
      </c>
      <c r="E180" s="327" t="s">
        <v>484</v>
      </c>
      <c r="F180" s="327" t="s">
        <v>484</v>
      </c>
      <c r="G180" s="329" t="s">
        <v>484</v>
      </c>
      <c r="H180" s="329" t="s">
        <v>484</v>
      </c>
      <c r="I180" s="329" t="s">
        <v>484</v>
      </c>
      <c r="J180" s="329" t="s">
        <v>482</v>
      </c>
    </row>
    <row r="181" spans="1:10" x14ac:dyDescent="0.3">
      <c r="A181" s="292" t="s">
        <v>489</v>
      </c>
      <c r="B181" s="327">
        <v>644986.316561252</v>
      </c>
      <c r="C181" s="327" t="s">
        <v>540</v>
      </c>
      <c r="D181" s="328" t="s">
        <v>185</v>
      </c>
      <c r="E181" s="328" t="s">
        <v>185</v>
      </c>
      <c r="F181" s="328" t="s">
        <v>185</v>
      </c>
      <c r="G181" s="327">
        <v>45070.579654334128</v>
      </c>
      <c r="H181" s="327">
        <v>3.0283235843053902</v>
      </c>
      <c r="I181" s="327">
        <v>0.52839203850651995</v>
      </c>
      <c r="J181" s="327" t="s">
        <v>544</v>
      </c>
    </row>
    <row r="182" spans="1:10" x14ac:dyDescent="0.3">
      <c r="A182" s="291" t="s">
        <v>541</v>
      </c>
      <c r="B182" s="329">
        <v>37854.22878650669</v>
      </c>
      <c r="C182" s="327" t="s">
        <v>540</v>
      </c>
      <c r="D182" s="327">
        <v>74.659973794071973</v>
      </c>
      <c r="E182" s="327">
        <v>3.1426139568949401</v>
      </c>
      <c r="F182" s="327">
        <v>2.7551405439150298</v>
      </c>
      <c r="G182" s="329">
        <v>2826.1957291953945</v>
      </c>
      <c r="H182" s="329">
        <v>0.11896122771197</v>
      </c>
      <c r="I182" s="329">
        <v>0.10429372048834</v>
      </c>
      <c r="J182" s="329" t="s">
        <v>482</v>
      </c>
    </row>
    <row r="183" spans="1:10" x14ac:dyDescent="0.3">
      <c r="A183" s="291" t="s">
        <v>542</v>
      </c>
      <c r="B183" s="329">
        <v>280341.22601860663</v>
      </c>
      <c r="C183" s="327" t="s">
        <v>540</v>
      </c>
      <c r="D183" s="327">
        <v>89.645233903118736</v>
      </c>
      <c r="E183" s="327">
        <v>9.4999999999999893</v>
      </c>
      <c r="F183" s="327">
        <v>1.4249999999999801</v>
      </c>
      <c r="G183" s="329">
        <v>25131.254779125069</v>
      </c>
      <c r="H183" s="329">
        <v>2.6632416471767599</v>
      </c>
      <c r="I183" s="329">
        <v>0.39948624707650998</v>
      </c>
      <c r="J183" s="329" t="s">
        <v>482</v>
      </c>
    </row>
    <row r="184" spans="1:10" x14ac:dyDescent="0.3">
      <c r="A184" s="291" t="s">
        <v>543</v>
      </c>
      <c r="B184" s="329">
        <v>326790.86175613868</v>
      </c>
      <c r="C184" s="327" t="s">
        <v>540</v>
      </c>
      <c r="D184" s="327">
        <v>52.367220594999388</v>
      </c>
      <c r="E184" s="327">
        <v>0.7531444058565</v>
      </c>
      <c r="F184" s="327">
        <v>7.5314440585660003E-2</v>
      </c>
      <c r="G184" s="329">
        <v>17113.129146013664</v>
      </c>
      <c r="H184" s="329">
        <v>0.24612070941666001</v>
      </c>
      <c r="I184" s="329">
        <v>2.4612070941669999E-2</v>
      </c>
      <c r="J184" s="329" t="s">
        <v>482</v>
      </c>
    </row>
    <row r="185" spans="1:10" x14ac:dyDescent="0.3">
      <c r="A185" s="291" t="s">
        <v>3226</v>
      </c>
      <c r="B185" s="329" t="s">
        <v>511</v>
      </c>
      <c r="C185" s="327" t="s">
        <v>540</v>
      </c>
      <c r="D185" s="327" t="s">
        <v>511</v>
      </c>
      <c r="E185" s="327" t="s">
        <v>511</v>
      </c>
      <c r="F185" s="327" t="s">
        <v>511</v>
      </c>
      <c r="G185" s="329" t="s">
        <v>511</v>
      </c>
      <c r="H185" s="329" t="s">
        <v>511</v>
      </c>
      <c r="I185" s="329" t="s">
        <v>511</v>
      </c>
      <c r="J185" s="329" t="s">
        <v>511</v>
      </c>
    </row>
    <row r="186" spans="1:10" x14ac:dyDescent="0.3">
      <c r="A186" s="291" t="s">
        <v>3227</v>
      </c>
      <c r="B186" s="329" t="s">
        <v>511</v>
      </c>
      <c r="C186" s="327" t="s">
        <v>540</v>
      </c>
      <c r="D186" s="327" t="s">
        <v>511</v>
      </c>
      <c r="E186" s="327" t="s">
        <v>511</v>
      </c>
      <c r="F186" s="327" t="s">
        <v>511</v>
      </c>
      <c r="G186" s="329" t="s">
        <v>511</v>
      </c>
      <c r="H186" s="329" t="s">
        <v>511</v>
      </c>
      <c r="I186" s="329" t="s">
        <v>511</v>
      </c>
      <c r="J186" s="329" t="s">
        <v>511</v>
      </c>
    </row>
    <row r="187" spans="1:10" x14ac:dyDescent="0.3">
      <c r="A187" s="291" t="s">
        <v>3228</v>
      </c>
      <c r="B187" s="329" t="s">
        <v>484</v>
      </c>
      <c r="C187" s="327" t="s">
        <v>540</v>
      </c>
      <c r="D187" s="327" t="s">
        <v>516</v>
      </c>
      <c r="E187" s="327" t="s">
        <v>484</v>
      </c>
      <c r="F187" s="327" t="s">
        <v>484</v>
      </c>
      <c r="G187" s="329" t="s">
        <v>484</v>
      </c>
      <c r="H187" s="329" t="s">
        <v>484</v>
      </c>
      <c r="I187" s="329" t="s">
        <v>484</v>
      </c>
      <c r="J187" s="329" t="s">
        <v>482</v>
      </c>
    </row>
    <row r="188" spans="1:10" x14ac:dyDescent="0.3">
      <c r="A188" s="292" t="s">
        <v>490</v>
      </c>
      <c r="B188" s="327">
        <v>644167.08432937111</v>
      </c>
      <c r="C188" s="327" t="s">
        <v>540</v>
      </c>
      <c r="D188" s="328" t="s">
        <v>185</v>
      </c>
      <c r="E188" s="328" t="s">
        <v>185</v>
      </c>
      <c r="F188" s="328" t="s">
        <v>185</v>
      </c>
      <c r="G188" s="327">
        <v>46357.764227420019</v>
      </c>
      <c r="H188" s="327">
        <v>3.41919088614388</v>
      </c>
      <c r="I188" s="327">
        <v>0.52415757023381004</v>
      </c>
      <c r="J188" s="327" t="s">
        <v>544</v>
      </c>
    </row>
    <row r="189" spans="1:10" x14ac:dyDescent="0.3">
      <c r="A189" s="291" t="s">
        <v>541</v>
      </c>
      <c r="B189" s="329">
        <v>9910.6834716533631</v>
      </c>
      <c r="C189" s="327" t="s">
        <v>540</v>
      </c>
      <c r="D189" s="327">
        <v>74.659973794071973</v>
      </c>
      <c r="E189" s="327">
        <v>3.1426139568943499</v>
      </c>
      <c r="F189" s="327">
        <v>2.7551405439149499</v>
      </c>
      <c r="G189" s="329">
        <v>739.93136827498245</v>
      </c>
      <c r="H189" s="329">
        <v>3.1145452200380001E-2</v>
      </c>
      <c r="I189" s="329">
        <v>2.7305325850659999E-2</v>
      </c>
      <c r="J189" s="329" t="s">
        <v>482</v>
      </c>
    </row>
    <row r="190" spans="1:10" x14ac:dyDescent="0.3">
      <c r="A190" s="291" t="s">
        <v>542</v>
      </c>
      <c r="B190" s="329">
        <v>332732.0020816935</v>
      </c>
      <c r="C190" s="327" t="s">
        <v>540</v>
      </c>
      <c r="D190" s="327">
        <v>89.645233903118736</v>
      </c>
      <c r="E190" s="327">
        <v>9.5000000000000107</v>
      </c>
      <c r="F190" s="327">
        <v>1.4249999999999901</v>
      </c>
      <c r="G190" s="329">
        <v>29827.838153666406</v>
      </c>
      <c r="H190" s="329">
        <v>3.1609540197760899</v>
      </c>
      <c r="I190" s="329">
        <v>0.47414310296640999</v>
      </c>
      <c r="J190" s="329" t="s">
        <v>482</v>
      </c>
    </row>
    <row r="191" spans="1:10" x14ac:dyDescent="0.3">
      <c r="A191" s="291" t="s">
        <v>543</v>
      </c>
      <c r="B191" s="329">
        <v>301524.39877602429</v>
      </c>
      <c r="C191" s="327" t="s">
        <v>540</v>
      </c>
      <c r="D191" s="327">
        <v>52.367220594999388</v>
      </c>
      <c r="E191" s="327">
        <v>0.75314440585650999</v>
      </c>
      <c r="F191" s="327">
        <v>7.5314440585649997E-2</v>
      </c>
      <c r="G191" s="329">
        <v>15789.994705478628</v>
      </c>
      <c r="H191" s="329">
        <v>0.22709141416740999</v>
      </c>
      <c r="I191" s="329">
        <v>2.2709141416739999E-2</v>
      </c>
      <c r="J191" s="329" t="s">
        <v>482</v>
      </c>
    </row>
    <row r="192" spans="1:10" x14ac:dyDescent="0.3">
      <c r="A192" s="291" t="s">
        <v>3226</v>
      </c>
      <c r="B192" s="329" t="s">
        <v>511</v>
      </c>
      <c r="C192" s="327" t="s">
        <v>540</v>
      </c>
      <c r="D192" s="327" t="s">
        <v>511</v>
      </c>
      <c r="E192" s="327" t="s">
        <v>511</v>
      </c>
      <c r="F192" s="327" t="s">
        <v>511</v>
      </c>
      <c r="G192" s="329" t="s">
        <v>511</v>
      </c>
      <c r="H192" s="329" t="s">
        <v>511</v>
      </c>
      <c r="I192" s="329" t="s">
        <v>511</v>
      </c>
      <c r="J192" s="329" t="s">
        <v>511</v>
      </c>
    </row>
    <row r="193" spans="1:10" x14ac:dyDescent="0.3">
      <c r="A193" s="291" t="s">
        <v>3227</v>
      </c>
      <c r="B193" s="329" t="s">
        <v>511</v>
      </c>
      <c r="C193" s="327" t="s">
        <v>540</v>
      </c>
      <c r="D193" s="327" t="s">
        <v>511</v>
      </c>
      <c r="E193" s="327" t="s">
        <v>511</v>
      </c>
      <c r="F193" s="327" t="s">
        <v>511</v>
      </c>
      <c r="G193" s="329" t="s">
        <v>511</v>
      </c>
      <c r="H193" s="329" t="s">
        <v>511</v>
      </c>
      <c r="I193" s="329" t="s">
        <v>511</v>
      </c>
      <c r="J193" s="329" t="s">
        <v>511</v>
      </c>
    </row>
    <row r="194" spans="1:10" x14ac:dyDescent="0.3">
      <c r="A194" s="291" t="s">
        <v>3228</v>
      </c>
      <c r="B194" s="329" t="s">
        <v>484</v>
      </c>
      <c r="C194" s="327" t="s">
        <v>540</v>
      </c>
      <c r="D194" s="327" t="s">
        <v>516</v>
      </c>
      <c r="E194" s="327" t="s">
        <v>484</v>
      </c>
      <c r="F194" s="327" t="s">
        <v>484</v>
      </c>
      <c r="G194" s="329" t="s">
        <v>484</v>
      </c>
      <c r="H194" s="329" t="s">
        <v>484</v>
      </c>
      <c r="I194" s="329" t="s">
        <v>484</v>
      </c>
      <c r="J194" s="329" t="s">
        <v>482</v>
      </c>
    </row>
    <row r="195" spans="1:10" x14ac:dyDescent="0.3">
      <c r="A195" s="292" t="s">
        <v>491</v>
      </c>
      <c r="B195" s="327">
        <v>526636.63815383136</v>
      </c>
      <c r="C195" s="327" t="s">
        <v>540</v>
      </c>
      <c r="D195" s="328" t="s">
        <v>185</v>
      </c>
      <c r="E195" s="328" t="s">
        <v>185</v>
      </c>
      <c r="F195" s="328" t="s">
        <v>185</v>
      </c>
      <c r="G195" s="327">
        <v>36302.033778109631</v>
      </c>
      <c r="H195" s="327">
        <v>2.4295382607283198</v>
      </c>
      <c r="I195" s="327">
        <v>0.36471649490099001</v>
      </c>
      <c r="J195" s="327" t="s">
        <v>544</v>
      </c>
    </row>
    <row r="196" spans="1:10" x14ac:dyDescent="0.3">
      <c r="A196" s="291" t="s">
        <v>541</v>
      </c>
      <c r="B196" s="329">
        <v>4917.664842663351</v>
      </c>
      <c r="C196" s="327" t="s">
        <v>540</v>
      </c>
      <c r="D196" s="327">
        <v>74.659973794071973</v>
      </c>
      <c r="E196" s="327">
        <v>3.14261395689384</v>
      </c>
      <c r="F196" s="327">
        <v>2.7551405439155698</v>
      </c>
      <c r="G196" s="329">
        <v>367.1527282812749</v>
      </c>
      <c r="H196" s="329">
        <v>1.545432216988E-2</v>
      </c>
      <c r="I196" s="329">
        <v>1.354885778941E-2</v>
      </c>
      <c r="J196" s="329" t="s">
        <v>482</v>
      </c>
    </row>
    <row r="197" spans="1:10" x14ac:dyDescent="0.3">
      <c r="A197" s="291" t="s">
        <v>542</v>
      </c>
      <c r="B197" s="329">
        <v>231072.091064726</v>
      </c>
      <c r="C197" s="327" t="s">
        <v>540</v>
      </c>
      <c r="D197" s="327">
        <v>89.645233903118736</v>
      </c>
      <c r="E197" s="327">
        <v>9.5000000000000107</v>
      </c>
      <c r="F197" s="327">
        <v>1.4249999999999801</v>
      </c>
      <c r="G197" s="329">
        <v>20714.511651980116</v>
      </c>
      <c r="H197" s="329">
        <v>2.1951848651149</v>
      </c>
      <c r="I197" s="329">
        <v>0.32927772976723002</v>
      </c>
      <c r="J197" s="329" t="s">
        <v>482</v>
      </c>
    </row>
    <row r="198" spans="1:10" x14ac:dyDescent="0.3">
      <c r="A198" s="291" t="s">
        <v>543</v>
      </c>
      <c r="B198" s="329">
        <v>290646.88224644202</v>
      </c>
      <c r="C198" s="327" t="s">
        <v>540</v>
      </c>
      <c r="D198" s="327">
        <v>52.367220594999388</v>
      </c>
      <c r="E198" s="327">
        <v>0.7531444058565</v>
      </c>
      <c r="F198" s="327">
        <v>7.5314440585640005E-2</v>
      </c>
      <c r="G198" s="329">
        <v>15220.369397848241</v>
      </c>
      <c r="H198" s="329">
        <v>0.21889907344354001</v>
      </c>
      <c r="I198" s="329">
        <v>2.188990734435E-2</v>
      </c>
      <c r="J198" s="329" t="s">
        <v>482</v>
      </c>
    </row>
    <row r="199" spans="1:10" x14ac:dyDescent="0.3">
      <c r="A199" s="291" t="s">
        <v>3226</v>
      </c>
      <c r="B199" s="329" t="s">
        <v>511</v>
      </c>
      <c r="C199" s="327" t="s">
        <v>540</v>
      </c>
      <c r="D199" s="327" t="s">
        <v>511</v>
      </c>
      <c r="E199" s="327" t="s">
        <v>511</v>
      </c>
      <c r="F199" s="327" t="s">
        <v>511</v>
      </c>
      <c r="G199" s="329" t="s">
        <v>511</v>
      </c>
      <c r="H199" s="329" t="s">
        <v>511</v>
      </c>
      <c r="I199" s="329" t="s">
        <v>511</v>
      </c>
      <c r="J199" s="329" t="s">
        <v>511</v>
      </c>
    </row>
    <row r="200" spans="1:10" x14ac:dyDescent="0.3">
      <c r="A200" s="293" t="s">
        <v>3227</v>
      </c>
      <c r="B200" s="329" t="s">
        <v>511</v>
      </c>
      <c r="C200" s="327" t="s">
        <v>540</v>
      </c>
      <c r="D200" s="327" t="s">
        <v>511</v>
      </c>
      <c r="E200" s="327" t="s">
        <v>511</v>
      </c>
      <c r="F200" s="327" t="s">
        <v>511</v>
      </c>
      <c r="G200" s="329" t="s">
        <v>511</v>
      </c>
      <c r="H200" s="329" t="s">
        <v>511</v>
      </c>
      <c r="I200" s="329" t="s">
        <v>511</v>
      </c>
      <c r="J200" s="329" t="s">
        <v>511</v>
      </c>
    </row>
    <row r="201" spans="1:10" x14ac:dyDescent="0.3">
      <c r="A201" s="291" t="s">
        <v>3228</v>
      </c>
      <c r="B201" s="329" t="s">
        <v>484</v>
      </c>
      <c r="C201" s="327" t="s">
        <v>540</v>
      </c>
      <c r="D201" s="327" t="s">
        <v>516</v>
      </c>
      <c r="E201" s="327" t="s">
        <v>484</v>
      </c>
      <c r="F201" s="327" t="s">
        <v>484</v>
      </c>
      <c r="G201" s="329" t="s">
        <v>484</v>
      </c>
      <c r="H201" s="329" t="s">
        <v>484</v>
      </c>
      <c r="I201" s="329" t="s">
        <v>484</v>
      </c>
      <c r="J201" s="329" t="s">
        <v>482</v>
      </c>
    </row>
    <row r="202" spans="1:10" x14ac:dyDescent="0.3">
      <c r="A202" s="292" t="s">
        <v>3229</v>
      </c>
      <c r="B202" s="327">
        <v>9478042.3525714055</v>
      </c>
      <c r="C202" s="327" t="s">
        <v>540</v>
      </c>
      <c r="D202" s="328" t="s">
        <v>185</v>
      </c>
      <c r="E202" s="328" t="s">
        <v>185</v>
      </c>
      <c r="F202" s="328" t="s">
        <v>185</v>
      </c>
      <c r="G202" s="327">
        <v>496191.34475228947</v>
      </c>
      <c r="H202" s="327">
        <v>55.440376544157949</v>
      </c>
      <c r="I202" s="327">
        <v>7.5655556189400004</v>
      </c>
      <c r="J202" s="327" t="s">
        <v>544</v>
      </c>
    </row>
    <row r="203" spans="1:10" x14ac:dyDescent="0.3">
      <c r="A203" s="287" t="s">
        <v>559</v>
      </c>
      <c r="B203" s="327">
        <v>9478042.3525714055</v>
      </c>
      <c r="C203" s="327" t="s">
        <v>540</v>
      </c>
      <c r="D203" s="328" t="s">
        <v>185</v>
      </c>
      <c r="E203" s="328" t="s">
        <v>185</v>
      </c>
      <c r="F203" s="328" t="s">
        <v>185</v>
      </c>
      <c r="G203" s="327">
        <v>496191.34475228947</v>
      </c>
      <c r="H203" s="327">
        <v>55.440376544157949</v>
      </c>
      <c r="I203" s="327">
        <v>7.5655556189400004</v>
      </c>
      <c r="J203" s="327" t="s">
        <v>544</v>
      </c>
    </row>
    <row r="204" spans="1:10" x14ac:dyDescent="0.3">
      <c r="A204" s="288" t="s">
        <v>560</v>
      </c>
      <c r="B204" s="327">
        <v>9478042.3525714055</v>
      </c>
      <c r="C204" s="327" t="s">
        <v>540</v>
      </c>
      <c r="D204" s="328" t="s">
        <v>185</v>
      </c>
      <c r="E204" s="328" t="s">
        <v>185</v>
      </c>
      <c r="F204" s="328" t="s">
        <v>185</v>
      </c>
      <c r="G204" s="327">
        <v>496191.34475228947</v>
      </c>
      <c r="H204" s="327">
        <v>55.440376544157949</v>
      </c>
      <c r="I204" s="327">
        <v>7.5655556189400004</v>
      </c>
      <c r="J204" s="327" t="s">
        <v>544</v>
      </c>
    </row>
    <row r="205" spans="1:10" x14ac:dyDescent="0.3">
      <c r="A205" s="294" t="s">
        <v>547</v>
      </c>
      <c r="B205" s="329">
        <v>3200357.1751622786</v>
      </c>
      <c r="C205" s="327" t="s">
        <v>540</v>
      </c>
      <c r="D205" s="327">
        <v>74.659973794071988</v>
      </c>
      <c r="E205" s="327">
        <v>2.5800388524872</v>
      </c>
      <c r="F205" s="327">
        <v>0.42044594908624999</v>
      </c>
      <c r="G205" s="329">
        <v>238938.58282928597</v>
      </c>
      <c r="H205" s="329">
        <v>8.2570458537548692</v>
      </c>
      <c r="I205" s="329">
        <v>1.3455772099261001</v>
      </c>
      <c r="J205" s="329" t="s">
        <v>482</v>
      </c>
    </row>
    <row r="206" spans="1:10" x14ac:dyDescent="0.3">
      <c r="A206" s="294" t="s">
        <v>548</v>
      </c>
      <c r="B206" s="329">
        <v>259275.11556257354</v>
      </c>
      <c r="C206" s="327" t="s">
        <v>540</v>
      </c>
      <c r="D206" s="327">
        <v>89.645233903118793</v>
      </c>
      <c r="E206" s="327">
        <v>9.5000000000000107</v>
      </c>
      <c r="F206" s="327">
        <v>1.42500000000001</v>
      </c>
      <c r="G206" s="329">
        <v>23242.778379865063</v>
      </c>
      <c r="H206" s="329">
        <v>2.4631135978444498</v>
      </c>
      <c r="I206" s="329">
        <v>0.36946703967666999</v>
      </c>
      <c r="J206" s="329" t="s">
        <v>482</v>
      </c>
    </row>
    <row r="207" spans="1:10" x14ac:dyDescent="0.3">
      <c r="A207" s="294" t="s">
        <v>549</v>
      </c>
      <c r="B207" s="329">
        <v>4468634.7849724228</v>
      </c>
      <c r="C207" s="327" t="s">
        <v>540</v>
      </c>
      <c r="D207" s="327">
        <v>52.367220594999367</v>
      </c>
      <c r="E207" s="327">
        <v>0.75314440585650999</v>
      </c>
      <c r="F207" s="327">
        <v>7.5314440585649997E-2</v>
      </c>
      <c r="G207" s="329">
        <v>234009.98354313846</v>
      </c>
      <c r="H207" s="329">
        <v>3.36552729011777</v>
      </c>
      <c r="I207" s="329">
        <v>0.33655272901178002</v>
      </c>
      <c r="J207" s="329" t="s">
        <v>482</v>
      </c>
    </row>
    <row r="208" spans="1:10" x14ac:dyDescent="0.3">
      <c r="A208" s="294" t="s">
        <v>550</v>
      </c>
      <c r="B208" s="329" t="s">
        <v>511</v>
      </c>
      <c r="C208" s="327" t="s">
        <v>540</v>
      </c>
      <c r="D208" s="327" t="s">
        <v>511</v>
      </c>
      <c r="E208" s="327" t="s">
        <v>511</v>
      </c>
      <c r="F208" s="327" t="s">
        <v>511</v>
      </c>
      <c r="G208" s="329" t="s">
        <v>511</v>
      </c>
      <c r="H208" s="329" t="s">
        <v>511</v>
      </c>
      <c r="I208" s="329" t="s">
        <v>511</v>
      </c>
      <c r="J208" s="329" t="s">
        <v>511</v>
      </c>
    </row>
    <row r="209" spans="1:10" x14ac:dyDescent="0.3">
      <c r="A209" s="294" t="s">
        <v>551</v>
      </c>
      <c r="B209" s="329" t="s">
        <v>511</v>
      </c>
      <c r="C209" s="327" t="s">
        <v>540</v>
      </c>
      <c r="D209" s="327" t="s">
        <v>511</v>
      </c>
      <c r="E209" s="327" t="s">
        <v>511</v>
      </c>
      <c r="F209" s="327" t="s">
        <v>511</v>
      </c>
      <c r="G209" s="329" t="s">
        <v>511</v>
      </c>
      <c r="H209" s="329" t="s">
        <v>511</v>
      </c>
      <c r="I209" s="329" t="s">
        <v>511</v>
      </c>
      <c r="J209" s="329" t="s">
        <v>511</v>
      </c>
    </row>
    <row r="210" spans="1:10" x14ac:dyDescent="0.3">
      <c r="A210" s="294" t="s">
        <v>88</v>
      </c>
      <c r="B210" s="329">
        <v>1549775.2768741304</v>
      </c>
      <c r="C210" s="327" t="s">
        <v>540</v>
      </c>
      <c r="D210" s="327">
        <v>88.686898265961545</v>
      </c>
      <c r="E210" s="327">
        <v>26.684313796676729</v>
      </c>
      <c r="F210" s="327">
        <v>3.55790850622357</v>
      </c>
      <c r="G210" s="329">
        <v>137444.76231523839</v>
      </c>
      <c r="H210" s="329">
        <v>41.354689802440859</v>
      </c>
      <c r="I210" s="329">
        <v>5.5139586403254501</v>
      </c>
      <c r="J210" s="329" t="s">
        <v>482</v>
      </c>
    </row>
    <row r="211" spans="1:10" x14ac:dyDescent="0.3">
      <c r="A211" s="295" t="s">
        <v>561</v>
      </c>
      <c r="B211" s="327">
        <v>27381911.119104017</v>
      </c>
      <c r="C211" s="327" t="s">
        <v>540</v>
      </c>
      <c r="D211" s="328" t="s">
        <v>185</v>
      </c>
      <c r="E211" s="328" t="s">
        <v>185</v>
      </c>
      <c r="F211" s="328" t="s">
        <v>185</v>
      </c>
      <c r="G211" s="327">
        <v>1830505.6056332772</v>
      </c>
      <c r="H211" s="327">
        <v>160.28001983992968</v>
      </c>
      <c r="I211" s="327">
        <v>137.97722792661688</v>
      </c>
    </row>
    <row r="212" spans="1:10" x14ac:dyDescent="0.3">
      <c r="A212" s="283" t="s">
        <v>541</v>
      </c>
      <c r="B212" s="327">
        <v>26378279.690856297</v>
      </c>
      <c r="C212" s="327" t="s">
        <v>540</v>
      </c>
      <c r="D212" s="327">
        <v>68.140519616442361</v>
      </c>
      <c r="E212" s="327">
        <v>5.7327599121391097</v>
      </c>
      <c r="F212" s="327">
        <v>5.2271031113979696</v>
      </c>
      <c r="G212" s="327">
        <v>1797429.6847227968</v>
      </c>
      <c r="H212" s="327">
        <v>151.2203443629343</v>
      </c>
      <c r="I212" s="327">
        <v>137.88198784540089</v>
      </c>
    </row>
    <row r="213" spans="1:10" x14ac:dyDescent="0.3">
      <c r="A213" s="283" t="s">
        <v>542</v>
      </c>
      <c r="B213" s="327" t="s">
        <v>511</v>
      </c>
      <c r="C213" s="327" t="s">
        <v>540</v>
      </c>
      <c r="D213" s="327" t="s">
        <v>511</v>
      </c>
      <c r="E213" s="327" t="s">
        <v>511</v>
      </c>
      <c r="F213" s="327" t="s">
        <v>511</v>
      </c>
      <c r="G213" s="327" t="s">
        <v>511</v>
      </c>
      <c r="H213" s="327" t="s">
        <v>511</v>
      </c>
      <c r="I213" s="327" t="s">
        <v>511</v>
      </c>
    </row>
    <row r="214" spans="1:10" x14ac:dyDescent="0.3">
      <c r="A214" s="283" t="s">
        <v>543</v>
      </c>
      <c r="B214" s="327">
        <v>658252.51161717589</v>
      </c>
      <c r="C214" s="327" t="s">
        <v>540</v>
      </c>
      <c r="D214" s="327">
        <v>50.248073994006511</v>
      </c>
      <c r="E214" s="327">
        <v>13.756093189850089</v>
      </c>
      <c r="F214" s="327">
        <v>0.13734370307478</v>
      </c>
      <c r="G214" s="327">
        <v>33075.920910480483</v>
      </c>
      <c r="H214" s="327">
        <v>9.0549828922587494</v>
      </c>
      <c r="I214" s="327">
        <v>9.0406837503779994E-2</v>
      </c>
    </row>
    <row r="215" spans="1:10" x14ac:dyDescent="0.3">
      <c r="A215" s="283" t="s">
        <v>3221</v>
      </c>
      <c r="B215" s="327" t="s">
        <v>556</v>
      </c>
      <c r="C215" s="327" t="s">
        <v>540</v>
      </c>
      <c r="D215" s="327" t="s">
        <v>556</v>
      </c>
      <c r="E215" s="327" t="s">
        <v>3112</v>
      </c>
      <c r="F215" s="327" t="s">
        <v>3112</v>
      </c>
      <c r="G215" s="327" t="s">
        <v>556</v>
      </c>
      <c r="H215" s="327" t="s">
        <v>3112</v>
      </c>
      <c r="I215" s="327" t="s">
        <v>3112</v>
      </c>
    </row>
    <row r="216" spans="1:10" x14ac:dyDescent="0.3">
      <c r="A216" s="283" t="s">
        <v>3223</v>
      </c>
      <c r="B216" s="327">
        <v>345378.91663054173</v>
      </c>
      <c r="C216" s="327" t="s">
        <v>540</v>
      </c>
      <c r="D216" s="327">
        <v>65.065035461819363</v>
      </c>
      <c r="E216" s="327">
        <v>1.358677241335E-2</v>
      </c>
      <c r="F216" s="327">
        <v>1.399403229176E-2</v>
      </c>
      <c r="G216" s="327">
        <v>22472.091458330953</v>
      </c>
      <c r="H216" s="327">
        <v>4.6925847366299997E-3</v>
      </c>
      <c r="I216" s="327">
        <v>4.8332437122200001E-3</v>
      </c>
    </row>
    <row r="217" spans="1:10" x14ac:dyDescent="0.3">
      <c r="A217" s="59" t="s">
        <v>3230</v>
      </c>
      <c r="B217" s="327">
        <v>2513561.9207105725</v>
      </c>
      <c r="C217" s="327" t="s">
        <v>540</v>
      </c>
      <c r="D217" s="328" t="s">
        <v>185</v>
      </c>
      <c r="E217" s="328" t="s">
        <v>185</v>
      </c>
      <c r="F217" s="328" t="s">
        <v>185</v>
      </c>
      <c r="G217" s="327">
        <v>170713.69036083069</v>
      </c>
      <c r="H217" s="327">
        <v>2.0771880881664</v>
      </c>
      <c r="I217" s="327">
        <v>5.2617344805668296</v>
      </c>
    </row>
    <row r="218" spans="1:10" x14ac:dyDescent="0.3">
      <c r="A218" s="283" t="s">
        <v>562</v>
      </c>
      <c r="B218" s="329">
        <v>37296.193325856322</v>
      </c>
      <c r="C218" s="327" t="s">
        <v>540</v>
      </c>
      <c r="D218" s="327">
        <v>65.528560814054615</v>
      </c>
      <c r="E218" s="327">
        <v>55.694372613795643</v>
      </c>
      <c r="F218" s="327">
        <v>0.84385413051206004</v>
      </c>
      <c r="G218" s="329">
        <v>2443.9658724861142</v>
      </c>
      <c r="H218" s="329">
        <v>2.0771880881664</v>
      </c>
      <c r="I218" s="329">
        <v>3.1472546790399999E-2</v>
      </c>
    </row>
    <row r="219" spans="1:10" x14ac:dyDescent="0.3">
      <c r="A219" s="283" t="s">
        <v>563</v>
      </c>
      <c r="B219" s="329">
        <v>2476265.7273847163</v>
      </c>
      <c r="C219" s="327" t="s">
        <v>540</v>
      </c>
      <c r="D219" s="327">
        <v>67.953015957645619</v>
      </c>
      <c r="E219" s="327" t="s">
        <v>511</v>
      </c>
      <c r="F219" s="327">
        <v>2.1121569773129001</v>
      </c>
      <c r="G219" s="329">
        <v>168269.72448834457</v>
      </c>
      <c r="H219" s="329" t="s">
        <v>511</v>
      </c>
      <c r="I219" s="329">
        <v>5.23026193377643</v>
      </c>
    </row>
    <row r="220" spans="1:10" x14ac:dyDescent="0.3">
      <c r="A220" s="283" t="s">
        <v>88</v>
      </c>
      <c r="B220" s="329" t="s">
        <v>511</v>
      </c>
      <c r="C220" s="327" t="s">
        <v>540</v>
      </c>
      <c r="D220" s="327" t="s">
        <v>511</v>
      </c>
      <c r="E220" s="327" t="s">
        <v>511</v>
      </c>
      <c r="F220" s="327" t="s">
        <v>511</v>
      </c>
      <c r="G220" s="329" t="s">
        <v>511</v>
      </c>
      <c r="H220" s="329" t="s">
        <v>511</v>
      </c>
      <c r="I220" s="329" t="s">
        <v>511</v>
      </c>
    </row>
    <row r="221" spans="1:10" x14ac:dyDescent="0.3">
      <c r="A221" s="296" t="s">
        <v>3231</v>
      </c>
      <c r="B221" s="327">
        <v>23026953.414224558</v>
      </c>
      <c r="C221" s="327" t="s">
        <v>540</v>
      </c>
      <c r="D221" s="328" t="s">
        <v>185</v>
      </c>
      <c r="E221" s="328" t="s">
        <v>185</v>
      </c>
      <c r="F221" s="328" t="s">
        <v>185</v>
      </c>
      <c r="G221" s="327">
        <v>1543321.2347240872</v>
      </c>
      <c r="H221" s="327">
        <v>95.722338182973743</v>
      </c>
      <c r="I221" s="327">
        <v>108.02744179292077</v>
      </c>
    </row>
    <row r="222" spans="1:10" x14ac:dyDescent="0.3">
      <c r="A222" s="283" t="s">
        <v>564</v>
      </c>
      <c r="B222" s="327">
        <v>16921811.276726622</v>
      </c>
      <c r="C222" s="327" t="s">
        <v>540</v>
      </c>
      <c r="D222" s="327">
        <v>67.143364802995379</v>
      </c>
      <c r="E222" s="327">
        <v>5.1050721535713901</v>
      </c>
      <c r="F222" s="327">
        <v>6.3193548667016204</v>
      </c>
      <c r="G222" s="327">
        <v>1136187.3476806968</v>
      </c>
      <c r="H222" s="327">
        <v>86.387067536807479</v>
      </c>
      <c r="I222" s="327">
        <v>106.93493044498868</v>
      </c>
    </row>
    <row r="223" spans="1:10" x14ac:dyDescent="0.3">
      <c r="A223" s="283" t="s">
        <v>565</v>
      </c>
      <c r="B223" s="327">
        <v>5716335.5992072541</v>
      </c>
      <c r="C223" s="327" t="s">
        <v>540</v>
      </c>
      <c r="D223" s="327">
        <v>70.79246071620166</v>
      </c>
      <c r="E223" s="327">
        <v>0.18688644136495999</v>
      </c>
      <c r="F223" s="327">
        <v>0.18566201675339999</v>
      </c>
      <c r="G223" s="327">
        <v>404673.46334750456</v>
      </c>
      <c r="H223" s="327">
        <v>1.0683056177837</v>
      </c>
      <c r="I223" s="327">
        <v>1.0613063957880999</v>
      </c>
    </row>
    <row r="224" spans="1:10" x14ac:dyDescent="0.3">
      <c r="A224" s="283" t="s">
        <v>566</v>
      </c>
      <c r="B224" s="327">
        <v>29789.5019987257</v>
      </c>
      <c r="C224" s="327" t="s">
        <v>540</v>
      </c>
      <c r="D224" s="327">
        <v>59.589262354098238</v>
      </c>
      <c r="E224" s="327">
        <v>0.32721071521896999</v>
      </c>
      <c r="F224" s="327">
        <v>0.67984698987101</v>
      </c>
      <c r="G224" s="327">
        <v>1775.1344499999996</v>
      </c>
      <c r="H224" s="327">
        <v>9.7474442550200009E-3</v>
      </c>
      <c r="I224" s="327">
        <v>2.025230326359E-2</v>
      </c>
    </row>
    <row r="225" spans="1:9" x14ac:dyDescent="0.3">
      <c r="A225" s="283" t="s">
        <v>3232</v>
      </c>
      <c r="B225" s="327" t="s">
        <v>556</v>
      </c>
      <c r="C225" s="327" t="s">
        <v>540</v>
      </c>
      <c r="D225" s="328" t="s">
        <v>185</v>
      </c>
      <c r="E225" s="328" t="s">
        <v>185</v>
      </c>
      <c r="F225" s="328" t="s">
        <v>185</v>
      </c>
      <c r="G225" s="327" t="s">
        <v>556</v>
      </c>
      <c r="H225" s="327">
        <v>1.05278679567487</v>
      </c>
      <c r="I225" s="327">
        <v>1.4965547714000001E-4</v>
      </c>
    </row>
    <row r="226" spans="1:9" x14ac:dyDescent="0.3">
      <c r="A226" s="283" t="s">
        <v>543</v>
      </c>
      <c r="B226" s="327">
        <v>13638.11966141349</v>
      </c>
      <c r="C226" s="327" t="s">
        <v>540</v>
      </c>
      <c r="D226" s="327">
        <v>50.248073994006518</v>
      </c>
      <c r="E226" s="327">
        <v>527.9128195425908</v>
      </c>
      <c r="F226" s="327">
        <v>0.43772527586264998</v>
      </c>
      <c r="G226" s="327">
        <v>685.28924588582026</v>
      </c>
      <c r="H226" s="327">
        <v>7.1997382037160396</v>
      </c>
      <c r="I226" s="327">
        <v>5.9697496910400003E-3</v>
      </c>
    </row>
    <row r="227" spans="1:9" x14ac:dyDescent="0.3">
      <c r="A227" s="283" t="s">
        <v>3223</v>
      </c>
      <c r="B227" s="327">
        <v>345378.91663054173</v>
      </c>
      <c r="C227" s="327" t="s">
        <v>540</v>
      </c>
      <c r="D227" s="327">
        <v>65.065035461819363</v>
      </c>
      <c r="E227" s="327">
        <v>1.358677241335E-2</v>
      </c>
      <c r="F227" s="327">
        <v>1.399403229176E-2</v>
      </c>
      <c r="G227" s="327">
        <v>22472.091458330953</v>
      </c>
      <c r="H227" s="327">
        <v>4.6925847366299997E-3</v>
      </c>
      <c r="I227" s="327">
        <v>4.8332437122200001E-3</v>
      </c>
    </row>
    <row r="228" spans="1:9" x14ac:dyDescent="0.3">
      <c r="A228" s="283" t="s">
        <v>3233</v>
      </c>
      <c r="B228" s="327" t="s">
        <v>556</v>
      </c>
      <c r="C228" s="327" t="s">
        <v>540</v>
      </c>
      <c r="D228" s="328" t="s">
        <v>185</v>
      </c>
      <c r="E228" s="328" t="s">
        <v>185</v>
      </c>
      <c r="F228" s="328" t="s">
        <v>185</v>
      </c>
      <c r="G228" s="327" t="s">
        <v>556</v>
      </c>
      <c r="H228" s="327" t="s">
        <v>3112</v>
      </c>
      <c r="I228" s="327" t="s">
        <v>3112</v>
      </c>
    </row>
    <row r="229" spans="1:9" x14ac:dyDescent="0.3">
      <c r="A229" s="297" t="s">
        <v>567</v>
      </c>
      <c r="B229" s="327">
        <v>9895321.6493915115</v>
      </c>
      <c r="C229" s="327" t="s">
        <v>540</v>
      </c>
      <c r="D229" s="328" t="s">
        <v>185</v>
      </c>
      <c r="E229" s="328" t="s">
        <v>185</v>
      </c>
      <c r="F229" s="328" t="s">
        <v>185</v>
      </c>
      <c r="G229" s="327">
        <v>641430.12035975454</v>
      </c>
      <c r="H229" s="327">
        <v>50.343513986278801</v>
      </c>
      <c r="I229" s="327">
        <v>58.026007452344672</v>
      </c>
    </row>
    <row r="230" spans="1:9" x14ac:dyDescent="0.3">
      <c r="A230" s="283" t="s">
        <v>564</v>
      </c>
      <c r="B230" s="329">
        <v>9488919.2231781483</v>
      </c>
      <c r="C230" s="327" t="s">
        <v>540</v>
      </c>
      <c r="D230" s="327">
        <v>67.143364802995379</v>
      </c>
      <c r="E230" s="327">
        <v>5.3042882930240696</v>
      </c>
      <c r="F230" s="327">
        <v>6.1142265296351903</v>
      </c>
      <c r="G230" s="329">
        <v>637117.96498800593</v>
      </c>
      <c r="H230" s="329">
        <v>50.331963148954898</v>
      </c>
      <c r="I230" s="329">
        <v>58.017401651921162</v>
      </c>
    </row>
    <row r="231" spans="1:9" x14ac:dyDescent="0.3">
      <c r="A231" s="283" t="s">
        <v>565</v>
      </c>
      <c r="B231" s="329">
        <v>60577.355202458224</v>
      </c>
      <c r="C231" s="327" t="s">
        <v>540</v>
      </c>
      <c r="D231" s="327">
        <v>70.792460716201674</v>
      </c>
      <c r="E231" s="327">
        <v>5.0531921540309999E-2</v>
      </c>
      <c r="F231" s="327">
        <v>0.11107027591734001</v>
      </c>
      <c r="G231" s="329">
        <v>4288.4200384614187</v>
      </c>
      <c r="H231" s="329">
        <v>3.06109016021E-3</v>
      </c>
      <c r="I231" s="329">
        <v>6.7283435566800002E-3</v>
      </c>
    </row>
    <row r="232" spans="1:9" x14ac:dyDescent="0.3">
      <c r="A232" s="283" t="s">
        <v>566</v>
      </c>
      <c r="B232" s="329">
        <v>140.98152388821543</v>
      </c>
      <c r="C232" s="327" t="s">
        <v>540</v>
      </c>
      <c r="D232" s="327">
        <v>59.58926235409826</v>
      </c>
      <c r="E232" s="327">
        <v>0.33296282083898998</v>
      </c>
      <c r="F232" s="327">
        <v>0.40322366046400998</v>
      </c>
      <c r="G232" s="329">
        <v>8.4009850140554398</v>
      </c>
      <c r="H232" s="329">
        <v>4.6941605880000003E-5</v>
      </c>
      <c r="I232" s="329">
        <v>5.684708612E-5</v>
      </c>
    </row>
    <row r="233" spans="1:9" x14ac:dyDescent="0.3">
      <c r="A233" s="283" t="s">
        <v>3232</v>
      </c>
      <c r="B233" s="327" t="s">
        <v>484</v>
      </c>
      <c r="C233" s="327" t="s">
        <v>540</v>
      </c>
      <c r="D233" s="328" t="s">
        <v>185</v>
      </c>
      <c r="E233" s="328" t="s">
        <v>185</v>
      </c>
      <c r="F233" s="328" t="s">
        <v>185</v>
      </c>
      <c r="G233" s="327" t="s">
        <v>484</v>
      </c>
      <c r="H233" s="327" t="s">
        <v>511</v>
      </c>
      <c r="I233" s="327" t="s">
        <v>511</v>
      </c>
    </row>
    <row r="234" spans="1:9" x14ac:dyDescent="0.3">
      <c r="A234" s="294" t="s">
        <v>568</v>
      </c>
      <c r="B234" s="329" t="s">
        <v>484</v>
      </c>
      <c r="C234" s="327" t="s">
        <v>540</v>
      </c>
      <c r="D234" s="327" t="s">
        <v>484</v>
      </c>
      <c r="E234" s="327" t="s">
        <v>511</v>
      </c>
      <c r="F234" s="327" t="s">
        <v>511</v>
      </c>
      <c r="G234" s="329" t="s">
        <v>484</v>
      </c>
      <c r="H234" s="329" t="s">
        <v>511</v>
      </c>
      <c r="I234" s="329" t="s">
        <v>511</v>
      </c>
    </row>
    <row r="235" spans="1:9" x14ac:dyDescent="0.3">
      <c r="A235" s="283" t="s">
        <v>543</v>
      </c>
      <c r="B235" s="329">
        <v>305.17285647552848</v>
      </c>
      <c r="C235" s="327" t="s">
        <v>540</v>
      </c>
      <c r="D235" s="327">
        <v>50.248073994006504</v>
      </c>
      <c r="E235" s="327">
        <v>25.74784814192703</v>
      </c>
      <c r="F235" s="327">
        <v>3.1181083671388201</v>
      </c>
      <c r="G235" s="329">
        <v>15.334348273144681</v>
      </c>
      <c r="H235" s="329">
        <v>7.8575443655700006E-3</v>
      </c>
      <c r="I235" s="329">
        <v>9.5156203720000001E-4</v>
      </c>
    </row>
    <row r="236" spans="1:9" x14ac:dyDescent="0.3">
      <c r="A236" s="283" t="s">
        <v>3223</v>
      </c>
      <c r="B236" s="329">
        <v>345378.91663054173</v>
      </c>
      <c r="C236" s="327" t="s">
        <v>540</v>
      </c>
      <c r="D236" s="327">
        <v>65.065035461819363</v>
      </c>
      <c r="E236" s="327">
        <v>1.6945481152999999E-3</v>
      </c>
      <c r="F236" s="327">
        <v>2.5162153845099998E-3</v>
      </c>
      <c r="G236" s="329">
        <v>22472.091458330953</v>
      </c>
      <c r="H236" s="329">
        <v>5.8526119223999997E-4</v>
      </c>
      <c r="I236" s="329">
        <v>8.6904774350999995E-4</v>
      </c>
    </row>
    <row r="237" spans="1:9" x14ac:dyDescent="0.3">
      <c r="A237" s="283" t="s">
        <v>3233</v>
      </c>
      <c r="B237" s="327" t="s">
        <v>484</v>
      </c>
      <c r="C237" s="327" t="s">
        <v>540</v>
      </c>
      <c r="D237" s="328" t="s">
        <v>185</v>
      </c>
      <c r="E237" s="328" t="s">
        <v>185</v>
      </c>
      <c r="F237" s="328" t="s">
        <v>185</v>
      </c>
      <c r="G237" s="327" t="s">
        <v>484</v>
      </c>
      <c r="H237" s="327" t="s">
        <v>484</v>
      </c>
      <c r="I237" s="327" t="s">
        <v>484</v>
      </c>
    </row>
    <row r="238" spans="1:9" x14ac:dyDescent="0.3">
      <c r="A238" s="294" t="s">
        <v>83</v>
      </c>
      <c r="B238" s="329" t="s">
        <v>484</v>
      </c>
      <c r="C238" s="327" t="s">
        <v>540</v>
      </c>
      <c r="D238" s="327" t="s">
        <v>484</v>
      </c>
      <c r="E238" s="327" t="s">
        <v>484</v>
      </c>
      <c r="F238" s="327" t="s">
        <v>484</v>
      </c>
      <c r="G238" s="329" t="s">
        <v>484</v>
      </c>
      <c r="H238" s="329" t="s">
        <v>484</v>
      </c>
      <c r="I238" s="329" t="s">
        <v>484</v>
      </c>
    </row>
    <row r="239" spans="1:9" x14ac:dyDescent="0.3">
      <c r="A239" s="297" t="s">
        <v>569</v>
      </c>
      <c r="B239" s="327">
        <v>7275346.9410186997</v>
      </c>
      <c r="C239" s="327" t="s">
        <v>540</v>
      </c>
      <c r="D239" s="328" t="s">
        <v>185</v>
      </c>
      <c r="E239" s="328" t="s">
        <v>185</v>
      </c>
      <c r="F239" s="328" t="s">
        <v>185</v>
      </c>
      <c r="G239" s="327">
        <v>489781.06499535905</v>
      </c>
      <c r="H239" s="327">
        <v>32.089244234644681</v>
      </c>
      <c r="I239" s="327">
        <v>45.787711245390042</v>
      </c>
    </row>
    <row r="240" spans="1:9" x14ac:dyDescent="0.3">
      <c r="A240" s="283" t="s">
        <v>564</v>
      </c>
      <c r="B240" s="329">
        <v>6900391.8026401587</v>
      </c>
      <c r="C240" s="327" t="s">
        <v>540</v>
      </c>
      <c r="D240" s="327">
        <v>67.143364802995393</v>
      </c>
      <c r="E240" s="327">
        <v>4.6393852673657197</v>
      </c>
      <c r="F240" s="327">
        <v>6.6251876256970998</v>
      </c>
      <c r="G240" s="329">
        <v>463315.52408826712</v>
      </c>
      <c r="H240" s="329">
        <v>32.013576068219912</v>
      </c>
      <c r="I240" s="329">
        <v>45.716390383313303</v>
      </c>
    </row>
    <row r="241" spans="1:9" x14ac:dyDescent="0.3">
      <c r="A241" s="283" t="s">
        <v>565</v>
      </c>
      <c r="B241" s="329">
        <v>368504.73200550408</v>
      </c>
      <c r="C241" s="327" t="s">
        <v>540</v>
      </c>
      <c r="D241" s="327">
        <v>70.79246071620166</v>
      </c>
      <c r="E241" s="327">
        <v>0.10430192094477</v>
      </c>
      <c r="F241" s="327">
        <v>0.16232031354685</v>
      </c>
      <c r="G241" s="329">
        <v>26087.356764234068</v>
      </c>
      <c r="H241" s="329">
        <v>3.8435751425410003E-2</v>
      </c>
      <c r="I241" s="329">
        <v>5.9815803642629999E-2</v>
      </c>
    </row>
    <row r="242" spans="1:9" x14ac:dyDescent="0.3">
      <c r="A242" s="283" t="s">
        <v>566</v>
      </c>
      <c r="B242" s="329">
        <v>5787.6625596214753</v>
      </c>
      <c r="C242" s="327" t="s">
        <v>540</v>
      </c>
      <c r="D242" s="327">
        <v>59.589262354098253</v>
      </c>
      <c r="E242" s="327">
        <v>0.62659220241706004</v>
      </c>
      <c r="F242" s="327">
        <v>0.80766557619863999</v>
      </c>
      <c r="G242" s="329">
        <v>344.88254268227587</v>
      </c>
      <c r="H242" s="329">
        <v>3.6265042300800002E-3</v>
      </c>
      <c r="I242" s="329">
        <v>4.6744958160599998E-3</v>
      </c>
    </row>
    <row r="243" spans="1:9" x14ac:dyDescent="0.3">
      <c r="A243" s="283" t="s">
        <v>3232</v>
      </c>
      <c r="B243" s="327" t="s">
        <v>484</v>
      </c>
      <c r="C243" s="327" t="s">
        <v>540</v>
      </c>
      <c r="D243" s="328" t="s">
        <v>185</v>
      </c>
      <c r="E243" s="328" t="s">
        <v>185</v>
      </c>
      <c r="F243" s="328" t="s">
        <v>185</v>
      </c>
      <c r="G243" s="327" t="s">
        <v>484</v>
      </c>
      <c r="H243" s="327">
        <v>9.7455516189999999E-5</v>
      </c>
      <c r="I243" s="327">
        <v>1.256183293E-5</v>
      </c>
    </row>
    <row r="244" spans="1:9" x14ac:dyDescent="0.3">
      <c r="A244" s="294" t="s">
        <v>568</v>
      </c>
      <c r="B244" s="329" t="s">
        <v>484</v>
      </c>
      <c r="C244" s="327" t="s">
        <v>540</v>
      </c>
      <c r="D244" s="327" t="s">
        <v>484</v>
      </c>
      <c r="E244" s="327" t="s">
        <v>484</v>
      </c>
      <c r="F244" s="327" t="s">
        <v>484</v>
      </c>
      <c r="G244" s="329" t="s">
        <v>484</v>
      </c>
      <c r="H244" s="329">
        <v>9.7455516189999999E-5</v>
      </c>
      <c r="I244" s="329">
        <v>1.256183293E-5</v>
      </c>
    </row>
    <row r="245" spans="1:9" x14ac:dyDescent="0.3">
      <c r="A245" s="283" t="s">
        <v>543</v>
      </c>
      <c r="B245" s="329">
        <v>662.74381341579385</v>
      </c>
      <c r="C245" s="327" t="s">
        <v>540</v>
      </c>
      <c r="D245" s="327">
        <v>50.248073994006518</v>
      </c>
      <c r="E245" s="327">
        <v>47.605136115704603</v>
      </c>
      <c r="F245" s="327">
        <v>6.1362126024835497</v>
      </c>
      <c r="G245" s="329">
        <v>33.301600175586863</v>
      </c>
      <c r="H245" s="329">
        <v>3.1550009447499999E-2</v>
      </c>
      <c r="I245" s="329">
        <v>4.0667369401000001E-3</v>
      </c>
    </row>
    <row r="246" spans="1:9" x14ac:dyDescent="0.3">
      <c r="A246" s="283" t="s">
        <v>3223</v>
      </c>
      <c r="B246" s="329" t="s">
        <v>484</v>
      </c>
      <c r="C246" s="327" t="s">
        <v>540</v>
      </c>
      <c r="D246" s="327" t="s">
        <v>484</v>
      </c>
      <c r="E246" s="327" t="s">
        <v>484</v>
      </c>
      <c r="F246" s="327" t="s">
        <v>484</v>
      </c>
      <c r="G246" s="329" t="s">
        <v>484</v>
      </c>
      <c r="H246" s="329">
        <v>1.9584458055900002E-3</v>
      </c>
      <c r="I246" s="329">
        <v>2.75126384502E-3</v>
      </c>
    </row>
    <row r="247" spans="1:9" x14ac:dyDescent="0.3">
      <c r="A247" s="283" t="s">
        <v>3233</v>
      </c>
      <c r="B247" s="327" t="s">
        <v>511</v>
      </c>
      <c r="C247" s="327" t="s">
        <v>540</v>
      </c>
      <c r="D247" s="328" t="s">
        <v>185</v>
      </c>
      <c r="E247" s="328" t="s">
        <v>185</v>
      </c>
      <c r="F247" s="328" t="s">
        <v>185</v>
      </c>
      <c r="G247" s="327" t="s">
        <v>511</v>
      </c>
      <c r="H247" s="327" t="s">
        <v>511</v>
      </c>
      <c r="I247" s="327" t="s">
        <v>511</v>
      </c>
    </row>
    <row r="248" spans="1:9" x14ac:dyDescent="0.3">
      <c r="A248" s="297" t="s">
        <v>570</v>
      </c>
      <c r="B248" s="327">
        <v>5832942.3483651699</v>
      </c>
      <c r="C248" s="327" t="s">
        <v>540</v>
      </c>
      <c r="D248" s="328" t="s">
        <v>185</v>
      </c>
      <c r="E248" s="328" t="s">
        <v>185</v>
      </c>
      <c r="F248" s="328" t="s">
        <v>185</v>
      </c>
      <c r="G248" s="327">
        <v>410542.75702448451</v>
      </c>
      <c r="H248" s="327">
        <v>12.55614437939165</v>
      </c>
      <c r="I248" s="327">
        <v>4.1395436288617402</v>
      </c>
    </row>
    <row r="249" spans="1:9" x14ac:dyDescent="0.3">
      <c r="A249" s="283" t="s">
        <v>564</v>
      </c>
      <c r="B249" s="329">
        <v>509157.7754591406</v>
      </c>
      <c r="C249" s="327" t="s">
        <v>540</v>
      </c>
      <c r="D249" s="327">
        <v>67.143364802995393</v>
      </c>
      <c r="E249" s="327">
        <v>6.4971859341457296</v>
      </c>
      <c r="F249" s="327">
        <v>6.1414341372084902</v>
      </c>
      <c r="G249" s="329">
        <v>34186.566259934691</v>
      </c>
      <c r="H249" s="329">
        <v>3.3080927369740598</v>
      </c>
      <c r="I249" s="329">
        <v>3.1269589434299001</v>
      </c>
    </row>
    <row r="250" spans="1:9" x14ac:dyDescent="0.3">
      <c r="A250" s="283" t="s">
        <v>565</v>
      </c>
      <c r="B250" s="329">
        <v>5287253.5119992914</v>
      </c>
      <c r="C250" s="327" t="s">
        <v>540</v>
      </c>
      <c r="D250" s="327">
        <v>70.79246071620166</v>
      </c>
      <c r="E250" s="327">
        <v>0.19420456648574999</v>
      </c>
      <c r="F250" s="327">
        <v>0.18814347493101999</v>
      </c>
      <c r="G250" s="329">
        <v>374297.68654480908</v>
      </c>
      <c r="H250" s="329">
        <v>1.02680877619808</v>
      </c>
      <c r="I250" s="329">
        <v>0.99476224858879003</v>
      </c>
    </row>
    <row r="251" spans="1:9" x14ac:dyDescent="0.3">
      <c r="A251" s="283" t="s">
        <v>566</v>
      </c>
      <c r="B251" s="329">
        <v>23860.857915216009</v>
      </c>
      <c r="C251" s="327" t="s">
        <v>540</v>
      </c>
      <c r="D251" s="327">
        <v>59.589262354098238</v>
      </c>
      <c r="E251" s="327">
        <v>0.25455909593203002</v>
      </c>
      <c r="F251" s="327">
        <v>0.65047788376092996</v>
      </c>
      <c r="G251" s="329">
        <v>1421.8509223036683</v>
      </c>
      <c r="H251" s="329">
        <v>6.07399841906E-3</v>
      </c>
      <c r="I251" s="329">
        <v>1.5520960361409999E-2</v>
      </c>
    </row>
    <row r="252" spans="1:9" x14ac:dyDescent="0.3">
      <c r="A252" s="283" t="s">
        <v>3234</v>
      </c>
      <c r="B252" s="327" t="s">
        <v>484</v>
      </c>
      <c r="C252" s="327" t="s">
        <v>540</v>
      </c>
      <c r="D252" s="328" t="s">
        <v>185</v>
      </c>
      <c r="E252" s="328" t="s">
        <v>185</v>
      </c>
      <c r="F252" s="328" t="s">
        <v>185</v>
      </c>
      <c r="G252" s="327" t="s">
        <v>484</v>
      </c>
      <c r="H252" s="327">
        <v>1.0526893401586801</v>
      </c>
      <c r="I252" s="327">
        <v>1.3709364421000001E-4</v>
      </c>
    </row>
    <row r="253" spans="1:9" x14ac:dyDescent="0.3">
      <c r="A253" s="294" t="s">
        <v>568</v>
      </c>
      <c r="B253" s="329" t="s">
        <v>484</v>
      </c>
      <c r="C253" s="327" t="s">
        <v>540</v>
      </c>
      <c r="D253" s="327" t="s">
        <v>484</v>
      </c>
      <c r="E253" s="327" t="s">
        <v>484</v>
      </c>
      <c r="F253" s="327" t="s">
        <v>484</v>
      </c>
      <c r="G253" s="329" t="s">
        <v>484</v>
      </c>
      <c r="H253" s="329">
        <v>1.0526893401586801</v>
      </c>
      <c r="I253" s="329">
        <v>1.3709364421000001E-4</v>
      </c>
    </row>
    <row r="254" spans="1:9" x14ac:dyDescent="0.3">
      <c r="A254" s="283" t="s">
        <v>543</v>
      </c>
      <c r="B254" s="329">
        <v>12670.202991522168</v>
      </c>
      <c r="C254" s="327" t="s">
        <v>540</v>
      </c>
      <c r="D254" s="327">
        <v>50.248073994006518</v>
      </c>
      <c r="E254" s="327">
        <v>565.1314864248078</v>
      </c>
      <c r="F254" s="327">
        <v>7.5093565144669999E-2</v>
      </c>
      <c r="G254" s="329">
        <v>636.65329743708867</v>
      </c>
      <c r="H254" s="329">
        <v>7.1603306499029697</v>
      </c>
      <c r="I254" s="329">
        <v>9.5145071374E-4</v>
      </c>
    </row>
    <row r="255" spans="1:9" x14ac:dyDescent="0.3">
      <c r="A255" s="283" t="s">
        <v>3223</v>
      </c>
      <c r="B255" s="329" t="s">
        <v>484</v>
      </c>
      <c r="C255" s="327" t="s">
        <v>540</v>
      </c>
      <c r="D255" s="327" t="s">
        <v>484</v>
      </c>
      <c r="E255" s="327" t="s">
        <v>484</v>
      </c>
      <c r="F255" s="327" t="s">
        <v>484</v>
      </c>
      <c r="G255" s="329" t="s">
        <v>484</v>
      </c>
      <c r="H255" s="329">
        <v>2.1488777387999999E-3</v>
      </c>
      <c r="I255" s="329">
        <v>1.21293212369E-3</v>
      </c>
    </row>
    <row r="256" spans="1:9" x14ac:dyDescent="0.3">
      <c r="A256" s="283" t="s">
        <v>3233</v>
      </c>
      <c r="B256" s="327" t="s">
        <v>511</v>
      </c>
      <c r="C256" s="327" t="s">
        <v>540</v>
      </c>
      <c r="D256" s="328" t="s">
        <v>185</v>
      </c>
      <c r="E256" s="328" t="s">
        <v>185</v>
      </c>
      <c r="F256" s="328" t="s">
        <v>185</v>
      </c>
      <c r="G256" s="327" t="s">
        <v>511</v>
      </c>
      <c r="H256" s="327" t="s">
        <v>511</v>
      </c>
      <c r="I256" s="327" t="s">
        <v>511</v>
      </c>
    </row>
    <row r="257" spans="1:9" x14ac:dyDescent="0.3">
      <c r="A257" s="297" t="s">
        <v>571</v>
      </c>
      <c r="B257" s="327">
        <v>23342.475449176363</v>
      </c>
      <c r="C257" s="327" t="s">
        <v>540</v>
      </c>
      <c r="D257" s="328" t="s">
        <v>185</v>
      </c>
      <c r="E257" s="328" t="s">
        <v>185</v>
      </c>
      <c r="F257" s="328" t="s">
        <v>185</v>
      </c>
      <c r="G257" s="327">
        <v>1567.2923444890123</v>
      </c>
      <c r="H257" s="327">
        <v>0.73343558265860997</v>
      </c>
      <c r="I257" s="327">
        <v>7.4179466324320001E-2</v>
      </c>
    </row>
    <row r="258" spans="1:9" x14ac:dyDescent="0.3">
      <c r="A258" s="283" t="s">
        <v>564</v>
      </c>
      <c r="B258" s="329">
        <v>23342.475449176363</v>
      </c>
      <c r="C258" s="327" t="s">
        <v>540</v>
      </c>
      <c r="D258" s="327">
        <v>67.143364802995393</v>
      </c>
      <c r="E258" s="327">
        <v>31.42064277867707</v>
      </c>
      <c r="F258" s="327">
        <v>3.17787487817353</v>
      </c>
      <c r="G258" s="329">
        <v>1567.2923444890123</v>
      </c>
      <c r="H258" s="329">
        <v>0.73343558265860997</v>
      </c>
      <c r="I258" s="329">
        <v>7.4179466324320001E-2</v>
      </c>
    </row>
    <row r="259" spans="1:9" x14ac:dyDescent="0.3">
      <c r="A259" s="283" t="s">
        <v>565</v>
      </c>
      <c r="B259" s="329" t="s">
        <v>511</v>
      </c>
      <c r="C259" s="327" t="s">
        <v>540</v>
      </c>
      <c r="D259" s="327" t="s">
        <v>511</v>
      </c>
      <c r="E259" s="327" t="s">
        <v>511</v>
      </c>
      <c r="F259" s="327" t="s">
        <v>511</v>
      </c>
      <c r="G259" s="329" t="s">
        <v>511</v>
      </c>
      <c r="H259" s="329" t="s">
        <v>511</v>
      </c>
      <c r="I259" s="329" t="s">
        <v>511</v>
      </c>
    </row>
    <row r="260" spans="1:9" x14ac:dyDescent="0.3">
      <c r="A260" s="283" t="s">
        <v>566</v>
      </c>
      <c r="B260" s="329" t="s">
        <v>511</v>
      </c>
      <c r="C260" s="327" t="s">
        <v>540</v>
      </c>
      <c r="D260" s="327" t="s">
        <v>511</v>
      </c>
      <c r="E260" s="327" t="s">
        <v>511</v>
      </c>
      <c r="F260" s="327" t="s">
        <v>511</v>
      </c>
      <c r="G260" s="329" t="s">
        <v>511</v>
      </c>
      <c r="H260" s="329" t="s">
        <v>511</v>
      </c>
      <c r="I260" s="329" t="s">
        <v>511</v>
      </c>
    </row>
    <row r="261" spans="1:9" x14ac:dyDescent="0.3">
      <c r="A261" s="283" t="s">
        <v>3232</v>
      </c>
      <c r="B261" s="327" t="s">
        <v>511</v>
      </c>
      <c r="C261" s="327" t="s">
        <v>540</v>
      </c>
      <c r="D261" s="328" t="s">
        <v>185</v>
      </c>
      <c r="E261" s="328" t="s">
        <v>185</v>
      </c>
      <c r="F261" s="328" t="s">
        <v>185</v>
      </c>
      <c r="G261" s="327" t="s">
        <v>511</v>
      </c>
      <c r="H261" s="327" t="s">
        <v>511</v>
      </c>
      <c r="I261" s="327" t="s">
        <v>511</v>
      </c>
    </row>
    <row r="262" spans="1:9" x14ac:dyDescent="0.3">
      <c r="A262" s="283" t="s">
        <v>543</v>
      </c>
      <c r="B262" s="329" t="s">
        <v>511</v>
      </c>
      <c r="C262" s="327" t="s">
        <v>540</v>
      </c>
      <c r="D262" s="327" t="s">
        <v>511</v>
      </c>
      <c r="E262" s="327" t="s">
        <v>511</v>
      </c>
      <c r="F262" s="327" t="s">
        <v>511</v>
      </c>
      <c r="G262" s="329" t="s">
        <v>511</v>
      </c>
      <c r="H262" s="329" t="s">
        <v>511</v>
      </c>
      <c r="I262" s="329" t="s">
        <v>511</v>
      </c>
    </row>
    <row r="263" spans="1:9" x14ac:dyDescent="0.3">
      <c r="A263" s="283" t="s">
        <v>3223</v>
      </c>
      <c r="B263" s="329" t="s">
        <v>484</v>
      </c>
      <c r="C263" s="327" t="s">
        <v>540</v>
      </c>
      <c r="D263" s="327" t="s">
        <v>484</v>
      </c>
      <c r="E263" s="327" t="s">
        <v>509</v>
      </c>
      <c r="F263" s="327" t="s">
        <v>509</v>
      </c>
      <c r="G263" s="329" t="s">
        <v>484</v>
      </c>
      <c r="H263" s="329" t="s">
        <v>509</v>
      </c>
      <c r="I263" s="329" t="s">
        <v>509</v>
      </c>
    </row>
    <row r="264" spans="1:9" x14ac:dyDescent="0.3">
      <c r="A264" s="283" t="s">
        <v>3233</v>
      </c>
      <c r="B264" s="327" t="s">
        <v>511</v>
      </c>
      <c r="C264" s="327" t="s">
        <v>540</v>
      </c>
      <c r="D264" s="328" t="s">
        <v>185</v>
      </c>
      <c r="E264" s="328" t="s">
        <v>185</v>
      </c>
      <c r="F264" s="328" t="s">
        <v>185</v>
      </c>
      <c r="G264" s="327" t="s">
        <v>511</v>
      </c>
      <c r="H264" s="327" t="s">
        <v>511</v>
      </c>
      <c r="I264" s="327" t="s">
        <v>511</v>
      </c>
    </row>
    <row r="265" spans="1:9" x14ac:dyDescent="0.3">
      <c r="A265" s="297" t="s">
        <v>572</v>
      </c>
      <c r="B265" s="327" t="s">
        <v>511</v>
      </c>
      <c r="C265" s="327" t="s">
        <v>540</v>
      </c>
      <c r="D265" s="328" t="s">
        <v>185</v>
      </c>
      <c r="E265" s="328" t="s">
        <v>185</v>
      </c>
      <c r="F265" s="328" t="s">
        <v>185</v>
      </c>
      <c r="G265" s="327" t="s">
        <v>511</v>
      </c>
      <c r="H265" s="327" t="s">
        <v>516</v>
      </c>
      <c r="I265" s="327" t="s">
        <v>516</v>
      </c>
    </row>
    <row r="266" spans="1:9" x14ac:dyDescent="0.3">
      <c r="A266" s="288" t="s">
        <v>573</v>
      </c>
      <c r="B266" s="327" t="s">
        <v>511</v>
      </c>
      <c r="C266" s="327" t="s">
        <v>540</v>
      </c>
      <c r="D266" s="328" t="s">
        <v>185</v>
      </c>
      <c r="E266" s="328" t="s">
        <v>185</v>
      </c>
      <c r="F266" s="328" t="s">
        <v>185</v>
      </c>
      <c r="G266" s="327" t="s">
        <v>511</v>
      </c>
      <c r="H266" s="327" t="s">
        <v>516</v>
      </c>
      <c r="I266" s="327" t="s">
        <v>516</v>
      </c>
    </row>
    <row r="267" spans="1:9" x14ac:dyDescent="0.3">
      <c r="A267" s="294" t="s">
        <v>564</v>
      </c>
      <c r="B267" s="329" t="s">
        <v>511</v>
      </c>
      <c r="C267" s="327" t="s">
        <v>540</v>
      </c>
      <c r="D267" s="327" t="s">
        <v>511</v>
      </c>
      <c r="E267" s="327" t="s">
        <v>484</v>
      </c>
      <c r="F267" s="327" t="s">
        <v>484</v>
      </c>
      <c r="G267" s="329" t="s">
        <v>511</v>
      </c>
      <c r="H267" s="329" t="s">
        <v>484</v>
      </c>
      <c r="I267" s="329" t="s">
        <v>484</v>
      </c>
    </row>
    <row r="268" spans="1:9" x14ac:dyDescent="0.3">
      <c r="A268" s="294" t="s">
        <v>574</v>
      </c>
      <c r="B268" s="329" t="s">
        <v>511</v>
      </c>
      <c r="C268" s="327" t="s">
        <v>540</v>
      </c>
      <c r="D268" s="327" t="s">
        <v>511</v>
      </c>
      <c r="E268" s="327" t="s">
        <v>484</v>
      </c>
      <c r="F268" s="327" t="s">
        <v>484</v>
      </c>
      <c r="G268" s="329" t="s">
        <v>511</v>
      </c>
      <c r="H268" s="329" t="s">
        <v>484</v>
      </c>
      <c r="I268" s="329" t="s">
        <v>484</v>
      </c>
    </row>
    <row r="269" spans="1:9" x14ac:dyDescent="0.3">
      <c r="A269" s="294" t="s">
        <v>575</v>
      </c>
      <c r="B269" s="329" t="s">
        <v>511</v>
      </c>
      <c r="C269" s="327" t="s">
        <v>540</v>
      </c>
      <c r="D269" s="327" t="s">
        <v>511</v>
      </c>
      <c r="E269" s="327" t="s">
        <v>484</v>
      </c>
      <c r="F269" s="327" t="s">
        <v>484</v>
      </c>
      <c r="G269" s="329" t="s">
        <v>511</v>
      </c>
      <c r="H269" s="329" t="s">
        <v>484</v>
      </c>
      <c r="I269" s="329" t="s">
        <v>484</v>
      </c>
    </row>
    <row r="270" spans="1:9" x14ac:dyDescent="0.3">
      <c r="A270" s="294" t="s">
        <v>576</v>
      </c>
      <c r="B270" s="327" t="s">
        <v>511</v>
      </c>
      <c r="C270" s="327" t="s">
        <v>540</v>
      </c>
      <c r="D270" s="328" t="s">
        <v>185</v>
      </c>
      <c r="E270" s="328" t="s">
        <v>185</v>
      </c>
      <c r="F270" s="328" t="s">
        <v>185</v>
      </c>
      <c r="G270" s="327" t="s">
        <v>511</v>
      </c>
      <c r="H270" s="327" t="s">
        <v>484</v>
      </c>
      <c r="I270" s="327" t="s">
        <v>484</v>
      </c>
    </row>
    <row r="271" spans="1:9" x14ac:dyDescent="0.3">
      <c r="A271" s="294" t="s">
        <v>549</v>
      </c>
      <c r="B271" s="329" t="s">
        <v>511</v>
      </c>
      <c r="C271" s="327" t="s">
        <v>540</v>
      </c>
      <c r="D271" s="327" t="s">
        <v>511</v>
      </c>
      <c r="E271" s="327" t="s">
        <v>484</v>
      </c>
      <c r="F271" s="327" t="s">
        <v>484</v>
      </c>
      <c r="G271" s="329" t="s">
        <v>511</v>
      </c>
      <c r="H271" s="329" t="s">
        <v>484</v>
      </c>
      <c r="I271" s="329" t="s">
        <v>484</v>
      </c>
    </row>
    <row r="272" spans="1:9" x14ac:dyDescent="0.3">
      <c r="A272" s="294" t="s">
        <v>88</v>
      </c>
      <c r="B272" s="329" t="s">
        <v>511</v>
      </c>
      <c r="C272" s="327" t="s">
        <v>540</v>
      </c>
      <c r="D272" s="327" t="s">
        <v>511</v>
      </c>
      <c r="E272" s="327" t="s">
        <v>484</v>
      </c>
      <c r="F272" s="327" t="s">
        <v>484</v>
      </c>
      <c r="G272" s="329" t="s">
        <v>511</v>
      </c>
      <c r="H272" s="329" t="s">
        <v>484</v>
      </c>
      <c r="I272" s="329" t="s">
        <v>484</v>
      </c>
    </row>
    <row r="273" spans="1:10" x14ac:dyDescent="0.3">
      <c r="A273" s="294" t="s">
        <v>577</v>
      </c>
      <c r="B273" s="327" t="s">
        <v>511</v>
      </c>
      <c r="C273" s="327" t="s">
        <v>540</v>
      </c>
      <c r="D273" s="328" t="s">
        <v>185</v>
      </c>
      <c r="E273" s="328" t="s">
        <v>185</v>
      </c>
      <c r="F273" s="328" t="s">
        <v>185</v>
      </c>
      <c r="G273" s="327" t="s">
        <v>511</v>
      </c>
      <c r="H273" s="327" t="s">
        <v>482</v>
      </c>
      <c r="I273" s="327" t="s">
        <v>482</v>
      </c>
    </row>
    <row r="274" spans="1:10" x14ac:dyDescent="0.3">
      <c r="A274" s="59" t="s">
        <v>495</v>
      </c>
      <c r="B274" s="327">
        <v>650576.52184247714</v>
      </c>
      <c r="C274" s="327" t="s">
        <v>540</v>
      </c>
      <c r="D274" s="328" t="s">
        <v>185</v>
      </c>
      <c r="E274" s="328" t="s">
        <v>185</v>
      </c>
      <c r="F274" s="328" t="s">
        <v>185</v>
      </c>
      <c r="G274" s="327">
        <v>46055.912865416671</v>
      </c>
      <c r="H274" s="327">
        <v>3.5201759225</v>
      </c>
      <c r="I274" s="327">
        <v>1.1264562951999999</v>
      </c>
    </row>
    <row r="275" spans="1:10" x14ac:dyDescent="0.3">
      <c r="A275" s="283" t="s">
        <v>541</v>
      </c>
      <c r="B275" s="329">
        <v>650576.52184247714</v>
      </c>
      <c r="C275" s="327" t="s">
        <v>540</v>
      </c>
      <c r="D275" s="327">
        <v>70.79246071620166</v>
      </c>
      <c r="E275" s="327">
        <v>5.4108560704444404</v>
      </c>
      <c r="F275" s="327">
        <v>1.7314739425422201</v>
      </c>
      <c r="G275" s="329">
        <v>46055.912865416671</v>
      </c>
      <c r="H275" s="329">
        <v>3.5201759225</v>
      </c>
      <c r="I275" s="329">
        <v>1.1264562951999999</v>
      </c>
    </row>
    <row r="276" spans="1:10" x14ac:dyDescent="0.3">
      <c r="A276" s="283" t="s">
        <v>542</v>
      </c>
      <c r="B276" s="329" t="s">
        <v>511</v>
      </c>
      <c r="C276" s="327" t="s">
        <v>540</v>
      </c>
      <c r="D276" s="327" t="s">
        <v>511</v>
      </c>
      <c r="E276" s="327" t="s">
        <v>511</v>
      </c>
      <c r="F276" s="327" t="s">
        <v>511</v>
      </c>
      <c r="G276" s="329" t="s">
        <v>511</v>
      </c>
      <c r="H276" s="329" t="s">
        <v>511</v>
      </c>
      <c r="I276" s="329" t="s">
        <v>511</v>
      </c>
    </row>
    <row r="277" spans="1:10" x14ac:dyDescent="0.3">
      <c r="A277" s="283" t="s">
        <v>543</v>
      </c>
      <c r="B277" s="329" t="s">
        <v>484</v>
      </c>
      <c r="C277" s="327" t="s">
        <v>540</v>
      </c>
      <c r="D277" s="327" t="s">
        <v>484</v>
      </c>
      <c r="E277" s="327" t="s">
        <v>484</v>
      </c>
      <c r="F277" s="327" t="s">
        <v>484</v>
      </c>
      <c r="G277" s="329" t="s">
        <v>484</v>
      </c>
      <c r="H277" s="329" t="s">
        <v>484</v>
      </c>
      <c r="I277" s="329" t="s">
        <v>484</v>
      </c>
    </row>
    <row r="278" spans="1:10" x14ac:dyDescent="0.3">
      <c r="A278" s="283" t="s">
        <v>3223</v>
      </c>
      <c r="B278" s="329" t="s">
        <v>484</v>
      </c>
      <c r="C278" s="327" t="s">
        <v>540</v>
      </c>
      <c r="D278" s="327" t="s">
        <v>484</v>
      </c>
      <c r="E278" s="327" t="s">
        <v>509</v>
      </c>
      <c r="F278" s="327" t="s">
        <v>509</v>
      </c>
      <c r="G278" s="329" t="s">
        <v>484</v>
      </c>
      <c r="H278" s="329" t="s">
        <v>509</v>
      </c>
      <c r="I278" s="329" t="s">
        <v>509</v>
      </c>
    </row>
    <row r="279" spans="1:10" x14ac:dyDescent="0.3">
      <c r="A279" s="283" t="s">
        <v>3235</v>
      </c>
      <c r="B279" s="327" t="s">
        <v>484</v>
      </c>
      <c r="C279" s="327" t="s">
        <v>540</v>
      </c>
      <c r="D279" s="328" t="s">
        <v>185</v>
      </c>
      <c r="E279" s="328" t="s">
        <v>185</v>
      </c>
      <c r="F279" s="328" t="s">
        <v>185</v>
      </c>
      <c r="G279" s="327" t="s">
        <v>484</v>
      </c>
      <c r="H279" s="327" t="s">
        <v>482</v>
      </c>
      <c r="I279" s="327" t="s">
        <v>482</v>
      </c>
    </row>
    <row r="280" spans="1:10" x14ac:dyDescent="0.3">
      <c r="A280" s="59" t="s">
        <v>3236</v>
      </c>
      <c r="B280" s="327">
        <v>546204.87037064438</v>
      </c>
      <c r="C280" s="327" t="s">
        <v>540</v>
      </c>
      <c r="D280" s="328" t="s">
        <v>185</v>
      </c>
      <c r="E280" s="328" t="s">
        <v>185</v>
      </c>
      <c r="F280" s="328" t="s">
        <v>185</v>
      </c>
      <c r="G280" s="327">
        <v>38024.136018348065</v>
      </c>
      <c r="H280" s="327">
        <v>16.174692701572852</v>
      </c>
      <c r="I280" s="327">
        <v>0.73291389331867995</v>
      </c>
    </row>
    <row r="281" spans="1:10" x14ac:dyDescent="0.3">
      <c r="A281" s="283" t="s">
        <v>578</v>
      </c>
      <c r="B281" s="329">
        <v>270555.52902466076</v>
      </c>
      <c r="C281" s="327" t="s">
        <v>540</v>
      </c>
      <c r="D281" s="327">
        <v>71.174746954728036</v>
      </c>
      <c r="E281" s="327">
        <v>7.2747437896637797</v>
      </c>
      <c r="F281" s="327">
        <v>2.07984266172793</v>
      </c>
      <c r="G281" s="329">
        <v>19256.721315532806</v>
      </c>
      <c r="H281" s="329">
        <v>1.9682221545313501</v>
      </c>
      <c r="I281" s="329">
        <v>0.56271293163185998</v>
      </c>
    </row>
    <row r="282" spans="1:10" x14ac:dyDescent="0.3">
      <c r="A282" s="283" t="s">
        <v>579</v>
      </c>
      <c r="B282" s="329">
        <v>275649.34134598356</v>
      </c>
      <c r="C282" s="327" t="s">
        <v>540</v>
      </c>
      <c r="D282" s="327">
        <v>68.084380725071952</v>
      </c>
      <c r="E282" s="327">
        <v>51.538198777011146</v>
      </c>
      <c r="F282" s="327">
        <v>0.61745462860799005</v>
      </c>
      <c r="G282" s="329">
        <v>18767.414702815262</v>
      </c>
      <c r="H282" s="329">
        <v>14.2064705470415</v>
      </c>
      <c r="I282" s="329">
        <v>0.17020096168682</v>
      </c>
    </row>
    <row r="283" spans="1:10" x14ac:dyDescent="0.3">
      <c r="A283" s="283" t="s">
        <v>564</v>
      </c>
      <c r="B283" s="329" t="s">
        <v>484</v>
      </c>
      <c r="C283" s="327" t="s">
        <v>540</v>
      </c>
      <c r="D283" s="327" t="s">
        <v>484</v>
      </c>
      <c r="E283" s="327" t="s">
        <v>484</v>
      </c>
      <c r="F283" s="327" t="s">
        <v>484</v>
      </c>
      <c r="G283" s="329" t="s">
        <v>484</v>
      </c>
      <c r="H283" s="329" t="s">
        <v>484</v>
      </c>
      <c r="I283" s="329" t="s">
        <v>484</v>
      </c>
    </row>
    <row r="284" spans="1:10" x14ac:dyDescent="0.3">
      <c r="A284" s="283" t="s">
        <v>3237</v>
      </c>
      <c r="B284" s="327" t="s">
        <v>511</v>
      </c>
      <c r="C284" s="327" t="s">
        <v>540</v>
      </c>
      <c r="D284" s="328" t="s">
        <v>185</v>
      </c>
      <c r="E284" s="328" t="s">
        <v>185</v>
      </c>
      <c r="F284" s="328" t="s">
        <v>185</v>
      </c>
      <c r="G284" s="327" t="s">
        <v>511</v>
      </c>
      <c r="H284" s="327" t="s">
        <v>482</v>
      </c>
      <c r="I284" s="327" t="s">
        <v>482</v>
      </c>
    </row>
    <row r="285" spans="1:10" x14ac:dyDescent="0.3">
      <c r="A285" s="283" t="s">
        <v>543</v>
      </c>
      <c r="B285" s="329" t="s">
        <v>509</v>
      </c>
      <c r="C285" s="327" t="s">
        <v>540</v>
      </c>
      <c r="D285" s="327" t="s">
        <v>509</v>
      </c>
      <c r="E285" s="327" t="s">
        <v>484</v>
      </c>
      <c r="F285" s="327" t="s">
        <v>484</v>
      </c>
      <c r="G285" s="329" t="s">
        <v>509</v>
      </c>
      <c r="H285" s="329" t="s">
        <v>484</v>
      </c>
      <c r="I285" s="329" t="s">
        <v>484</v>
      </c>
      <c r="J285" s="57" t="s">
        <v>482</v>
      </c>
    </row>
    <row r="286" spans="1:10" x14ac:dyDescent="0.3">
      <c r="A286" s="283" t="s">
        <v>3223</v>
      </c>
      <c r="B286" s="329" t="s">
        <v>484</v>
      </c>
      <c r="C286" s="327" t="s">
        <v>540</v>
      </c>
      <c r="D286" s="327" t="s">
        <v>484</v>
      </c>
      <c r="E286" s="327" t="s">
        <v>509</v>
      </c>
      <c r="F286" s="327" t="s">
        <v>509</v>
      </c>
      <c r="G286" s="329" t="s">
        <v>484</v>
      </c>
      <c r="H286" s="329" t="s">
        <v>509</v>
      </c>
      <c r="I286" s="329" t="s">
        <v>509</v>
      </c>
      <c r="J286" s="57" t="s">
        <v>482</v>
      </c>
    </row>
    <row r="287" spans="1:10" x14ac:dyDescent="0.3">
      <c r="A287" s="283" t="s">
        <v>3238</v>
      </c>
      <c r="B287" s="327" t="s">
        <v>511</v>
      </c>
      <c r="C287" s="327" t="s">
        <v>540</v>
      </c>
      <c r="D287" s="328" t="s">
        <v>185</v>
      </c>
      <c r="E287" s="328" t="s">
        <v>185</v>
      </c>
      <c r="F287" s="328" t="s">
        <v>185</v>
      </c>
      <c r="G287" s="327" t="s">
        <v>511</v>
      </c>
      <c r="H287" s="327" t="s">
        <v>482</v>
      </c>
      <c r="I287" s="327" t="s">
        <v>482</v>
      </c>
      <c r="J287" s="57" t="s">
        <v>482</v>
      </c>
    </row>
    <row r="288" spans="1:10" x14ac:dyDescent="0.3">
      <c r="A288" s="59" t="s">
        <v>3239</v>
      </c>
      <c r="B288" s="327">
        <v>644614.3919557624</v>
      </c>
      <c r="C288" s="327" t="s">
        <v>540</v>
      </c>
      <c r="D288" s="328" t="s">
        <v>185</v>
      </c>
      <c r="E288" s="328" t="s">
        <v>185</v>
      </c>
      <c r="F288" s="328" t="s">
        <v>185</v>
      </c>
      <c r="G288" s="327">
        <v>32390.631664594664</v>
      </c>
      <c r="H288" s="327">
        <v>42.78562494471668</v>
      </c>
      <c r="I288" s="327">
        <v>22.8286814646106</v>
      </c>
      <c r="J288" s="57" t="s">
        <v>482</v>
      </c>
    </row>
    <row r="289" spans="1:10" x14ac:dyDescent="0.3">
      <c r="A289" s="291" t="s">
        <v>541</v>
      </c>
      <c r="B289" s="327" t="s">
        <v>580</v>
      </c>
      <c r="C289" s="327" t="s">
        <v>540</v>
      </c>
      <c r="D289" s="327" t="s">
        <v>580</v>
      </c>
      <c r="E289" s="327" t="s">
        <v>580</v>
      </c>
      <c r="F289" s="327" t="s">
        <v>580</v>
      </c>
      <c r="G289" s="327" t="s">
        <v>580</v>
      </c>
      <c r="H289" s="327">
        <v>40.930380256173969</v>
      </c>
      <c r="I289" s="327">
        <v>22.744244376797859</v>
      </c>
      <c r="J289" s="57" t="s">
        <v>482</v>
      </c>
    </row>
    <row r="290" spans="1:10" x14ac:dyDescent="0.3">
      <c r="A290" s="291" t="s">
        <v>542</v>
      </c>
      <c r="B290" s="327" t="s">
        <v>511</v>
      </c>
      <c r="C290" s="327" t="s">
        <v>540</v>
      </c>
      <c r="D290" s="327" t="s">
        <v>511</v>
      </c>
      <c r="E290" s="327" t="s">
        <v>511</v>
      </c>
      <c r="F290" s="327" t="s">
        <v>511</v>
      </c>
      <c r="G290" s="327" t="s">
        <v>511</v>
      </c>
      <c r="H290" s="327" t="s">
        <v>511</v>
      </c>
      <c r="I290" s="327" t="s">
        <v>511</v>
      </c>
      <c r="J290" s="57" t="s">
        <v>482</v>
      </c>
    </row>
    <row r="291" spans="1:10" x14ac:dyDescent="0.3">
      <c r="A291" s="291" t="s">
        <v>543</v>
      </c>
      <c r="B291" s="327">
        <v>644614.3919557624</v>
      </c>
      <c r="C291" s="327" t="s">
        <v>540</v>
      </c>
      <c r="D291" s="327">
        <v>50.248073994006511</v>
      </c>
      <c r="E291" s="327">
        <v>2.8780689846434999</v>
      </c>
      <c r="F291" s="327">
        <v>0.13098852409508999</v>
      </c>
      <c r="G291" s="327">
        <v>32390.631664594664</v>
      </c>
      <c r="H291" s="327">
        <v>1.8552446885427101</v>
      </c>
      <c r="I291" s="327">
        <v>8.4437087812739994E-2</v>
      </c>
      <c r="J291" s="57" t="s">
        <v>482</v>
      </c>
    </row>
    <row r="292" spans="1:10" x14ac:dyDescent="0.3">
      <c r="A292" s="291" t="s">
        <v>3226</v>
      </c>
      <c r="B292" s="327" t="s">
        <v>556</v>
      </c>
      <c r="C292" s="327" t="s">
        <v>540</v>
      </c>
      <c r="D292" s="327" t="s">
        <v>556</v>
      </c>
      <c r="E292" s="327" t="s">
        <v>511</v>
      </c>
      <c r="F292" s="327" t="s">
        <v>511</v>
      </c>
      <c r="G292" s="327" t="s">
        <v>556</v>
      </c>
      <c r="H292" s="327" t="s">
        <v>511</v>
      </c>
      <c r="I292" s="327" t="s">
        <v>511</v>
      </c>
      <c r="J292" s="57" t="s">
        <v>482</v>
      </c>
    </row>
    <row r="293" spans="1:10" x14ac:dyDescent="0.3">
      <c r="A293" s="291" t="s">
        <v>3228</v>
      </c>
      <c r="B293" s="327" t="s">
        <v>484</v>
      </c>
      <c r="C293" s="327" t="s">
        <v>540</v>
      </c>
      <c r="D293" s="327" t="s">
        <v>484</v>
      </c>
      <c r="E293" s="327" t="s">
        <v>581</v>
      </c>
      <c r="F293" s="327" t="s">
        <v>581</v>
      </c>
      <c r="G293" s="327" t="s">
        <v>484</v>
      </c>
      <c r="H293" s="327" t="s">
        <v>581</v>
      </c>
      <c r="I293" s="327" t="s">
        <v>581</v>
      </c>
      <c r="J293" s="57" t="s">
        <v>482</v>
      </c>
    </row>
    <row r="294" spans="1:10" x14ac:dyDescent="0.3">
      <c r="A294" s="298" t="s">
        <v>582</v>
      </c>
      <c r="B294" s="327">
        <v>644614.3919557624</v>
      </c>
      <c r="C294" s="327" t="s">
        <v>540</v>
      </c>
      <c r="D294" s="328" t="s">
        <v>185</v>
      </c>
      <c r="E294" s="328" t="s">
        <v>185</v>
      </c>
      <c r="F294" s="328" t="s">
        <v>185</v>
      </c>
      <c r="G294" s="327">
        <v>32390.631664594664</v>
      </c>
      <c r="H294" s="327" t="s">
        <v>581</v>
      </c>
      <c r="I294" s="327" t="s">
        <v>581</v>
      </c>
      <c r="J294" s="57" t="s">
        <v>482</v>
      </c>
    </row>
    <row r="295" spans="1:10" x14ac:dyDescent="0.3">
      <c r="A295" s="291" t="s">
        <v>541</v>
      </c>
      <c r="B295" s="329" t="s">
        <v>509</v>
      </c>
      <c r="C295" s="327" t="s">
        <v>540</v>
      </c>
      <c r="D295" s="327" t="s">
        <v>509</v>
      </c>
      <c r="E295" s="327" t="s">
        <v>509</v>
      </c>
      <c r="F295" s="327" t="s">
        <v>509</v>
      </c>
      <c r="G295" s="329" t="s">
        <v>509</v>
      </c>
      <c r="H295" s="329" t="s">
        <v>509</v>
      </c>
      <c r="I295" s="329" t="s">
        <v>509</v>
      </c>
      <c r="J295" s="57" t="s">
        <v>482</v>
      </c>
    </row>
    <row r="296" spans="1:10" x14ac:dyDescent="0.3">
      <c r="A296" s="291" t="s">
        <v>542</v>
      </c>
      <c r="B296" s="329" t="s">
        <v>511</v>
      </c>
      <c r="C296" s="327" t="s">
        <v>540</v>
      </c>
      <c r="D296" s="327" t="s">
        <v>511</v>
      </c>
      <c r="E296" s="327" t="s">
        <v>511</v>
      </c>
      <c r="F296" s="327" t="s">
        <v>511</v>
      </c>
      <c r="G296" s="329" t="s">
        <v>511</v>
      </c>
      <c r="H296" s="329" t="s">
        <v>511</v>
      </c>
      <c r="I296" s="329" t="s">
        <v>511</v>
      </c>
      <c r="J296" s="57" t="s">
        <v>482</v>
      </c>
    </row>
    <row r="297" spans="1:10" x14ac:dyDescent="0.3">
      <c r="A297" s="291" t="s">
        <v>543</v>
      </c>
      <c r="B297" s="329">
        <v>644614.3919557624</v>
      </c>
      <c r="C297" s="327" t="s">
        <v>540</v>
      </c>
      <c r="D297" s="327">
        <v>50.248073994006511</v>
      </c>
      <c r="E297" s="327" t="s">
        <v>509</v>
      </c>
      <c r="F297" s="327" t="s">
        <v>509</v>
      </c>
      <c r="G297" s="329">
        <v>32390.631664594664</v>
      </c>
      <c r="H297" s="329" t="s">
        <v>509</v>
      </c>
      <c r="I297" s="329" t="s">
        <v>509</v>
      </c>
      <c r="J297" s="57" t="s">
        <v>482</v>
      </c>
    </row>
    <row r="298" spans="1:10" x14ac:dyDescent="0.3">
      <c r="A298" s="291" t="s">
        <v>3226</v>
      </c>
      <c r="B298" s="329" t="s">
        <v>484</v>
      </c>
      <c r="C298" s="327" t="s">
        <v>540</v>
      </c>
      <c r="D298" s="327" t="s">
        <v>484</v>
      </c>
      <c r="E298" s="327" t="s">
        <v>511</v>
      </c>
      <c r="F298" s="327" t="s">
        <v>511</v>
      </c>
      <c r="G298" s="329" t="s">
        <v>484</v>
      </c>
      <c r="H298" s="329" t="s">
        <v>511</v>
      </c>
      <c r="I298" s="329" t="s">
        <v>511</v>
      </c>
      <c r="J298" s="57" t="s">
        <v>482</v>
      </c>
    </row>
    <row r="299" spans="1:10" x14ac:dyDescent="0.3">
      <c r="A299" s="291" t="s">
        <v>3228</v>
      </c>
      <c r="B299" s="329" t="s">
        <v>484</v>
      </c>
      <c r="C299" s="327" t="s">
        <v>540</v>
      </c>
      <c r="D299" s="327" t="s">
        <v>484</v>
      </c>
      <c r="E299" s="327" t="s">
        <v>511</v>
      </c>
      <c r="F299" s="327" t="s">
        <v>511</v>
      </c>
      <c r="G299" s="329" t="s">
        <v>484</v>
      </c>
      <c r="H299" s="329" t="s">
        <v>511</v>
      </c>
      <c r="I299" s="329" t="s">
        <v>511</v>
      </c>
      <c r="J299" s="57" t="s">
        <v>482</v>
      </c>
    </row>
    <row r="300" spans="1:10" x14ac:dyDescent="0.3">
      <c r="A300" s="298" t="s">
        <v>3240</v>
      </c>
      <c r="B300" s="327" t="s">
        <v>556</v>
      </c>
      <c r="C300" s="327" t="s">
        <v>540</v>
      </c>
      <c r="D300" s="328" t="s">
        <v>185</v>
      </c>
      <c r="E300" s="328" t="s">
        <v>185</v>
      </c>
      <c r="F300" s="328" t="s">
        <v>185</v>
      </c>
      <c r="G300" s="327" t="s">
        <v>556</v>
      </c>
      <c r="H300" s="327">
        <v>42.78562494471668</v>
      </c>
      <c r="I300" s="327">
        <v>22.8286814646106</v>
      </c>
      <c r="J300" s="57" t="s">
        <v>482</v>
      </c>
    </row>
    <row r="301" spans="1:10" x14ac:dyDescent="0.3">
      <c r="A301" s="287" t="s">
        <v>583</v>
      </c>
      <c r="B301" s="327" t="s">
        <v>556</v>
      </c>
      <c r="C301" s="327" t="s">
        <v>540</v>
      </c>
      <c r="D301" s="328" t="s">
        <v>185</v>
      </c>
      <c r="E301" s="328" t="s">
        <v>185</v>
      </c>
      <c r="F301" s="328" t="s">
        <v>185</v>
      </c>
      <c r="G301" s="327" t="s">
        <v>556</v>
      </c>
      <c r="H301" s="327">
        <v>42.78562494471668</v>
      </c>
      <c r="I301" s="327">
        <v>22.8286814646106</v>
      </c>
      <c r="J301" s="57" t="s">
        <v>482</v>
      </c>
    </row>
    <row r="302" spans="1:10" x14ac:dyDescent="0.3">
      <c r="A302" s="288" t="s">
        <v>547</v>
      </c>
      <c r="B302" s="329" t="s">
        <v>484</v>
      </c>
      <c r="C302" s="327" t="s">
        <v>540</v>
      </c>
      <c r="D302" s="327" t="s">
        <v>484</v>
      </c>
      <c r="E302" s="327" t="s">
        <v>484</v>
      </c>
      <c r="F302" s="327" t="s">
        <v>484</v>
      </c>
      <c r="G302" s="329" t="s">
        <v>484</v>
      </c>
      <c r="H302" s="329">
        <v>40.930380256173969</v>
      </c>
      <c r="I302" s="329">
        <v>22.744244376797859</v>
      </c>
      <c r="J302" s="57" t="s">
        <v>482</v>
      </c>
    </row>
    <row r="303" spans="1:10" x14ac:dyDescent="0.3">
      <c r="A303" s="288" t="s">
        <v>548</v>
      </c>
      <c r="B303" s="329" t="s">
        <v>511</v>
      </c>
      <c r="C303" s="327" t="s">
        <v>540</v>
      </c>
      <c r="D303" s="327" t="s">
        <v>511</v>
      </c>
      <c r="E303" s="327" t="s">
        <v>511</v>
      </c>
      <c r="F303" s="327" t="s">
        <v>511</v>
      </c>
      <c r="G303" s="329" t="s">
        <v>511</v>
      </c>
      <c r="H303" s="329" t="s">
        <v>511</v>
      </c>
      <c r="I303" s="329" t="s">
        <v>511</v>
      </c>
      <c r="J303" s="57" t="s">
        <v>482</v>
      </c>
    </row>
    <row r="304" spans="1:10" x14ac:dyDescent="0.3">
      <c r="A304" s="288" t="s">
        <v>549</v>
      </c>
      <c r="B304" s="329" t="s">
        <v>484</v>
      </c>
      <c r="C304" s="327" t="s">
        <v>540</v>
      </c>
      <c r="D304" s="327" t="s">
        <v>484</v>
      </c>
      <c r="E304" s="327" t="s">
        <v>484</v>
      </c>
      <c r="F304" s="327" t="s">
        <v>484</v>
      </c>
      <c r="G304" s="329" t="s">
        <v>484</v>
      </c>
      <c r="H304" s="329">
        <v>1.8552446885427101</v>
      </c>
      <c r="I304" s="329">
        <v>8.4437087812739994E-2</v>
      </c>
      <c r="J304" s="57" t="s">
        <v>482</v>
      </c>
    </row>
    <row r="305" spans="1:10" x14ac:dyDescent="0.3">
      <c r="A305" s="288" t="s">
        <v>550</v>
      </c>
      <c r="B305" s="329" t="s">
        <v>511</v>
      </c>
      <c r="C305" s="327" t="s">
        <v>540</v>
      </c>
      <c r="D305" s="327" t="s">
        <v>511</v>
      </c>
      <c r="E305" s="327" t="s">
        <v>511</v>
      </c>
      <c r="F305" s="327" t="s">
        <v>511</v>
      </c>
      <c r="G305" s="329" t="s">
        <v>511</v>
      </c>
      <c r="H305" s="329" t="s">
        <v>511</v>
      </c>
      <c r="I305" s="329" t="s">
        <v>511</v>
      </c>
      <c r="J305" s="57" t="s">
        <v>482</v>
      </c>
    </row>
    <row r="306" spans="1:10" x14ac:dyDescent="0.3">
      <c r="A306" s="288" t="s">
        <v>88</v>
      </c>
      <c r="B306" s="329" t="s">
        <v>484</v>
      </c>
      <c r="C306" s="327" t="s">
        <v>540</v>
      </c>
      <c r="D306" s="327" t="s">
        <v>484</v>
      </c>
      <c r="E306" s="327" t="s">
        <v>509</v>
      </c>
      <c r="F306" s="327" t="s">
        <v>509</v>
      </c>
      <c r="G306" s="329" t="s">
        <v>484</v>
      </c>
      <c r="H306" s="329" t="s">
        <v>509</v>
      </c>
      <c r="I306" s="329" t="s">
        <v>509</v>
      </c>
      <c r="J306" s="57" t="s">
        <v>482</v>
      </c>
    </row>
    <row r="307" spans="1:10" x14ac:dyDescent="0.3">
      <c r="A307" s="284" t="s">
        <v>584</v>
      </c>
      <c r="B307" s="327">
        <v>11350565.440672889</v>
      </c>
      <c r="C307" s="327" t="s">
        <v>540</v>
      </c>
      <c r="D307" s="328" t="s">
        <v>185</v>
      </c>
      <c r="E307" s="328" t="s">
        <v>185</v>
      </c>
      <c r="F307" s="328" t="s">
        <v>185</v>
      </c>
      <c r="G307" s="327">
        <v>586285.4434706961</v>
      </c>
      <c r="H307" s="327">
        <v>205.34813377159594</v>
      </c>
      <c r="I307" s="327">
        <v>4.1002059296026401</v>
      </c>
      <c r="J307" s="327" t="s">
        <v>544</v>
      </c>
    </row>
    <row r="308" spans="1:10" x14ac:dyDescent="0.3">
      <c r="A308" s="283" t="s">
        <v>541</v>
      </c>
      <c r="B308" s="327">
        <v>2244284.3614724921</v>
      </c>
      <c r="C308" s="327" t="s">
        <v>540</v>
      </c>
      <c r="D308" s="327">
        <v>67.197268126614205</v>
      </c>
      <c r="E308" s="327">
        <v>9.4999509612768396</v>
      </c>
      <c r="F308" s="327">
        <v>0.57001685543420999</v>
      </c>
      <c r="G308" s="327">
        <v>150809.77799023423</v>
      </c>
      <c r="H308" s="327">
        <v>21.320591377149189</v>
      </c>
      <c r="I308" s="327">
        <v>1.2792799144267299</v>
      </c>
      <c r="J308" s="327" t="s">
        <v>482</v>
      </c>
    </row>
    <row r="309" spans="1:10" x14ac:dyDescent="0.3">
      <c r="A309" s="283" t="s">
        <v>542</v>
      </c>
      <c r="B309" s="327">
        <v>112366.54296457814</v>
      </c>
      <c r="C309" s="327" t="s">
        <v>540</v>
      </c>
      <c r="D309" s="327">
        <v>90.475845936581024</v>
      </c>
      <c r="E309" s="327">
        <v>31.31951642816826</v>
      </c>
      <c r="F309" s="327">
        <v>1.4249999999999701</v>
      </c>
      <c r="G309" s="327">
        <v>10166.458029689384</v>
      </c>
      <c r="H309" s="327">
        <v>3.5192657883555798</v>
      </c>
      <c r="I309" s="327">
        <v>0.16012232372452001</v>
      </c>
      <c r="J309" s="327" t="s">
        <v>482</v>
      </c>
    </row>
    <row r="310" spans="1:10" x14ac:dyDescent="0.3">
      <c r="A310" s="283" t="s">
        <v>543</v>
      </c>
      <c r="B310" s="327">
        <v>8464063.9996716734</v>
      </c>
      <c r="C310" s="327" t="s">
        <v>540</v>
      </c>
      <c r="D310" s="327">
        <v>50.248817526340829</v>
      </c>
      <c r="E310" s="327">
        <v>4.4986853631150696</v>
      </c>
      <c r="F310" s="327">
        <v>8.9994847365319999E-2</v>
      </c>
      <c r="G310" s="327">
        <v>425309.20745077246</v>
      </c>
      <c r="H310" s="327">
        <v>38.07716082779217</v>
      </c>
      <c r="I310" s="327">
        <v>0.76172214774073999</v>
      </c>
      <c r="J310" s="327" t="s">
        <v>482</v>
      </c>
    </row>
    <row r="311" spans="1:10" x14ac:dyDescent="0.3">
      <c r="A311" s="283" t="s">
        <v>3221</v>
      </c>
      <c r="B311" s="327" t="s">
        <v>511</v>
      </c>
      <c r="C311" s="327" t="s">
        <v>540</v>
      </c>
      <c r="D311" s="327" t="s">
        <v>511</v>
      </c>
      <c r="E311" s="327" t="s">
        <v>511</v>
      </c>
      <c r="F311" s="327" t="s">
        <v>511</v>
      </c>
      <c r="G311" s="327" t="s">
        <v>511</v>
      </c>
      <c r="H311" s="327" t="s">
        <v>511</v>
      </c>
      <c r="I311" s="327" t="s">
        <v>511</v>
      </c>
      <c r="J311" s="327" t="s">
        <v>511</v>
      </c>
    </row>
    <row r="312" spans="1:10" x14ac:dyDescent="0.3">
      <c r="A312" s="283" t="s">
        <v>3222</v>
      </c>
      <c r="B312" s="327" t="s">
        <v>511</v>
      </c>
      <c r="C312" s="327" t="s">
        <v>540</v>
      </c>
      <c r="D312" s="327" t="s">
        <v>511</v>
      </c>
      <c r="E312" s="327" t="s">
        <v>511</v>
      </c>
      <c r="F312" s="327" t="s">
        <v>511</v>
      </c>
      <c r="G312" s="327" t="s">
        <v>511</v>
      </c>
      <c r="H312" s="327" t="s">
        <v>511</v>
      </c>
      <c r="I312" s="327" t="s">
        <v>511</v>
      </c>
      <c r="J312" s="327" t="s">
        <v>511</v>
      </c>
    </row>
    <row r="313" spans="1:10" x14ac:dyDescent="0.3">
      <c r="A313" s="283" t="s">
        <v>3223</v>
      </c>
      <c r="B313" s="327">
        <v>529850.53656414582</v>
      </c>
      <c r="C313" s="327" t="s">
        <v>540</v>
      </c>
      <c r="D313" s="327">
        <v>97.591405250278996</v>
      </c>
      <c r="E313" s="327">
        <v>268.8137615220773</v>
      </c>
      <c r="F313" s="327">
        <v>3.5841834869610198</v>
      </c>
      <c r="G313" s="327">
        <v>51708.858435909322</v>
      </c>
      <c r="H313" s="327">
        <v>142.43111577829899</v>
      </c>
      <c r="I313" s="327">
        <v>1.8990815437106501</v>
      </c>
      <c r="J313" s="327" t="s">
        <v>482</v>
      </c>
    </row>
    <row r="314" spans="1:10" x14ac:dyDescent="0.3">
      <c r="A314" s="296" t="s">
        <v>3241</v>
      </c>
      <c r="B314" s="327">
        <v>4223544.2202831479</v>
      </c>
      <c r="C314" s="327" t="s">
        <v>540</v>
      </c>
      <c r="D314" s="328" t="s">
        <v>185</v>
      </c>
      <c r="E314" s="328" t="s">
        <v>185</v>
      </c>
      <c r="F314" s="328" t="s">
        <v>185</v>
      </c>
      <c r="G314" s="327">
        <v>227130.02298152124</v>
      </c>
      <c r="H314" s="327">
        <v>43.127051806573057</v>
      </c>
      <c r="I314" s="327">
        <v>1.1609958550767701</v>
      </c>
      <c r="J314" s="327" t="s">
        <v>544</v>
      </c>
    </row>
    <row r="315" spans="1:10" x14ac:dyDescent="0.3">
      <c r="A315" s="283" t="s">
        <v>541</v>
      </c>
      <c r="B315" s="327">
        <v>802613.81053188839</v>
      </c>
      <c r="C315" s="327" t="s">
        <v>540</v>
      </c>
      <c r="D315" s="327">
        <v>68.457376341550798</v>
      </c>
      <c r="E315" s="327">
        <v>9.5</v>
      </c>
      <c r="F315" s="327">
        <v>0.56999999999999995</v>
      </c>
      <c r="G315" s="327">
        <v>54944.835684507634</v>
      </c>
      <c r="H315" s="327">
        <v>7.6248312000529399</v>
      </c>
      <c r="I315" s="327">
        <v>0.45748987200317998</v>
      </c>
      <c r="J315" s="327" t="s">
        <v>482</v>
      </c>
    </row>
    <row r="316" spans="1:10" x14ac:dyDescent="0.3">
      <c r="A316" s="283" t="s">
        <v>542</v>
      </c>
      <c r="B316" s="327">
        <v>102339.36264828738</v>
      </c>
      <c r="C316" s="327" t="s">
        <v>540</v>
      </c>
      <c r="D316" s="327">
        <v>90.484267022339296</v>
      </c>
      <c r="E316" s="327">
        <v>9.5</v>
      </c>
      <c r="F316" s="327">
        <v>1.425</v>
      </c>
      <c r="G316" s="327">
        <v>9260.1022167636511</v>
      </c>
      <c r="H316" s="327">
        <v>0.97222394515873001</v>
      </c>
      <c r="I316" s="327">
        <v>0.14583359177381</v>
      </c>
      <c r="J316" s="327" t="s">
        <v>482</v>
      </c>
    </row>
    <row r="317" spans="1:10" x14ac:dyDescent="0.3">
      <c r="A317" s="283" t="s">
        <v>543</v>
      </c>
      <c r="B317" s="327">
        <v>3242414.5271654259</v>
      </c>
      <c r="C317" s="327" t="s">
        <v>540</v>
      </c>
      <c r="D317" s="327">
        <v>50.248073994006511</v>
      </c>
      <c r="E317" s="327">
        <v>4.5</v>
      </c>
      <c r="F317" s="327">
        <v>0.09</v>
      </c>
      <c r="G317" s="327">
        <v>162925.08508024996</v>
      </c>
      <c r="H317" s="327">
        <v>14.590865372244419</v>
      </c>
      <c r="I317" s="327">
        <v>0.29181730744488998</v>
      </c>
      <c r="J317" s="327" t="s">
        <v>482</v>
      </c>
    </row>
    <row r="318" spans="1:10" x14ac:dyDescent="0.3">
      <c r="A318" s="283" t="s">
        <v>3221</v>
      </c>
      <c r="B318" s="327" t="s">
        <v>511</v>
      </c>
      <c r="C318" s="327" t="s">
        <v>540</v>
      </c>
      <c r="D318" s="327" t="s">
        <v>511</v>
      </c>
      <c r="E318" s="327" t="s">
        <v>511</v>
      </c>
      <c r="F318" s="327" t="s">
        <v>511</v>
      </c>
      <c r="G318" s="327" t="s">
        <v>511</v>
      </c>
      <c r="H318" s="327" t="s">
        <v>511</v>
      </c>
      <c r="I318" s="327" t="s">
        <v>511</v>
      </c>
      <c r="J318" s="327" t="s">
        <v>511</v>
      </c>
    </row>
    <row r="319" spans="1:10" x14ac:dyDescent="0.3">
      <c r="A319" s="283" t="s">
        <v>3222</v>
      </c>
      <c r="B319" s="327" t="s">
        <v>511</v>
      </c>
      <c r="C319" s="327" t="s">
        <v>540</v>
      </c>
      <c r="D319" s="327" t="s">
        <v>511</v>
      </c>
      <c r="E319" s="327" t="s">
        <v>511</v>
      </c>
      <c r="F319" s="327" t="s">
        <v>511</v>
      </c>
      <c r="G319" s="327" t="s">
        <v>511</v>
      </c>
      <c r="H319" s="327" t="s">
        <v>511</v>
      </c>
      <c r="I319" s="327" t="s">
        <v>511</v>
      </c>
      <c r="J319" s="327" t="s">
        <v>511</v>
      </c>
    </row>
    <row r="320" spans="1:10" x14ac:dyDescent="0.3">
      <c r="A320" s="283" t="s">
        <v>3223</v>
      </c>
      <c r="B320" s="327">
        <v>76176.519937545774</v>
      </c>
      <c r="C320" s="327" t="s">
        <v>540</v>
      </c>
      <c r="D320" s="327">
        <v>96.731829689896188</v>
      </c>
      <c r="E320" s="327">
        <v>261.74904426540229</v>
      </c>
      <c r="F320" s="327">
        <v>3.4899872568719901</v>
      </c>
      <c r="G320" s="327">
        <v>7368.6941529676596</v>
      </c>
      <c r="H320" s="327">
        <v>19.939131289116968</v>
      </c>
      <c r="I320" s="327">
        <v>0.26585508385488998</v>
      </c>
      <c r="J320" s="327" t="s">
        <v>482</v>
      </c>
    </row>
    <row r="321" spans="1:10" x14ac:dyDescent="0.3">
      <c r="A321" s="288" t="s">
        <v>585</v>
      </c>
      <c r="B321" s="327">
        <v>4223544.2202831479</v>
      </c>
      <c r="C321" s="327" t="s">
        <v>540</v>
      </c>
      <c r="D321" s="328" t="s">
        <v>185</v>
      </c>
      <c r="E321" s="328" t="s">
        <v>185</v>
      </c>
      <c r="F321" s="328" t="s">
        <v>185</v>
      </c>
      <c r="G321" s="327">
        <v>227130.02298152124</v>
      </c>
      <c r="H321" s="327">
        <v>43.127051806573057</v>
      </c>
      <c r="I321" s="327">
        <v>1.1609958550767701</v>
      </c>
      <c r="J321" s="327" t="s">
        <v>544</v>
      </c>
    </row>
    <row r="322" spans="1:10" x14ac:dyDescent="0.3">
      <c r="A322" s="294" t="s">
        <v>547</v>
      </c>
      <c r="B322" s="329">
        <v>802613.81053188839</v>
      </c>
      <c r="C322" s="327" t="s">
        <v>540</v>
      </c>
      <c r="D322" s="327">
        <v>68.457376341550798</v>
      </c>
      <c r="E322" s="327">
        <v>9.5</v>
      </c>
      <c r="F322" s="327">
        <v>0.56999999999999995</v>
      </c>
      <c r="G322" s="329">
        <v>54944.835684507634</v>
      </c>
      <c r="H322" s="329">
        <v>7.6248312000529399</v>
      </c>
      <c r="I322" s="329">
        <v>0.45748987200317998</v>
      </c>
      <c r="J322" s="329" t="s">
        <v>482</v>
      </c>
    </row>
    <row r="323" spans="1:10" x14ac:dyDescent="0.3">
      <c r="A323" s="294" t="s">
        <v>548</v>
      </c>
      <c r="B323" s="329">
        <v>102339.36264828738</v>
      </c>
      <c r="C323" s="327" t="s">
        <v>540</v>
      </c>
      <c r="D323" s="327">
        <v>90.484267022339296</v>
      </c>
      <c r="E323" s="327">
        <v>9.5</v>
      </c>
      <c r="F323" s="327">
        <v>1.425</v>
      </c>
      <c r="G323" s="329">
        <v>9260.1022167636511</v>
      </c>
      <c r="H323" s="329">
        <v>0.97222394515873001</v>
      </c>
      <c r="I323" s="329">
        <v>0.14583359177381</v>
      </c>
      <c r="J323" s="329" t="s">
        <v>482</v>
      </c>
    </row>
    <row r="324" spans="1:10" x14ac:dyDescent="0.3">
      <c r="A324" s="294" t="s">
        <v>549</v>
      </c>
      <c r="B324" s="329">
        <v>3242414.5271654259</v>
      </c>
      <c r="C324" s="327" t="s">
        <v>540</v>
      </c>
      <c r="D324" s="327">
        <v>50.248073994006511</v>
      </c>
      <c r="E324" s="327">
        <v>4.5</v>
      </c>
      <c r="F324" s="327">
        <v>0.09</v>
      </c>
      <c r="G324" s="329">
        <v>162925.08508024996</v>
      </c>
      <c r="H324" s="329">
        <v>14.590865372244419</v>
      </c>
      <c r="I324" s="329">
        <v>0.29181730744488998</v>
      </c>
      <c r="J324" s="329" t="s">
        <v>482</v>
      </c>
    </row>
    <row r="325" spans="1:10" x14ac:dyDescent="0.3">
      <c r="A325" s="294" t="s">
        <v>550</v>
      </c>
      <c r="B325" s="329" t="s">
        <v>511</v>
      </c>
      <c r="C325" s="327" t="s">
        <v>540</v>
      </c>
      <c r="D325" s="327" t="s">
        <v>511</v>
      </c>
      <c r="E325" s="327" t="s">
        <v>511</v>
      </c>
      <c r="F325" s="327" t="s">
        <v>511</v>
      </c>
      <c r="G325" s="329" t="s">
        <v>511</v>
      </c>
      <c r="H325" s="329" t="s">
        <v>511</v>
      </c>
      <c r="I325" s="329" t="s">
        <v>511</v>
      </c>
      <c r="J325" s="329" t="s">
        <v>511</v>
      </c>
    </row>
    <row r="326" spans="1:10" x14ac:dyDescent="0.3">
      <c r="A326" s="294" t="s">
        <v>551</v>
      </c>
      <c r="B326" s="329" t="s">
        <v>511</v>
      </c>
      <c r="C326" s="327" t="s">
        <v>540</v>
      </c>
      <c r="D326" s="327" t="s">
        <v>511</v>
      </c>
      <c r="E326" s="327" t="s">
        <v>511</v>
      </c>
      <c r="F326" s="327" t="s">
        <v>511</v>
      </c>
      <c r="G326" s="329" t="s">
        <v>511</v>
      </c>
      <c r="H326" s="329" t="s">
        <v>511</v>
      </c>
      <c r="I326" s="329" t="s">
        <v>511</v>
      </c>
      <c r="J326" s="329" t="s">
        <v>511</v>
      </c>
    </row>
    <row r="327" spans="1:10" x14ac:dyDescent="0.3">
      <c r="A327" s="294" t="s">
        <v>88</v>
      </c>
      <c r="B327" s="329">
        <v>76176.519937545774</v>
      </c>
      <c r="C327" s="327" t="s">
        <v>540</v>
      </c>
      <c r="D327" s="327">
        <v>96.731829689896188</v>
      </c>
      <c r="E327" s="327">
        <v>261.74904426540229</v>
      </c>
      <c r="F327" s="327">
        <v>3.4899872568719901</v>
      </c>
      <c r="G327" s="329">
        <v>7368.6941529676596</v>
      </c>
      <c r="H327" s="329">
        <v>19.939131289116968</v>
      </c>
      <c r="I327" s="329">
        <v>0.26585508385488998</v>
      </c>
      <c r="J327" s="329" t="s">
        <v>482</v>
      </c>
    </row>
    <row r="328" spans="1:10" x14ac:dyDescent="0.3">
      <c r="A328" s="296" t="s">
        <v>3242</v>
      </c>
      <c r="B328" s="327">
        <v>7122906.3888648106</v>
      </c>
      <c r="C328" s="327" t="s">
        <v>540</v>
      </c>
      <c r="D328" s="328" t="s">
        <v>185</v>
      </c>
      <c r="E328" s="328" t="s">
        <v>185</v>
      </c>
      <c r="F328" s="328" t="s">
        <v>185</v>
      </c>
      <c r="G328" s="327">
        <v>358897.51072027022</v>
      </c>
      <c r="H328" s="327">
        <v>162.20807697148538</v>
      </c>
      <c r="I328" s="327">
        <v>2.9373316220328798</v>
      </c>
      <c r="J328" s="327" t="s">
        <v>544</v>
      </c>
    </row>
    <row r="329" spans="1:10" x14ac:dyDescent="0.3">
      <c r="A329" s="283" t="s">
        <v>541</v>
      </c>
      <c r="B329" s="327">
        <v>1441653.2392910132</v>
      </c>
      <c r="C329" s="327" t="s">
        <v>540</v>
      </c>
      <c r="D329" s="327">
        <v>66.495636541257568</v>
      </c>
      <c r="E329" s="327">
        <v>9.5</v>
      </c>
      <c r="F329" s="327">
        <v>0.56999999999999995</v>
      </c>
      <c r="G329" s="327">
        <v>95863.649818421836</v>
      </c>
      <c r="H329" s="327">
        <v>13.695705773264629</v>
      </c>
      <c r="I329" s="327">
        <v>0.82174234639587995</v>
      </c>
      <c r="J329" s="327" t="s">
        <v>482</v>
      </c>
    </row>
    <row r="330" spans="1:10" x14ac:dyDescent="0.3">
      <c r="A330" s="283" t="s">
        <v>542</v>
      </c>
      <c r="B330" s="327">
        <v>8899.3961168497008</v>
      </c>
      <c r="C330" s="327" t="s">
        <v>540</v>
      </c>
      <c r="D330" s="327">
        <v>90.484267022339282</v>
      </c>
      <c r="E330" s="327">
        <v>284.99999999999949</v>
      </c>
      <c r="F330" s="327">
        <v>1.4249999999999099</v>
      </c>
      <c r="G330" s="327">
        <v>805.25533457459767</v>
      </c>
      <c r="H330" s="327">
        <v>2.5363278933021598</v>
      </c>
      <c r="I330" s="327">
        <v>1.2681639466510001E-2</v>
      </c>
      <c r="J330" s="327" t="s">
        <v>482</v>
      </c>
    </row>
    <row r="331" spans="1:10" x14ac:dyDescent="0.3">
      <c r="A331" s="283" t="s">
        <v>543</v>
      </c>
      <c r="B331" s="327">
        <v>5218679.7368303481</v>
      </c>
      <c r="C331" s="327" t="s">
        <v>540</v>
      </c>
      <c r="D331" s="327">
        <v>50.248073994006518</v>
      </c>
      <c r="E331" s="327">
        <v>4.5</v>
      </c>
      <c r="F331" s="327">
        <v>0.09</v>
      </c>
      <c r="G331" s="327">
        <v>262228.6055672738</v>
      </c>
      <c r="H331" s="327">
        <v>23.484058815736571</v>
      </c>
      <c r="I331" s="327">
        <v>0.46968117631473</v>
      </c>
      <c r="J331" s="327" t="s">
        <v>482</v>
      </c>
    </row>
    <row r="332" spans="1:10" x14ac:dyDescent="0.3">
      <c r="A332" s="283" t="s">
        <v>3221</v>
      </c>
      <c r="B332" s="327" t="s">
        <v>511</v>
      </c>
      <c r="C332" s="327" t="s">
        <v>540</v>
      </c>
      <c r="D332" s="327" t="s">
        <v>511</v>
      </c>
      <c r="E332" s="327" t="s">
        <v>511</v>
      </c>
      <c r="F332" s="327" t="s">
        <v>511</v>
      </c>
      <c r="G332" s="327" t="s">
        <v>511</v>
      </c>
      <c r="H332" s="327" t="s">
        <v>511</v>
      </c>
      <c r="I332" s="327" t="s">
        <v>511</v>
      </c>
      <c r="J332" s="327" t="s">
        <v>511</v>
      </c>
    </row>
    <row r="333" spans="1:10" x14ac:dyDescent="0.3">
      <c r="A333" s="283" t="s">
        <v>3222</v>
      </c>
      <c r="B333" s="327" t="s">
        <v>511</v>
      </c>
      <c r="C333" s="327" t="s">
        <v>540</v>
      </c>
      <c r="D333" s="327" t="s">
        <v>511</v>
      </c>
      <c r="E333" s="327" t="s">
        <v>511</v>
      </c>
      <c r="F333" s="327" t="s">
        <v>511</v>
      </c>
      <c r="G333" s="327" t="s">
        <v>511</v>
      </c>
      <c r="H333" s="327" t="s">
        <v>511</v>
      </c>
      <c r="I333" s="327" t="s">
        <v>511</v>
      </c>
      <c r="J333" s="327" t="s">
        <v>511</v>
      </c>
    </row>
    <row r="334" spans="1:10" x14ac:dyDescent="0.3">
      <c r="A334" s="283" t="s">
        <v>3223</v>
      </c>
      <c r="B334" s="327">
        <v>453674.0166266</v>
      </c>
      <c r="C334" s="327" t="s">
        <v>540</v>
      </c>
      <c r="D334" s="327">
        <v>97.735736802039924</v>
      </c>
      <c r="E334" s="327">
        <v>270.00000000000006</v>
      </c>
      <c r="F334" s="327">
        <v>3.6</v>
      </c>
      <c r="G334" s="327">
        <v>44340.16428294166</v>
      </c>
      <c r="H334" s="327">
        <v>122.49198448918202</v>
      </c>
      <c r="I334" s="327">
        <v>1.63322645985576</v>
      </c>
      <c r="J334" s="327" t="s">
        <v>482</v>
      </c>
    </row>
    <row r="335" spans="1:10" x14ac:dyDescent="0.3">
      <c r="A335" s="287" t="s">
        <v>586</v>
      </c>
      <c r="B335" s="327">
        <v>7122906.3888648106</v>
      </c>
      <c r="C335" s="327" t="s">
        <v>540</v>
      </c>
      <c r="D335" s="328" t="s">
        <v>185</v>
      </c>
      <c r="E335" s="328" t="s">
        <v>185</v>
      </c>
      <c r="F335" s="328" t="s">
        <v>185</v>
      </c>
      <c r="G335" s="327">
        <v>358897.51072027022</v>
      </c>
      <c r="H335" s="327">
        <v>162.20807697148538</v>
      </c>
      <c r="I335" s="327">
        <v>2.9373316220328798</v>
      </c>
      <c r="J335" s="327" t="s">
        <v>544</v>
      </c>
    </row>
    <row r="336" spans="1:10" x14ac:dyDescent="0.3">
      <c r="A336" s="288" t="s">
        <v>587</v>
      </c>
      <c r="B336" s="327">
        <v>7122906.3888648106</v>
      </c>
      <c r="C336" s="327" t="s">
        <v>540</v>
      </c>
      <c r="D336" s="328" t="s">
        <v>185</v>
      </c>
      <c r="E336" s="328" t="s">
        <v>185</v>
      </c>
      <c r="F336" s="328" t="s">
        <v>185</v>
      </c>
      <c r="G336" s="327">
        <v>358897.51072027022</v>
      </c>
      <c r="H336" s="327">
        <v>162.20807697148538</v>
      </c>
      <c r="I336" s="327">
        <v>2.9373316220328798</v>
      </c>
      <c r="J336" s="327" t="s">
        <v>544</v>
      </c>
    </row>
    <row r="337" spans="1:10" x14ac:dyDescent="0.3">
      <c r="A337" s="294" t="s">
        <v>547</v>
      </c>
      <c r="B337" s="329">
        <v>1441653.2392910132</v>
      </c>
      <c r="C337" s="327" t="s">
        <v>540</v>
      </c>
      <c r="D337" s="327">
        <v>66.495636541257568</v>
      </c>
      <c r="E337" s="327">
        <v>9.5</v>
      </c>
      <c r="F337" s="327">
        <v>0.56999999999999995</v>
      </c>
      <c r="G337" s="329">
        <v>95863.649818421836</v>
      </c>
      <c r="H337" s="329">
        <v>13.695705773264629</v>
      </c>
      <c r="I337" s="329">
        <v>0.82174234639587995</v>
      </c>
      <c r="J337" s="329" t="s">
        <v>482</v>
      </c>
    </row>
    <row r="338" spans="1:10" x14ac:dyDescent="0.3">
      <c r="A338" s="294" t="s">
        <v>548</v>
      </c>
      <c r="B338" s="329">
        <v>8899.3961168497008</v>
      </c>
      <c r="C338" s="327" t="s">
        <v>540</v>
      </c>
      <c r="D338" s="327">
        <v>90.484267022339282</v>
      </c>
      <c r="E338" s="327">
        <v>284.99999999999949</v>
      </c>
      <c r="F338" s="327">
        <v>1.4249999999999099</v>
      </c>
      <c r="G338" s="329">
        <v>805.25533457459767</v>
      </c>
      <c r="H338" s="329">
        <v>2.5363278933021598</v>
      </c>
      <c r="I338" s="329">
        <v>1.2681639466510001E-2</v>
      </c>
      <c r="J338" s="329" t="s">
        <v>482</v>
      </c>
    </row>
    <row r="339" spans="1:10" x14ac:dyDescent="0.3">
      <c r="A339" s="294" t="s">
        <v>549</v>
      </c>
      <c r="B339" s="329">
        <v>5218679.7368303481</v>
      </c>
      <c r="C339" s="327" t="s">
        <v>540</v>
      </c>
      <c r="D339" s="327">
        <v>50.248073994006518</v>
      </c>
      <c r="E339" s="327">
        <v>4.5</v>
      </c>
      <c r="F339" s="327">
        <v>0.09</v>
      </c>
      <c r="G339" s="329">
        <v>262228.6055672738</v>
      </c>
      <c r="H339" s="329">
        <v>23.484058815736571</v>
      </c>
      <c r="I339" s="329">
        <v>0.46968117631473</v>
      </c>
      <c r="J339" s="329" t="s">
        <v>482</v>
      </c>
    </row>
    <row r="340" spans="1:10" x14ac:dyDescent="0.3">
      <c r="A340" s="294" t="s">
        <v>550</v>
      </c>
      <c r="B340" s="329" t="s">
        <v>511</v>
      </c>
      <c r="C340" s="327" t="s">
        <v>540</v>
      </c>
      <c r="D340" s="327" t="s">
        <v>511</v>
      </c>
      <c r="E340" s="327" t="s">
        <v>511</v>
      </c>
      <c r="F340" s="327" t="s">
        <v>511</v>
      </c>
      <c r="G340" s="329" t="s">
        <v>511</v>
      </c>
      <c r="H340" s="329" t="s">
        <v>511</v>
      </c>
      <c r="I340" s="329" t="s">
        <v>511</v>
      </c>
      <c r="J340" s="329" t="s">
        <v>511</v>
      </c>
    </row>
    <row r="341" spans="1:10" x14ac:dyDescent="0.3">
      <c r="A341" s="294" t="s">
        <v>551</v>
      </c>
      <c r="B341" s="329" t="s">
        <v>511</v>
      </c>
      <c r="C341" s="327" t="s">
        <v>540</v>
      </c>
      <c r="D341" s="327" t="s">
        <v>511</v>
      </c>
      <c r="E341" s="327" t="s">
        <v>511</v>
      </c>
      <c r="F341" s="327" t="s">
        <v>511</v>
      </c>
      <c r="G341" s="329" t="s">
        <v>511</v>
      </c>
      <c r="H341" s="329" t="s">
        <v>511</v>
      </c>
      <c r="I341" s="329" t="s">
        <v>511</v>
      </c>
      <c r="J341" s="329" t="s">
        <v>511</v>
      </c>
    </row>
    <row r="342" spans="1:10" x14ac:dyDescent="0.3">
      <c r="A342" s="294" t="s">
        <v>88</v>
      </c>
      <c r="B342" s="329">
        <v>453674.0166266</v>
      </c>
      <c r="C342" s="327" t="s">
        <v>540</v>
      </c>
      <c r="D342" s="327">
        <v>97.735736802039924</v>
      </c>
      <c r="E342" s="327">
        <v>270.00000000000006</v>
      </c>
      <c r="F342" s="327">
        <v>3.6</v>
      </c>
      <c r="G342" s="329">
        <v>44340.16428294166</v>
      </c>
      <c r="H342" s="329">
        <v>122.49198448918202</v>
      </c>
      <c r="I342" s="329">
        <v>1.63322645985576</v>
      </c>
      <c r="J342" s="329" t="s">
        <v>482</v>
      </c>
    </row>
    <row r="343" spans="1:10" x14ac:dyDescent="0.3">
      <c r="A343" s="296" t="s">
        <v>501</v>
      </c>
      <c r="B343" s="327">
        <v>4114.8315249317002</v>
      </c>
      <c r="C343" s="327" t="s">
        <v>540</v>
      </c>
      <c r="D343" s="328" t="s">
        <v>185</v>
      </c>
      <c r="E343" s="328" t="s">
        <v>185</v>
      </c>
      <c r="F343" s="328" t="s">
        <v>185</v>
      </c>
      <c r="G343" s="327">
        <v>257.90976890459297</v>
      </c>
      <c r="H343" s="327">
        <v>1.300499353749E-2</v>
      </c>
      <c r="I343" s="327">
        <v>1.87845249299E-3</v>
      </c>
      <c r="J343" s="327" t="s">
        <v>544</v>
      </c>
    </row>
    <row r="344" spans="1:10" x14ac:dyDescent="0.3">
      <c r="A344" s="283" t="s">
        <v>541</v>
      </c>
      <c r="B344" s="327">
        <v>17.3116495903528</v>
      </c>
      <c r="C344" s="327" t="s">
        <v>540</v>
      </c>
      <c r="D344" s="327">
        <v>74.659973794072144</v>
      </c>
      <c r="E344" s="327">
        <v>3.14261395692282</v>
      </c>
      <c r="F344" s="327">
        <v>2.75514054400566</v>
      </c>
      <c r="G344" s="327">
        <v>1.2924873047479</v>
      </c>
      <c r="H344" s="327">
        <v>5.4403831620000003E-5</v>
      </c>
      <c r="I344" s="327">
        <v>4.7696027669999998E-5</v>
      </c>
      <c r="J344" s="327" t="s">
        <v>482</v>
      </c>
    </row>
    <row r="345" spans="1:10" x14ac:dyDescent="0.3">
      <c r="A345" s="283" t="s">
        <v>542</v>
      </c>
      <c r="B345" s="327">
        <v>1127.7841994410535</v>
      </c>
      <c r="C345" s="327" t="s">
        <v>540</v>
      </c>
      <c r="D345" s="327">
        <v>89.645233903118736</v>
      </c>
      <c r="E345" s="327">
        <v>9.4999999999999893</v>
      </c>
      <c r="F345" s="327">
        <v>1.4249999999969001</v>
      </c>
      <c r="G345" s="327">
        <v>101.10047835113475</v>
      </c>
      <c r="H345" s="327">
        <v>1.071394989469E-2</v>
      </c>
      <c r="I345" s="327">
        <v>1.6070924842E-3</v>
      </c>
      <c r="J345" s="327" t="s">
        <v>482</v>
      </c>
    </row>
    <row r="346" spans="1:10" x14ac:dyDescent="0.3">
      <c r="A346" s="283" t="s">
        <v>543</v>
      </c>
      <c r="B346" s="327">
        <v>2969.7356759002942</v>
      </c>
      <c r="C346" s="327" t="s">
        <v>540</v>
      </c>
      <c r="D346" s="327">
        <v>52.367220594999388</v>
      </c>
      <c r="E346" s="327">
        <v>0.75314440585758002</v>
      </c>
      <c r="F346" s="327">
        <v>7.5314440586429998E-2</v>
      </c>
      <c r="G346" s="327">
        <v>155.51680324871032</v>
      </c>
      <c r="H346" s="327">
        <v>2.2366398111799998E-3</v>
      </c>
      <c r="I346" s="327">
        <v>2.2366398112E-4</v>
      </c>
      <c r="J346" s="327" t="s">
        <v>482</v>
      </c>
    </row>
    <row r="347" spans="1:10" x14ac:dyDescent="0.3">
      <c r="A347" s="283" t="s">
        <v>3221</v>
      </c>
      <c r="B347" s="327" t="s">
        <v>511</v>
      </c>
      <c r="C347" s="327" t="s">
        <v>540</v>
      </c>
      <c r="D347" s="327" t="s">
        <v>511</v>
      </c>
      <c r="E347" s="327" t="s">
        <v>511</v>
      </c>
      <c r="F347" s="327" t="s">
        <v>511</v>
      </c>
      <c r="G347" s="327" t="s">
        <v>511</v>
      </c>
      <c r="H347" s="327" t="s">
        <v>511</v>
      </c>
      <c r="I347" s="327" t="s">
        <v>511</v>
      </c>
      <c r="J347" s="327" t="s">
        <v>511</v>
      </c>
    </row>
    <row r="348" spans="1:10" x14ac:dyDescent="0.3">
      <c r="A348" s="283" t="s">
        <v>3222</v>
      </c>
      <c r="B348" s="327" t="s">
        <v>511</v>
      </c>
      <c r="C348" s="327" t="s">
        <v>540</v>
      </c>
      <c r="D348" s="327" t="s">
        <v>511</v>
      </c>
      <c r="E348" s="327" t="s">
        <v>511</v>
      </c>
      <c r="F348" s="327" t="s">
        <v>511</v>
      </c>
      <c r="G348" s="327" t="s">
        <v>511</v>
      </c>
      <c r="H348" s="327" t="s">
        <v>511</v>
      </c>
      <c r="I348" s="327" t="s">
        <v>511</v>
      </c>
      <c r="J348" s="327" t="s">
        <v>511</v>
      </c>
    </row>
    <row r="349" spans="1:10" x14ac:dyDescent="0.3">
      <c r="A349" s="283" t="s">
        <v>3223</v>
      </c>
      <c r="B349" s="327" t="s">
        <v>484</v>
      </c>
      <c r="C349" s="327" t="s">
        <v>540</v>
      </c>
      <c r="D349" s="327" t="s">
        <v>516</v>
      </c>
      <c r="E349" s="327" t="s">
        <v>482</v>
      </c>
      <c r="F349" s="327" t="s">
        <v>482</v>
      </c>
      <c r="G349" s="327" t="s">
        <v>484</v>
      </c>
      <c r="H349" s="327" t="s">
        <v>482</v>
      </c>
      <c r="I349" s="327" t="s">
        <v>482</v>
      </c>
      <c r="J349" s="327" t="s">
        <v>482</v>
      </c>
    </row>
    <row r="350" spans="1:10" x14ac:dyDescent="0.3">
      <c r="A350" s="290" t="s">
        <v>588</v>
      </c>
      <c r="B350" s="327">
        <v>4114.8315249317002</v>
      </c>
      <c r="C350" s="327" t="s">
        <v>540</v>
      </c>
      <c r="D350" s="328" t="s">
        <v>185</v>
      </c>
      <c r="E350" s="328" t="s">
        <v>185</v>
      </c>
      <c r="F350" s="328" t="s">
        <v>185</v>
      </c>
      <c r="G350" s="327">
        <v>257.90976890459297</v>
      </c>
      <c r="H350" s="327">
        <v>1.300499353749E-2</v>
      </c>
      <c r="I350" s="327">
        <v>1.87845249299E-3</v>
      </c>
      <c r="J350" s="327" t="s">
        <v>544</v>
      </c>
    </row>
    <row r="351" spans="1:10" x14ac:dyDescent="0.3">
      <c r="A351" s="283" t="s">
        <v>541</v>
      </c>
      <c r="B351" s="329">
        <v>17.3116495903528</v>
      </c>
      <c r="C351" s="327" t="s">
        <v>540</v>
      </c>
      <c r="D351" s="327">
        <v>74.659973794072144</v>
      </c>
      <c r="E351" s="327">
        <v>3.14261395692282</v>
      </c>
      <c r="F351" s="327">
        <v>2.75514054400566</v>
      </c>
      <c r="G351" s="329">
        <v>1.2924873047479</v>
      </c>
      <c r="H351" s="329">
        <v>5.4403831620000003E-5</v>
      </c>
      <c r="I351" s="329">
        <v>4.7696027669999998E-5</v>
      </c>
      <c r="J351" s="329" t="s">
        <v>482</v>
      </c>
    </row>
    <row r="352" spans="1:10" x14ac:dyDescent="0.3">
      <c r="A352" s="283" t="s">
        <v>542</v>
      </c>
      <c r="B352" s="329">
        <v>1127.7841994410535</v>
      </c>
      <c r="C352" s="327" t="s">
        <v>540</v>
      </c>
      <c r="D352" s="327">
        <v>89.645233903118736</v>
      </c>
      <c r="E352" s="327">
        <v>9.4999999999999893</v>
      </c>
      <c r="F352" s="327">
        <v>1.4249999999969001</v>
      </c>
      <c r="G352" s="329">
        <v>101.10047835113475</v>
      </c>
      <c r="H352" s="329">
        <v>1.071394989469E-2</v>
      </c>
      <c r="I352" s="329">
        <v>1.6070924842E-3</v>
      </c>
      <c r="J352" s="329" t="s">
        <v>482</v>
      </c>
    </row>
    <row r="353" spans="1:10" x14ac:dyDescent="0.3">
      <c r="A353" s="283" t="s">
        <v>543</v>
      </c>
      <c r="B353" s="329">
        <v>2969.7356759002942</v>
      </c>
      <c r="C353" s="327" t="s">
        <v>540</v>
      </c>
      <c r="D353" s="327">
        <v>52.367220594999388</v>
      </c>
      <c r="E353" s="327">
        <v>0.75314440585758002</v>
      </c>
      <c r="F353" s="327">
        <v>7.5314440586429998E-2</v>
      </c>
      <c r="G353" s="329">
        <v>155.51680324871032</v>
      </c>
      <c r="H353" s="329">
        <v>2.2366398111799998E-3</v>
      </c>
      <c r="I353" s="329">
        <v>2.2366398112E-4</v>
      </c>
      <c r="J353" s="329" t="s">
        <v>482</v>
      </c>
    </row>
    <row r="354" spans="1:10" x14ac:dyDescent="0.3">
      <c r="A354" s="283" t="s">
        <v>3221</v>
      </c>
      <c r="B354" s="329" t="s">
        <v>511</v>
      </c>
      <c r="C354" s="327" t="s">
        <v>540</v>
      </c>
      <c r="D354" s="327" t="s">
        <v>511</v>
      </c>
      <c r="E354" s="327" t="s">
        <v>511</v>
      </c>
      <c r="F354" s="327" t="s">
        <v>511</v>
      </c>
      <c r="G354" s="329" t="s">
        <v>511</v>
      </c>
      <c r="H354" s="329" t="s">
        <v>511</v>
      </c>
      <c r="I354" s="329" t="s">
        <v>511</v>
      </c>
      <c r="J354" s="329" t="s">
        <v>511</v>
      </c>
    </row>
    <row r="355" spans="1:10" x14ac:dyDescent="0.3">
      <c r="A355" s="283" t="s">
        <v>3222</v>
      </c>
      <c r="B355" s="329" t="s">
        <v>511</v>
      </c>
      <c r="C355" s="327" t="s">
        <v>540</v>
      </c>
      <c r="D355" s="327" t="s">
        <v>511</v>
      </c>
      <c r="E355" s="327" t="s">
        <v>511</v>
      </c>
      <c r="F355" s="327" t="s">
        <v>511</v>
      </c>
      <c r="G355" s="329" t="s">
        <v>511</v>
      </c>
      <c r="H355" s="329" t="s">
        <v>511</v>
      </c>
      <c r="I355" s="329" t="s">
        <v>511</v>
      </c>
      <c r="J355" s="329" t="s">
        <v>511</v>
      </c>
    </row>
    <row r="356" spans="1:10" x14ac:dyDescent="0.3">
      <c r="A356" s="283" t="s">
        <v>3223</v>
      </c>
      <c r="B356" s="329" t="s">
        <v>484</v>
      </c>
      <c r="C356" s="327" t="s">
        <v>540</v>
      </c>
      <c r="D356" s="327" t="s">
        <v>516</v>
      </c>
      <c r="E356" s="327" t="s">
        <v>482</v>
      </c>
      <c r="F356" s="327" t="s">
        <v>482</v>
      </c>
      <c r="G356" s="329" t="s">
        <v>484</v>
      </c>
      <c r="H356" s="329" t="s">
        <v>482</v>
      </c>
      <c r="I356" s="329" t="s">
        <v>482</v>
      </c>
      <c r="J356" s="329" t="s">
        <v>482</v>
      </c>
    </row>
    <row r="357" spans="1:10" x14ac:dyDescent="0.3">
      <c r="A357" s="290" t="s">
        <v>589</v>
      </c>
      <c r="B357" s="327" t="s">
        <v>556</v>
      </c>
      <c r="C357" s="327" t="s">
        <v>540</v>
      </c>
      <c r="D357" s="328" t="s">
        <v>185</v>
      </c>
      <c r="E357" s="328" t="s">
        <v>185</v>
      </c>
      <c r="F357" s="328" t="s">
        <v>185</v>
      </c>
      <c r="G357" s="327" t="s">
        <v>556</v>
      </c>
      <c r="H357" s="327" t="s">
        <v>3112</v>
      </c>
      <c r="I357" s="327" t="s">
        <v>3112</v>
      </c>
      <c r="J357" s="328" t="s">
        <v>185</v>
      </c>
    </row>
    <row r="358" spans="1:10" x14ac:dyDescent="0.3">
      <c r="A358" s="283" t="s">
        <v>564</v>
      </c>
      <c r="B358" s="329" t="s">
        <v>484</v>
      </c>
      <c r="C358" s="327" t="s">
        <v>540</v>
      </c>
      <c r="D358" s="327" t="s">
        <v>484</v>
      </c>
      <c r="E358" s="327" t="s">
        <v>484</v>
      </c>
      <c r="F358" s="327" t="s">
        <v>484</v>
      </c>
      <c r="G358" s="329" t="s">
        <v>484</v>
      </c>
      <c r="H358" s="329" t="s">
        <v>484</v>
      </c>
      <c r="I358" s="329" t="s">
        <v>484</v>
      </c>
      <c r="J358" s="328" t="s">
        <v>185</v>
      </c>
    </row>
    <row r="359" spans="1:10" x14ac:dyDescent="0.3">
      <c r="A359" s="283" t="s">
        <v>565</v>
      </c>
      <c r="B359" s="329" t="s">
        <v>484</v>
      </c>
      <c r="C359" s="327" t="s">
        <v>540</v>
      </c>
      <c r="D359" s="327" t="s">
        <v>484</v>
      </c>
      <c r="E359" s="327" t="s">
        <v>484</v>
      </c>
      <c r="F359" s="327" t="s">
        <v>484</v>
      </c>
      <c r="G359" s="329" t="s">
        <v>484</v>
      </c>
      <c r="H359" s="329" t="s">
        <v>484</v>
      </c>
      <c r="I359" s="329" t="s">
        <v>484</v>
      </c>
      <c r="J359" s="328" t="s">
        <v>185</v>
      </c>
    </row>
    <row r="360" spans="1:10" x14ac:dyDescent="0.3">
      <c r="A360" s="283" t="s">
        <v>566</v>
      </c>
      <c r="B360" s="329" t="s">
        <v>484</v>
      </c>
      <c r="C360" s="327" t="s">
        <v>540</v>
      </c>
      <c r="D360" s="327" t="s">
        <v>484</v>
      </c>
      <c r="E360" s="327" t="s">
        <v>484</v>
      </c>
      <c r="F360" s="327" t="s">
        <v>484</v>
      </c>
      <c r="G360" s="329" t="s">
        <v>484</v>
      </c>
      <c r="H360" s="329" t="s">
        <v>484</v>
      </c>
      <c r="I360" s="329" t="s">
        <v>484</v>
      </c>
      <c r="J360" s="328" t="s">
        <v>185</v>
      </c>
    </row>
    <row r="361" spans="1:10" x14ac:dyDescent="0.3">
      <c r="A361" s="283" t="s">
        <v>3232</v>
      </c>
      <c r="B361" s="327" t="s">
        <v>484</v>
      </c>
      <c r="C361" s="327" t="s">
        <v>540</v>
      </c>
      <c r="D361" s="328" t="s">
        <v>185</v>
      </c>
      <c r="E361" s="328" t="s">
        <v>185</v>
      </c>
      <c r="F361" s="328" t="s">
        <v>185</v>
      </c>
      <c r="G361" s="327" t="s">
        <v>484</v>
      </c>
      <c r="H361" s="327" t="s">
        <v>511</v>
      </c>
      <c r="I361" s="327" t="s">
        <v>511</v>
      </c>
      <c r="J361" s="328" t="s">
        <v>185</v>
      </c>
    </row>
    <row r="362" spans="1:10" x14ac:dyDescent="0.3">
      <c r="A362" s="283" t="s">
        <v>543</v>
      </c>
      <c r="B362" s="329" t="s">
        <v>484</v>
      </c>
      <c r="C362" s="327" t="s">
        <v>540</v>
      </c>
      <c r="D362" s="327" t="s">
        <v>484</v>
      </c>
      <c r="E362" s="327" t="s">
        <v>484</v>
      </c>
      <c r="F362" s="327" t="s">
        <v>484</v>
      </c>
      <c r="G362" s="329" t="s">
        <v>484</v>
      </c>
      <c r="H362" s="329" t="s">
        <v>484</v>
      </c>
      <c r="I362" s="329" t="s">
        <v>484</v>
      </c>
      <c r="J362" s="328" t="s">
        <v>185</v>
      </c>
    </row>
    <row r="363" spans="1:10" x14ac:dyDescent="0.3">
      <c r="A363" s="283" t="s">
        <v>3223</v>
      </c>
      <c r="B363" s="329" t="s">
        <v>484</v>
      </c>
      <c r="C363" s="327" t="s">
        <v>540</v>
      </c>
      <c r="D363" s="327" t="s">
        <v>484</v>
      </c>
      <c r="E363" s="327" t="s">
        <v>482</v>
      </c>
      <c r="F363" s="327" t="s">
        <v>482</v>
      </c>
      <c r="G363" s="329" t="s">
        <v>484</v>
      </c>
      <c r="H363" s="329" t="s">
        <v>482</v>
      </c>
      <c r="I363" s="329" t="s">
        <v>482</v>
      </c>
      <c r="J363" s="328" t="s">
        <v>185</v>
      </c>
    </row>
    <row r="364" spans="1:10" x14ac:dyDescent="0.3">
      <c r="A364" s="283" t="s">
        <v>3233</v>
      </c>
      <c r="B364" s="327" t="s">
        <v>511</v>
      </c>
      <c r="C364" s="327" t="s">
        <v>540</v>
      </c>
      <c r="D364" s="328" t="s">
        <v>185</v>
      </c>
      <c r="E364" s="328" t="s">
        <v>185</v>
      </c>
      <c r="F364" s="328" t="s">
        <v>185</v>
      </c>
      <c r="G364" s="327" t="s">
        <v>511</v>
      </c>
      <c r="H364" s="327" t="s">
        <v>511</v>
      </c>
      <c r="I364" s="327" t="s">
        <v>511</v>
      </c>
      <c r="J364" s="328" t="s">
        <v>185</v>
      </c>
    </row>
    <row r="365" spans="1:10" x14ac:dyDescent="0.3">
      <c r="A365" s="290" t="s">
        <v>590</v>
      </c>
      <c r="B365" s="327" t="s">
        <v>556</v>
      </c>
      <c r="C365" s="327" t="s">
        <v>540</v>
      </c>
      <c r="D365" s="328" t="s">
        <v>185</v>
      </c>
      <c r="E365" s="328" t="s">
        <v>185</v>
      </c>
      <c r="F365" s="328" t="s">
        <v>185</v>
      </c>
      <c r="G365" s="327" t="s">
        <v>556</v>
      </c>
      <c r="H365" s="327" t="s">
        <v>3112</v>
      </c>
      <c r="I365" s="327" t="s">
        <v>3112</v>
      </c>
      <c r="J365" s="328" t="s">
        <v>185</v>
      </c>
    </row>
    <row r="366" spans="1:10" x14ac:dyDescent="0.3">
      <c r="A366" s="283" t="s">
        <v>578</v>
      </c>
      <c r="B366" s="329" t="s">
        <v>484</v>
      </c>
      <c r="C366" s="327" t="s">
        <v>540</v>
      </c>
      <c r="D366" s="327" t="s">
        <v>484</v>
      </c>
      <c r="E366" s="327" t="s">
        <v>484</v>
      </c>
      <c r="F366" s="327" t="s">
        <v>484</v>
      </c>
      <c r="G366" s="329" t="s">
        <v>484</v>
      </c>
      <c r="H366" s="329" t="s">
        <v>484</v>
      </c>
      <c r="I366" s="329" t="s">
        <v>484</v>
      </c>
      <c r="J366" s="328" t="s">
        <v>185</v>
      </c>
    </row>
    <row r="367" spans="1:10" x14ac:dyDescent="0.3">
      <c r="A367" s="283" t="s">
        <v>579</v>
      </c>
      <c r="B367" s="329" t="s">
        <v>484</v>
      </c>
      <c r="C367" s="327" t="s">
        <v>540</v>
      </c>
      <c r="D367" s="327" t="s">
        <v>484</v>
      </c>
      <c r="E367" s="327" t="s">
        <v>484</v>
      </c>
      <c r="F367" s="327" t="s">
        <v>484</v>
      </c>
      <c r="G367" s="329" t="s">
        <v>484</v>
      </c>
      <c r="H367" s="329" t="s">
        <v>484</v>
      </c>
      <c r="I367" s="329" t="s">
        <v>484</v>
      </c>
      <c r="J367" s="328" t="s">
        <v>185</v>
      </c>
    </row>
    <row r="368" spans="1:10" x14ac:dyDescent="0.3">
      <c r="A368" s="283" t="s">
        <v>564</v>
      </c>
      <c r="B368" s="329" t="s">
        <v>484</v>
      </c>
      <c r="C368" s="327" t="s">
        <v>540</v>
      </c>
      <c r="D368" s="327" t="s">
        <v>484</v>
      </c>
      <c r="E368" s="327" t="s">
        <v>484</v>
      </c>
      <c r="F368" s="327" t="s">
        <v>484</v>
      </c>
      <c r="G368" s="329" t="s">
        <v>484</v>
      </c>
      <c r="H368" s="329" t="s">
        <v>484</v>
      </c>
      <c r="I368" s="329" t="s">
        <v>484</v>
      </c>
      <c r="J368" s="328" t="s">
        <v>185</v>
      </c>
    </row>
    <row r="369" spans="1:10" x14ac:dyDescent="0.3">
      <c r="A369" s="283" t="s">
        <v>3237</v>
      </c>
      <c r="B369" s="327" t="s">
        <v>484</v>
      </c>
      <c r="C369" s="327" t="s">
        <v>540</v>
      </c>
      <c r="D369" s="328" t="s">
        <v>185</v>
      </c>
      <c r="E369" s="328" t="s">
        <v>185</v>
      </c>
      <c r="F369" s="328" t="s">
        <v>185</v>
      </c>
      <c r="G369" s="327" t="s">
        <v>484</v>
      </c>
      <c r="H369" s="327" t="s">
        <v>484</v>
      </c>
      <c r="I369" s="327" t="s">
        <v>484</v>
      </c>
      <c r="J369" s="328" t="s">
        <v>185</v>
      </c>
    </row>
    <row r="370" spans="1:10" x14ac:dyDescent="0.3">
      <c r="A370" s="283" t="s">
        <v>543</v>
      </c>
      <c r="B370" s="329" t="s">
        <v>484</v>
      </c>
      <c r="C370" s="327" t="s">
        <v>540</v>
      </c>
      <c r="D370" s="327" t="s">
        <v>484</v>
      </c>
      <c r="E370" s="327" t="s">
        <v>484</v>
      </c>
      <c r="F370" s="327" t="s">
        <v>484</v>
      </c>
      <c r="G370" s="329" t="s">
        <v>484</v>
      </c>
      <c r="H370" s="329" t="s">
        <v>484</v>
      </c>
      <c r="I370" s="329" t="s">
        <v>484</v>
      </c>
      <c r="J370" s="328" t="s">
        <v>185</v>
      </c>
    </row>
    <row r="371" spans="1:10" x14ac:dyDescent="0.3">
      <c r="A371" s="283" t="s">
        <v>3223</v>
      </c>
      <c r="B371" s="329" t="s">
        <v>484</v>
      </c>
      <c r="C371" s="327" t="s">
        <v>540</v>
      </c>
      <c r="D371" s="327" t="s">
        <v>484</v>
      </c>
      <c r="E371" s="327" t="s">
        <v>482</v>
      </c>
      <c r="F371" s="327" t="s">
        <v>482</v>
      </c>
      <c r="G371" s="329" t="s">
        <v>484</v>
      </c>
      <c r="H371" s="329" t="s">
        <v>482</v>
      </c>
      <c r="I371" s="329" t="s">
        <v>482</v>
      </c>
      <c r="J371" s="328" t="s">
        <v>185</v>
      </c>
    </row>
    <row r="372" spans="1:10" x14ac:dyDescent="0.3">
      <c r="A372" s="283" t="s">
        <v>3238</v>
      </c>
      <c r="B372" s="327" t="s">
        <v>511</v>
      </c>
      <c r="C372" s="327" t="s">
        <v>540</v>
      </c>
      <c r="D372" s="328" t="s">
        <v>185</v>
      </c>
      <c r="E372" s="328" t="s">
        <v>185</v>
      </c>
      <c r="F372" s="328" t="s">
        <v>185</v>
      </c>
      <c r="G372" s="327" t="s">
        <v>511</v>
      </c>
      <c r="H372" s="327" t="s">
        <v>511</v>
      </c>
      <c r="I372" s="327" t="s">
        <v>511</v>
      </c>
      <c r="J372" s="328" t="s">
        <v>185</v>
      </c>
    </row>
    <row r="373" spans="1:10" x14ac:dyDescent="0.3">
      <c r="A373" s="58" t="s">
        <v>591</v>
      </c>
      <c r="B373" s="327">
        <v>7178206.5629088432</v>
      </c>
      <c r="C373" s="327" t="s">
        <v>540</v>
      </c>
      <c r="D373" s="328" t="s">
        <v>185</v>
      </c>
      <c r="E373" s="328" t="s">
        <v>185</v>
      </c>
      <c r="F373" s="328" t="s">
        <v>185</v>
      </c>
      <c r="G373" s="327">
        <v>226133.22271687587</v>
      </c>
      <c r="H373" s="327">
        <v>4.1196270916394298</v>
      </c>
      <c r="I373" s="327">
        <v>2.5601844175807398</v>
      </c>
      <c r="J373" s="327" t="s">
        <v>544</v>
      </c>
    </row>
    <row r="374" spans="1:10" x14ac:dyDescent="0.3">
      <c r="A374" s="59" t="s">
        <v>592</v>
      </c>
      <c r="B374" s="327">
        <v>6789839.4054550147</v>
      </c>
      <c r="C374" s="327" t="s">
        <v>540</v>
      </c>
      <c r="D374" s="328" t="s">
        <v>185</v>
      </c>
      <c r="E374" s="328" t="s">
        <v>185</v>
      </c>
      <c r="F374" s="328" t="s">
        <v>185</v>
      </c>
      <c r="G374" s="327">
        <v>198086.65897924625</v>
      </c>
      <c r="H374" s="327">
        <v>3.6313603130694299</v>
      </c>
      <c r="I374" s="327">
        <v>1.7785747835824199</v>
      </c>
      <c r="J374" s="327" t="s">
        <v>544</v>
      </c>
    </row>
    <row r="375" spans="1:10" x14ac:dyDescent="0.3">
      <c r="A375" s="287" t="s">
        <v>593</v>
      </c>
      <c r="B375" s="327">
        <v>300563.24352238874</v>
      </c>
      <c r="C375" s="327" t="s">
        <v>540</v>
      </c>
      <c r="D375" s="328" t="s">
        <v>185</v>
      </c>
      <c r="E375" s="328" t="s">
        <v>185</v>
      </c>
      <c r="F375" s="328" t="s">
        <v>185</v>
      </c>
      <c r="G375" s="327">
        <v>13282.915919456782</v>
      </c>
      <c r="H375" s="327">
        <v>5.1948184495699996E-3</v>
      </c>
      <c r="I375" s="327">
        <v>1.29867598133739</v>
      </c>
      <c r="J375" s="327" t="s">
        <v>544</v>
      </c>
    </row>
    <row r="376" spans="1:10" x14ac:dyDescent="0.3">
      <c r="A376" s="288" t="s">
        <v>547</v>
      </c>
      <c r="B376" s="329" t="s">
        <v>482</v>
      </c>
      <c r="C376" s="327" t="s">
        <v>540</v>
      </c>
      <c r="D376" s="327" t="s">
        <v>482</v>
      </c>
      <c r="E376" s="327" t="s">
        <v>482</v>
      </c>
      <c r="F376" s="327" t="s">
        <v>482</v>
      </c>
      <c r="G376" s="329" t="s">
        <v>482</v>
      </c>
      <c r="H376" s="329" t="s">
        <v>482</v>
      </c>
      <c r="I376" s="329" t="s">
        <v>482</v>
      </c>
      <c r="J376" s="329" t="s">
        <v>482</v>
      </c>
    </row>
    <row r="377" spans="1:10" x14ac:dyDescent="0.3">
      <c r="A377" s="288" t="s">
        <v>548</v>
      </c>
      <c r="B377" s="329" t="s">
        <v>482</v>
      </c>
      <c r="C377" s="327" t="s">
        <v>540</v>
      </c>
      <c r="D377" s="327" t="s">
        <v>482</v>
      </c>
      <c r="E377" s="327" t="s">
        <v>482</v>
      </c>
      <c r="F377" s="327" t="s">
        <v>482</v>
      </c>
      <c r="G377" s="329" t="s">
        <v>482</v>
      </c>
      <c r="H377" s="329" t="s">
        <v>482</v>
      </c>
      <c r="I377" s="329" t="s">
        <v>482</v>
      </c>
      <c r="J377" s="329" t="s">
        <v>482</v>
      </c>
    </row>
    <row r="378" spans="1:10" x14ac:dyDescent="0.3">
      <c r="A378" s="288" t="s">
        <v>549</v>
      </c>
      <c r="B378" s="329" t="s">
        <v>482</v>
      </c>
      <c r="C378" s="327" t="s">
        <v>540</v>
      </c>
      <c r="D378" s="327" t="s">
        <v>482</v>
      </c>
      <c r="E378" s="327" t="s">
        <v>482</v>
      </c>
      <c r="F378" s="327" t="s">
        <v>482</v>
      </c>
      <c r="G378" s="329" t="s">
        <v>482</v>
      </c>
      <c r="H378" s="329" t="s">
        <v>482</v>
      </c>
      <c r="I378" s="329" t="s">
        <v>482</v>
      </c>
      <c r="J378" s="329" t="s">
        <v>482</v>
      </c>
    </row>
    <row r="379" spans="1:10" x14ac:dyDescent="0.3">
      <c r="A379" s="288" t="s">
        <v>550</v>
      </c>
      <c r="B379" s="329">
        <v>300563.24352238874</v>
      </c>
      <c r="C379" s="327" t="s">
        <v>540</v>
      </c>
      <c r="D379" s="327">
        <v>44.193414217222298</v>
      </c>
      <c r="E379" s="327">
        <v>1.7283611890430001E-2</v>
      </c>
      <c r="F379" s="327">
        <v>4.3208077146021804</v>
      </c>
      <c r="G379" s="329">
        <v>13282.915919456782</v>
      </c>
      <c r="H379" s="329">
        <v>5.1948184495699996E-3</v>
      </c>
      <c r="I379" s="329">
        <v>1.29867598133739</v>
      </c>
      <c r="J379" s="329" t="s">
        <v>482</v>
      </c>
    </row>
    <row r="380" spans="1:10" x14ac:dyDescent="0.3">
      <c r="A380" s="288" t="s">
        <v>551</v>
      </c>
      <c r="B380" s="329" t="s">
        <v>511</v>
      </c>
      <c r="C380" s="327" t="s">
        <v>540</v>
      </c>
      <c r="D380" s="327" t="s">
        <v>511</v>
      </c>
      <c r="E380" s="327" t="s">
        <v>511</v>
      </c>
      <c r="F380" s="327" t="s">
        <v>511</v>
      </c>
      <c r="G380" s="329" t="s">
        <v>511</v>
      </c>
      <c r="H380" s="329" t="s">
        <v>511</v>
      </c>
      <c r="I380" s="329" t="s">
        <v>511</v>
      </c>
      <c r="J380" s="329" t="s">
        <v>511</v>
      </c>
    </row>
    <row r="381" spans="1:10" x14ac:dyDescent="0.3">
      <c r="A381" s="288" t="s">
        <v>88</v>
      </c>
      <c r="B381" s="329" t="s">
        <v>482</v>
      </c>
      <c r="C381" s="327" t="s">
        <v>540</v>
      </c>
      <c r="D381" s="327" t="s">
        <v>482</v>
      </c>
      <c r="E381" s="327" t="s">
        <v>482</v>
      </c>
      <c r="F381" s="327" t="s">
        <v>482</v>
      </c>
      <c r="G381" s="329" t="s">
        <v>482</v>
      </c>
      <c r="H381" s="329" t="s">
        <v>482</v>
      </c>
      <c r="I381" s="329" t="s">
        <v>482</v>
      </c>
      <c r="J381" s="329" t="s">
        <v>482</v>
      </c>
    </row>
    <row r="382" spans="1:10" x14ac:dyDescent="0.3">
      <c r="A382" s="287" t="s">
        <v>594</v>
      </c>
      <c r="B382" s="327">
        <v>811798.30166600703</v>
      </c>
      <c r="C382" s="327" t="s">
        <v>540</v>
      </c>
      <c r="D382" s="328" t="s">
        <v>185</v>
      </c>
      <c r="E382" s="328" t="s">
        <v>185</v>
      </c>
      <c r="F382" s="328" t="s">
        <v>185</v>
      </c>
      <c r="G382" s="327">
        <v>63474.462414260372</v>
      </c>
      <c r="H382" s="327">
        <v>3.62616549461986</v>
      </c>
      <c r="I382" s="327">
        <v>0.47989880224503001</v>
      </c>
      <c r="J382" s="327" t="s">
        <v>544</v>
      </c>
    </row>
    <row r="383" spans="1:10" x14ac:dyDescent="0.3">
      <c r="A383" s="288" t="s">
        <v>547</v>
      </c>
      <c r="B383" s="329">
        <v>751642.169400585</v>
      </c>
      <c r="C383" s="327" t="s">
        <v>540</v>
      </c>
      <c r="D383" s="327">
        <v>78.722669403891274</v>
      </c>
      <c r="E383" s="327">
        <v>4.75</v>
      </c>
      <c r="F383" s="327">
        <v>0.56999999999999995</v>
      </c>
      <c r="G383" s="329">
        <v>59171.278011745897</v>
      </c>
      <c r="H383" s="329">
        <v>3.5703003046527799</v>
      </c>
      <c r="I383" s="329">
        <v>0.42843603655833001</v>
      </c>
      <c r="J383" s="329" t="s">
        <v>482</v>
      </c>
    </row>
    <row r="384" spans="1:10" x14ac:dyDescent="0.3">
      <c r="A384" s="288" t="s">
        <v>548</v>
      </c>
      <c r="B384" s="329">
        <v>34493.418563901811</v>
      </c>
      <c r="C384" s="327" t="s">
        <v>540</v>
      </c>
      <c r="D384" s="327">
        <v>87.369782150481583</v>
      </c>
      <c r="E384" s="327">
        <v>0.95000000000009999</v>
      </c>
      <c r="F384" s="327">
        <v>1.425</v>
      </c>
      <c r="G384" s="329">
        <v>3013.6824655534788</v>
      </c>
      <c r="H384" s="329">
        <v>3.2768747635709999E-2</v>
      </c>
      <c r="I384" s="329">
        <v>4.9153121453560003E-2</v>
      </c>
      <c r="J384" s="329" t="s">
        <v>482</v>
      </c>
    </row>
    <row r="385" spans="1:10" x14ac:dyDescent="0.3">
      <c r="A385" s="288" t="s">
        <v>549</v>
      </c>
      <c r="B385" s="329">
        <v>25662.713701520213</v>
      </c>
      <c r="C385" s="327" t="s">
        <v>540</v>
      </c>
      <c r="D385" s="327">
        <v>50.248073994006532</v>
      </c>
      <c r="E385" s="327">
        <v>0.90000000000006997</v>
      </c>
      <c r="F385" s="327">
        <v>9.0000000000119998E-2</v>
      </c>
      <c r="G385" s="329">
        <v>1289.5019369609929</v>
      </c>
      <c r="H385" s="329">
        <v>2.3096442331369999E-2</v>
      </c>
      <c r="I385" s="329">
        <v>2.3096442331399999E-3</v>
      </c>
      <c r="J385" s="329" t="s">
        <v>482</v>
      </c>
    </row>
    <row r="386" spans="1:10" x14ac:dyDescent="0.3">
      <c r="A386" s="288" t="s">
        <v>550</v>
      </c>
      <c r="B386" s="329" t="s">
        <v>511</v>
      </c>
      <c r="C386" s="327" t="s">
        <v>540</v>
      </c>
      <c r="D386" s="327" t="s">
        <v>511</v>
      </c>
      <c r="E386" s="327" t="s">
        <v>511</v>
      </c>
      <c r="F386" s="327" t="s">
        <v>511</v>
      </c>
      <c r="G386" s="329" t="s">
        <v>511</v>
      </c>
      <c r="H386" s="329" t="s">
        <v>511</v>
      </c>
      <c r="I386" s="329" t="s">
        <v>511</v>
      </c>
      <c r="J386" s="329" t="s">
        <v>511</v>
      </c>
    </row>
    <row r="387" spans="1:10" x14ac:dyDescent="0.3">
      <c r="A387" s="288" t="s">
        <v>551</v>
      </c>
      <c r="B387" s="329" t="s">
        <v>511</v>
      </c>
      <c r="C387" s="327" t="s">
        <v>540</v>
      </c>
      <c r="D387" s="327" t="s">
        <v>511</v>
      </c>
      <c r="E387" s="327" t="s">
        <v>511</v>
      </c>
      <c r="F387" s="327" t="s">
        <v>511</v>
      </c>
      <c r="G387" s="329" t="s">
        <v>511</v>
      </c>
      <c r="H387" s="329" t="s">
        <v>511</v>
      </c>
      <c r="I387" s="329" t="s">
        <v>511</v>
      </c>
      <c r="J387" s="329" t="s">
        <v>511</v>
      </c>
    </row>
    <row r="388" spans="1:10" x14ac:dyDescent="0.3">
      <c r="A388" s="288" t="s">
        <v>88</v>
      </c>
      <c r="B388" s="329" t="s">
        <v>509</v>
      </c>
      <c r="C388" s="327" t="s">
        <v>540</v>
      </c>
      <c r="D388" s="327" t="s">
        <v>505</v>
      </c>
      <c r="E388" s="327" t="s">
        <v>509</v>
      </c>
      <c r="F388" s="327" t="s">
        <v>509</v>
      </c>
      <c r="G388" s="329" t="s">
        <v>509</v>
      </c>
      <c r="H388" s="329" t="s">
        <v>509</v>
      </c>
      <c r="I388" s="329" t="s">
        <v>509</v>
      </c>
      <c r="J388" s="329" t="s">
        <v>482</v>
      </c>
    </row>
    <row r="389" spans="1:10" x14ac:dyDescent="0.3">
      <c r="A389" s="287" t="s">
        <v>595</v>
      </c>
      <c r="B389" s="327">
        <v>5677477.8602666184</v>
      </c>
      <c r="C389" s="327" t="s">
        <v>540</v>
      </c>
      <c r="D389" s="328" t="s">
        <v>185</v>
      </c>
      <c r="E389" s="328" t="s">
        <v>185</v>
      </c>
      <c r="F389" s="328" t="s">
        <v>185</v>
      </c>
      <c r="G389" s="327">
        <v>121329.28064552911</v>
      </c>
      <c r="H389" s="327" t="s">
        <v>544</v>
      </c>
      <c r="I389" s="327" t="s">
        <v>544</v>
      </c>
      <c r="J389" s="327" t="s">
        <v>544</v>
      </c>
    </row>
    <row r="390" spans="1:10" x14ac:dyDescent="0.3">
      <c r="A390" s="288" t="s">
        <v>547</v>
      </c>
      <c r="B390" s="329">
        <v>5122279.9912827471</v>
      </c>
      <c r="C390" s="327" t="s">
        <v>540</v>
      </c>
      <c r="D390" s="327">
        <v>19.402931317907768</v>
      </c>
      <c r="E390" s="327" t="s">
        <v>482</v>
      </c>
      <c r="F390" s="327" t="s">
        <v>482</v>
      </c>
      <c r="G390" s="329">
        <v>99387.246861952342</v>
      </c>
      <c r="H390" s="329" t="s">
        <v>482</v>
      </c>
      <c r="I390" s="329" t="s">
        <v>482</v>
      </c>
      <c r="J390" s="329" t="s">
        <v>482</v>
      </c>
    </row>
    <row r="391" spans="1:10" x14ac:dyDescent="0.3">
      <c r="A391" s="288" t="s">
        <v>548</v>
      </c>
      <c r="B391" s="329">
        <v>208587.74337946158</v>
      </c>
      <c r="C391" s="327" t="s">
        <v>540</v>
      </c>
      <c r="D391" s="327">
        <v>70.948187124442754</v>
      </c>
      <c r="E391" s="327" t="s">
        <v>482</v>
      </c>
      <c r="F391" s="327" t="s">
        <v>482</v>
      </c>
      <c r="G391" s="329">
        <v>14798.922249151285</v>
      </c>
      <c r="H391" s="329" t="s">
        <v>482</v>
      </c>
      <c r="I391" s="329" t="s">
        <v>482</v>
      </c>
      <c r="J391" s="329" t="s">
        <v>482</v>
      </c>
    </row>
    <row r="392" spans="1:10" x14ac:dyDescent="0.3">
      <c r="A392" s="288" t="s">
        <v>549</v>
      </c>
      <c r="B392" s="329">
        <v>346610.12560441019</v>
      </c>
      <c r="C392" s="327" t="s">
        <v>540</v>
      </c>
      <c r="D392" s="327">
        <v>20.608490654938318</v>
      </c>
      <c r="E392" s="327" t="s">
        <v>482</v>
      </c>
      <c r="F392" s="327" t="s">
        <v>482</v>
      </c>
      <c r="G392" s="329">
        <v>7143.1115344254831</v>
      </c>
      <c r="H392" s="329" t="s">
        <v>482</v>
      </c>
      <c r="I392" s="329" t="s">
        <v>482</v>
      </c>
      <c r="J392" s="329" t="s">
        <v>482</v>
      </c>
    </row>
    <row r="393" spans="1:10" x14ac:dyDescent="0.3">
      <c r="A393" s="288" t="s">
        <v>550</v>
      </c>
      <c r="B393" s="329" t="s">
        <v>511</v>
      </c>
      <c r="C393" s="327" t="s">
        <v>540</v>
      </c>
      <c r="D393" s="327" t="s">
        <v>511</v>
      </c>
      <c r="E393" s="327" t="s">
        <v>511</v>
      </c>
      <c r="F393" s="327" t="s">
        <v>511</v>
      </c>
      <c r="G393" s="329" t="s">
        <v>511</v>
      </c>
      <c r="H393" s="329" t="s">
        <v>511</v>
      </c>
      <c r="I393" s="329" t="s">
        <v>511</v>
      </c>
      <c r="J393" s="329" t="s">
        <v>511</v>
      </c>
    </row>
    <row r="394" spans="1:10" x14ac:dyDescent="0.3">
      <c r="A394" s="288" t="s">
        <v>551</v>
      </c>
      <c r="B394" s="329" t="s">
        <v>511</v>
      </c>
      <c r="C394" s="327" t="s">
        <v>540</v>
      </c>
      <c r="D394" s="327" t="s">
        <v>511</v>
      </c>
      <c r="E394" s="327" t="s">
        <v>511</v>
      </c>
      <c r="F394" s="327" t="s">
        <v>511</v>
      </c>
      <c r="G394" s="329" t="s">
        <v>511</v>
      </c>
      <c r="H394" s="329" t="s">
        <v>511</v>
      </c>
      <c r="I394" s="329" t="s">
        <v>511</v>
      </c>
      <c r="J394" s="329" t="s">
        <v>511</v>
      </c>
    </row>
    <row r="395" spans="1:10" x14ac:dyDescent="0.3">
      <c r="A395" s="288" t="s">
        <v>88</v>
      </c>
      <c r="B395" s="329" t="s">
        <v>482</v>
      </c>
      <c r="C395" s="327" t="s">
        <v>540</v>
      </c>
      <c r="D395" s="327" t="s">
        <v>482</v>
      </c>
      <c r="E395" s="327" t="s">
        <v>482</v>
      </c>
      <c r="F395" s="327" t="s">
        <v>482</v>
      </c>
      <c r="G395" s="329" t="s">
        <v>482</v>
      </c>
      <c r="H395" s="329" t="s">
        <v>482</v>
      </c>
      <c r="I395" s="329" t="s">
        <v>482</v>
      </c>
      <c r="J395" s="329" t="s">
        <v>482</v>
      </c>
    </row>
    <row r="396" spans="1:10" x14ac:dyDescent="0.3">
      <c r="A396" s="59" t="s">
        <v>596</v>
      </c>
      <c r="B396" s="327">
        <v>388367.15745382814</v>
      </c>
      <c r="C396" s="327" t="s">
        <v>540</v>
      </c>
      <c r="D396" s="328" t="s">
        <v>185</v>
      </c>
      <c r="E396" s="328" t="s">
        <v>185</v>
      </c>
      <c r="F396" s="328" t="s">
        <v>185</v>
      </c>
      <c r="G396" s="327">
        <v>28046.5637376296</v>
      </c>
      <c r="H396" s="327">
        <v>0.48826677857</v>
      </c>
      <c r="I396" s="327">
        <v>0.78160963399831995</v>
      </c>
      <c r="J396" s="328" t="s">
        <v>185</v>
      </c>
    </row>
    <row r="397" spans="1:10" x14ac:dyDescent="0.3">
      <c r="A397" s="287" t="s">
        <v>597</v>
      </c>
      <c r="B397" s="327">
        <v>388367.15745382814</v>
      </c>
      <c r="C397" s="327" t="s">
        <v>540</v>
      </c>
      <c r="D397" s="328" t="s">
        <v>185</v>
      </c>
      <c r="E397" s="328" t="s">
        <v>185</v>
      </c>
      <c r="F397" s="328" t="s">
        <v>185</v>
      </c>
      <c r="G397" s="327">
        <v>28046.5637376296</v>
      </c>
      <c r="H397" s="327">
        <v>0.48826677857</v>
      </c>
      <c r="I397" s="327">
        <v>0.78160963399831995</v>
      </c>
      <c r="J397" s="328" t="s">
        <v>185</v>
      </c>
    </row>
    <row r="398" spans="1:10" x14ac:dyDescent="0.3">
      <c r="A398" s="288" t="s">
        <v>547</v>
      </c>
      <c r="B398" s="329">
        <v>388367.15745382814</v>
      </c>
      <c r="C398" s="327" t="s">
        <v>540</v>
      </c>
      <c r="D398" s="327">
        <v>72.216620791277833</v>
      </c>
      <c r="E398" s="327">
        <v>1.2572298383084799</v>
      </c>
      <c r="F398" s="327">
        <v>2.0125533763529999</v>
      </c>
      <c r="G398" s="329">
        <v>28046.5637376296</v>
      </c>
      <c r="H398" s="329">
        <v>0.48826677857</v>
      </c>
      <c r="I398" s="329">
        <v>0.78160963399831995</v>
      </c>
      <c r="J398" s="328" t="s">
        <v>185</v>
      </c>
    </row>
    <row r="399" spans="1:10" x14ac:dyDescent="0.3">
      <c r="A399" s="288" t="s">
        <v>548</v>
      </c>
      <c r="B399" s="329" t="s">
        <v>511</v>
      </c>
      <c r="C399" s="327" t="s">
        <v>540</v>
      </c>
      <c r="D399" s="327" t="s">
        <v>511</v>
      </c>
      <c r="E399" s="327" t="s">
        <v>511</v>
      </c>
      <c r="F399" s="327" t="s">
        <v>511</v>
      </c>
      <c r="G399" s="329" t="s">
        <v>511</v>
      </c>
      <c r="H399" s="329" t="s">
        <v>511</v>
      </c>
      <c r="I399" s="329" t="s">
        <v>511</v>
      </c>
      <c r="J399" s="328" t="s">
        <v>185</v>
      </c>
    </row>
    <row r="400" spans="1:10" x14ac:dyDescent="0.3">
      <c r="A400" s="288" t="s">
        <v>549</v>
      </c>
      <c r="B400" s="329" t="s">
        <v>511</v>
      </c>
      <c r="C400" s="327" t="s">
        <v>540</v>
      </c>
      <c r="D400" s="327" t="s">
        <v>511</v>
      </c>
      <c r="E400" s="327" t="s">
        <v>511</v>
      </c>
      <c r="F400" s="327" t="s">
        <v>511</v>
      </c>
      <c r="G400" s="329" t="s">
        <v>511</v>
      </c>
      <c r="H400" s="329" t="s">
        <v>511</v>
      </c>
      <c r="I400" s="329" t="s">
        <v>511</v>
      </c>
      <c r="J400" s="328" t="s">
        <v>185</v>
      </c>
    </row>
    <row r="401" spans="1:13" x14ac:dyDescent="0.3">
      <c r="A401" s="288" t="s">
        <v>550</v>
      </c>
      <c r="B401" s="329" t="s">
        <v>511</v>
      </c>
      <c r="C401" s="327" t="s">
        <v>540</v>
      </c>
      <c r="D401" s="327" t="s">
        <v>511</v>
      </c>
      <c r="E401" s="327" t="s">
        <v>511</v>
      </c>
      <c r="F401" s="327" t="s">
        <v>511</v>
      </c>
      <c r="G401" s="329" t="s">
        <v>511</v>
      </c>
      <c r="H401" s="329" t="s">
        <v>511</v>
      </c>
      <c r="I401" s="329" t="s">
        <v>511</v>
      </c>
      <c r="J401" s="328" t="s">
        <v>185</v>
      </c>
    </row>
    <row r="402" spans="1:13" x14ac:dyDescent="0.3">
      <c r="A402" s="288" t="s">
        <v>88</v>
      </c>
      <c r="B402" s="329" t="s">
        <v>511</v>
      </c>
      <c r="C402" s="327" t="s">
        <v>540</v>
      </c>
      <c r="D402" s="327" t="s">
        <v>511</v>
      </c>
      <c r="E402" s="327" t="s">
        <v>511</v>
      </c>
      <c r="F402" s="327" t="s">
        <v>511</v>
      </c>
      <c r="G402" s="329" t="s">
        <v>511</v>
      </c>
      <c r="H402" s="329" t="s">
        <v>511</v>
      </c>
      <c r="I402" s="329" t="s">
        <v>511</v>
      </c>
      <c r="J402" s="328" t="s">
        <v>185</v>
      </c>
    </row>
    <row r="403" spans="1:13" x14ac:dyDescent="0.3">
      <c r="A403" s="60" t="s">
        <v>598</v>
      </c>
      <c r="B403" s="330"/>
      <c r="C403" s="330"/>
      <c r="D403" s="330"/>
      <c r="E403" s="330"/>
      <c r="F403" s="330"/>
      <c r="G403" s="330"/>
      <c r="H403" s="330"/>
      <c r="I403" s="330"/>
      <c r="J403" s="330"/>
    </row>
    <row r="404" spans="1:13" x14ac:dyDescent="0.3">
      <c r="A404" s="61" t="s">
        <v>599</v>
      </c>
      <c r="B404" s="328" t="s">
        <v>185</v>
      </c>
      <c r="C404" s="328" t="s">
        <v>185</v>
      </c>
      <c r="D404" s="328" t="s">
        <v>185</v>
      </c>
      <c r="E404" s="328" t="s">
        <v>185</v>
      </c>
      <c r="F404" s="328" t="s">
        <v>185</v>
      </c>
      <c r="G404" s="328" t="s">
        <v>185</v>
      </c>
      <c r="H404" s="328" t="s">
        <v>185</v>
      </c>
      <c r="I404" s="328" t="s">
        <v>185</v>
      </c>
      <c r="J404" s="328" t="s">
        <v>185</v>
      </c>
    </row>
    <row r="405" spans="1:13" x14ac:dyDescent="0.3">
      <c r="A405" s="290" t="s">
        <v>3223</v>
      </c>
      <c r="B405" s="329" t="s">
        <v>482</v>
      </c>
      <c r="C405" s="327" t="s">
        <v>540</v>
      </c>
      <c r="D405" s="327" t="s">
        <v>482</v>
      </c>
      <c r="E405" s="327" t="s">
        <v>482</v>
      </c>
      <c r="F405" s="327" t="s">
        <v>482</v>
      </c>
      <c r="G405" s="329" t="s">
        <v>482</v>
      </c>
      <c r="H405" s="329" t="s">
        <v>482</v>
      </c>
      <c r="I405" s="329" t="s">
        <v>482</v>
      </c>
      <c r="J405" s="329" t="s">
        <v>482</v>
      </c>
    </row>
    <row r="406" spans="1:13" x14ac:dyDescent="0.3">
      <c r="A406" s="290" t="s">
        <v>3243</v>
      </c>
      <c r="B406" s="329" t="s">
        <v>482</v>
      </c>
      <c r="C406" s="327" t="s">
        <v>540</v>
      </c>
      <c r="D406" s="327" t="s">
        <v>482</v>
      </c>
      <c r="E406" s="327" t="s">
        <v>482</v>
      </c>
      <c r="F406" s="327" t="s">
        <v>482</v>
      </c>
      <c r="G406" s="329" t="s">
        <v>482</v>
      </c>
      <c r="H406" s="329" t="s">
        <v>482</v>
      </c>
      <c r="I406" s="329" t="s">
        <v>482</v>
      </c>
      <c r="J406" s="329" t="s">
        <v>482</v>
      </c>
    </row>
    <row r="408" spans="1:13" x14ac:dyDescent="0.3">
      <c r="A408" s="50" t="s">
        <v>600</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6" x14ac:dyDescent="0.3">
      <c r="A410" s="406" t="s">
        <v>601</v>
      </c>
      <c r="B410" s="406"/>
      <c r="C410" s="406"/>
      <c r="D410" s="406"/>
      <c r="E410" s="406"/>
      <c r="F410" s="406"/>
      <c r="G410" s="406"/>
      <c r="H410" s="217"/>
      <c r="I410" s="217"/>
      <c r="J410" s="217"/>
      <c r="K410" s="217"/>
      <c r="L410" s="217"/>
      <c r="M410" s="49" t="s">
        <v>466</v>
      </c>
    </row>
    <row r="411" spans="1:13" ht="15.6" x14ac:dyDescent="0.3">
      <c r="A411" s="212" t="s">
        <v>711</v>
      </c>
      <c r="B411" s="52"/>
      <c r="C411" s="52"/>
      <c r="D411" s="52"/>
      <c r="E411" s="52"/>
      <c r="F411" s="52"/>
      <c r="G411" s="52"/>
      <c r="H411" s="217"/>
      <c r="I411" s="217"/>
      <c r="J411" s="217"/>
      <c r="K411" s="217"/>
      <c r="L411" s="217"/>
      <c r="M411" s="49" t="s">
        <v>3388</v>
      </c>
    </row>
    <row r="412" spans="1:13" x14ac:dyDescent="0.3">
      <c r="A412" s="219"/>
      <c r="B412" s="217"/>
      <c r="C412" s="217"/>
      <c r="D412" s="217"/>
      <c r="E412" s="217"/>
      <c r="F412" s="217"/>
      <c r="G412" s="217"/>
      <c r="H412" s="217"/>
      <c r="I412" s="217"/>
      <c r="J412" s="217"/>
      <c r="K412" s="217"/>
      <c r="L412" s="218"/>
      <c r="M412" s="49" t="s">
        <v>467</v>
      </c>
    </row>
    <row r="413" spans="1:13" x14ac:dyDescent="0.3">
      <c r="A413" s="217"/>
      <c r="B413" s="217"/>
      <c r="C413" s="217"/>
      <c r="D413" s="217"/>
      <c r="E413" s="217"/>
      <c r="F413" s="217"/>
      <c r="G413" s="217"/>
      <c r="H413" s="217"/>
      <c r="I413" s="217"/>
      <c r="J413" s="217"/>
      <c r="K413" s="217"/>
      <c r="L413" s="217"/>
      <c r="M413" s="220"/>
    </row>
    <row r="414" spans="1:13" ht="36" x14ac:dyDescent="0.3">
      <c r="A414" s="221" t="s">
        <v>468</v>
      </c>
      <c r="B414" s="222" t="s">
        <v>469</v>
      </c>
      <c r="C414" s="223" t="s">
        <v>470</v>
      </c>
      <c r="D414" s="223" t="s">
        <v>471</v>
      </c>
      <c r="E414" s="224" t="s">
        <v>602</v>
      </c>
      <c r="F414" s="224" t="s">
        <v>603</v>
      </c>
      <c r="G414" s="225" t="s">
        <v>604</v>
      </c>
      <c r="H414" s="223" t="s">
        <v>605</v>
      </c>
      <c r="I414" s="63" t="s">
        <v>606</v>
      </c>
      <c r="J414" s="223" t="s">
        <v>607</v>
      </c>
      <c r="K414" s="224" t="s">
        <v>473</v>
      </c>
      <c r="L414" s="224" t="s">
        <v>474</v>
      </c>
      <c r="M414" s="226" t="s">
        <v>608</v>
      </c>
    </row>
    <row r="415" spans="1:13" ht="15" thickBot="1" x14ac:dyDescent="0.35">
      <c r="A415" s="227"/>
      <c r="B415" s="429" t="s">
        <v>476</v>
      </c>
      <c r="C415" s="429"/>
      <c r="D415" s="430"/>
      <c r="E415" s="431" t="s">
        <v>609</v>
      </c>
      <c r="F415" s="429"/>
      <c r="G415" s="430"/>
      <c r="H415" s="431" t="s">
        <v>476</v>
      </c>
      <c r="I415" s="432"/>
      <c r="J415" s="432"/>
      <c r="K415" s="432"/>
      <c r="L415" s="432"/>
      <c r="M415" s="433"/>
    </row>
    <row r="416" spans="1:13" ht="15" thickTop="1" x14ac:dyDescent="0.3">
      <c r="A416" s="228" t="s">
        <v>610</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
      <c r="A417" s="229" t="s">
        <v>611</v>
      </c>
      <c r="B417" s="331">
        <v>70637.721174907623</v>
      </c>
      <c r="C417" s="328" t="s">
        <v>185</v>
      </c>
      <c r="D417" s="328" t="s">
        <v>185</v>
      </c>
      <c r="E417" s="328" t="s">
        <v>185</v>
      </c>
      <c r="F417" s="328" t="s">
        <v>185</v>
      </c>
      <c r="G417" s="328" t="s">
        <v>185</v>
      </c>
      <c r="H417" s="328" t="s">
        <v>185</v>
      </c>
      <c r="I417" s="328" t="s">
        <v>185</v>
      </c>
      <c r="J417" s="331" t="s">
        <v>482</v>
      </c>
      <c r="K417" s="331" t="s">
        <v>482</v>
      </c>
      <c r="L417" s="331" t="s">
        <v>482</v>
      </c>
      <c r="M417" s="331">
        <v>134.03649648504052</v>
      </c>
    </row>
    <row r="418" spans="1:13" x14ac:dyDescent="0.3">
      <c r="A418" s="299" t="s">
        <v>612</v>
      </c>
      <c r="B418" s="331">
        <v>46194.121028708993</v>
      </c>
      <c r="C418" s="328" t="s">
        <v>185</v>
      </c>
      <c r="D418" s="328" t="s">
        <v>185</v>
      </c>
      <c r="E418" s="328" t="s">
        <v>185</v>
      </c>
      <c r="F418" s="328" t="s">
        <v>185</v>
      </c>
      <c r="G418" s="328" t="s">
        <v>185</v>
      </c>
      <c r="H418" s="328" t="s">
        <v>185</v>
      </c>
      <c r="I418" s="328" t="s">
        <v>185</v>
      </c>
      <c r="J418" s="328" t="s">
        <v>185</v>
      </c>
      <c r="K418" s="328" t="s">
        <v>185</v>
      </c>
      <c r="L418" s="328" t="s">
        <v>185</v>
      </c>
      <c r="M418" s="329">
        <v>134.03649648504052</v>
      </c>
    </row>
    <row r="419" spans="1:13" x14ac:dyDescent="0.3">
      <c r="A419" s="299" t="s">
        <v>613</v>
      </c>
      <c r="B419" s="331">
        <v>14551.955897401811</v>
      </c>
      <c r="C419" s="328" t="s">
        <v>185</v>
      </c>
      <c r="D419" s="328" t="s">
        <v>185</v>
      </c>
      <c r="E419" s="328" t="s">
        <v>185</v>
      </c>
      <c r="F419" s="328" t="s">
        <v>185</v>
      </c>
      <c r="G419" s="328" t="s">
        <v>185</v>
      </c>
      <c r="H419" s="328" t="s">
        <v>185</v>
      </c>
      <c r="I419" s="328" t="s">
        <v>185</v>
      </c>
      <c r="J419" s="328" t="s">
        <v>185</v>
      </c>
      <c r="K419" s="328" t="s">
        <v>185</v>
      </c>
      <c r="L419" s="328" t="s">
        <v>185</v>
      </c>
      <c r="M419" s="328" t="s">
        <v>185</v>
      </c>
    </row>
    <row r="420" spans="1:13" x14ac:dyDescent="0.3">
      <c r="A420" s="299" t="s">
        <v>614</v>
      </c>
      <c r="B420" s="331">
        <v>2432.4049712060923</v>
      </c>
      <c r="C420" s="328" t="s">
        <v>185</v>
      </c>
      <c r="D420" s="328" t="s">
        <v>185</v>
      </c>
      <c r="E420" s="328" t="s">
        <v>185</v>
      </c>
      <c r="F420" s="328" t="s">
        <v>185</v>
      </c>
      <c r="G420" s="328" t="s">
        <v>185</v>
      </c>
      <c r="H420" s="328" t="s">
        <v>185</v>
      </c>
      <c r="I420" s="328" t="s">
        <v>185</v>
      </c>
      <c r="J420" s="328" t="s">
        <v>185</v>
      </c>
      <c r="K420" s="328" t="s">
        <v>185</v>
      </c>
      <c r="L420" s="328" t="s">
        <v>185</v>
      </c>
      <c r="M420" s="328" t="s">
        <v>185</v>
      </c>
    </row>
    <row r="421" spans="1:13" x14ac:dyDescent="0.3">
      <c r="A421" s="299" t="s">
        <v>615</v>
      </c>
      <c r="B421" s="331">
        <v>7459.2392775907283</v>
      </c>
      <c r="C421" s="328" t="s">
        <v>185</v>
      </c>
      <c r="D421" s="328" t="s">
        <v>185</v>
      </c>
      <c r="E421" s="328" t="s">
        <v>185</v>
      </c>
      <c r="F421" s="328" t="s">
        <v>185</v>
      </c>
      <c r="G421" s="328" t="s">
        <v>185</v>
      </c>
      <c r="H421" s="328" t="s">
        <v>185</v>
      </c>
      <c r="I421" s="328" t="s">
        <v>185</v>
      </c>
      <c r="J421" s="331" t="s">
        <v>482</v>
      </c>
      <c r="K421" s="331" t="s">
        <v>482</v>
      </c>
      <c r="L421" s="331" t="s">
        <v>482</v>
      </c>
      <c r="M421" s="331" t="s">
        <v>482</v>
      </c>
    </row>
    <row r="422" spans="1:13" x14ac:dyDescent="0.3">
      <c r="A422" s="230" t="s">
        <v>616</v>
      </c>
      <c r="B422" s="331">
        <v>46553.765996456706</v>
      </c>
      <c r="C422" s="331">
        <v>3.4620000000000002</v>
      </c>
      <c r="D422" s="331">
        <v>69.090317678675007</v>
      </c>
      <c r="E422" s="331">
        <v>20040.325102040817</v>
      </c>
      <c r="F422" s="331" t="s">
        <v>482</v>
      </c>
      <c r="G422" s="331" t="s">
        <v>482</v>
      </c>
      <c r="H422" s="331" t="s">
        <v>482</v>
      </c>
      <c r="I422" s="331" t="s">
        <v>482</v>
      </c>
      <c r="J422" s="331">
        <v>55.249069497127223</v>
      </c>
      <c r="K422" s="331">
        <v>188.72091220254887</v>
      </c>
      <c r="L422" s="331">
        <v>213.37603828081271</v>
      </c>
      <c r="M422" s="331">
        <v>228.15769905799976</v>
      </c>
    </row>
    <row r="423" spans="1:13" x14ac:dyDescent="0.3">
      <c r="A423" s="300" t="s">
        <v>617</v>
      </c>
      <c r="B423" s="331">
        <v>9177.0984327999995</v>
      </c>
      <c r="C423" s="331" t="s">
        <v>482</v>
      </c>
      <c r="D423" s="331" t="s">
        <v>482</v>
      </c>
      <c r="E423" s="328" t="s">
        <v>185</v>
      </c>
      <c r="F423" s="328" t="s">
        <v>185</v>
      </c>
      <c r="G423" s="328" t="s">
        <v>185</v>
      </c>
      <c r="H423" s="328" t="s">
        <v>185</v>
      </c>
      <c r="I423" s="328" t="s">
        <v>185</v>
      </c>
      <c r="J423" s="329" t="s">
        <v>484</v>
      </c>
      <c r="K423" s="329" t="s">
        <v>484</v>
      </c>
      <c r="L423" s="329" t="s">
        <v>484</v>
      </c>
      <c r="M423" s="329" t="s">
        <v>484</v>
      </c>
    </row>
    <row r="424" spans="1:13" x14ac:dyDescent="0.3">
      <c r="A424" s="299" t="s">
        <v>618</v>
      </c>
      <c r="B424" s="328" t="s">
        <v>185</v>
      </c>
      <c r="C424" s="328" t="s">
        <v>185</v>
      </c>
      <c r="D424" s="331">
        <v>37.974850892036372</v>
      </c>
      <c r="E424" s="328" t="s">
        <v>185</v>
      </c>
      <c r="F424" s="328" t="s">
        <v>185</v>
      </c>
      <c r="G424" s="328" t="s">
        <v>185</v>
      </c>
      <c r="H424" s="328" t="s">
        <v>185</v>
      </c>
      <c r="I424" s="328" t="s">
        <v>185</v>
      </c>
      <c r="J424" s="329" t="s">
        <v>484</v>
      </c>
      <c r="K424" s="328" t="s">
        <v>185</v>
      </c>
      <c r="L424" s="328" t="s">
        <v>185</v>
      </c>
      <c r="M424" s="328" t="s">
        <v>185</v>
      </c>
    </row>
    <row r="425" spans="1:13" x14ac:dyDescent="0.3">
      <c r="A425" s="299" t="s">
        <v>619</v>
      </c>
      <c r="B425" s="331" t="s">
        <v>482</v>
      </c>
      <c r="C425" s="328" t="s">
        <v>185</v>
      </c>
      <c r="D425" s="331">
        <v>23.960466786638641</v>
      </c>
      <c r="E425" s="328" t="s">
        <v>185</v>
      </c>
      <c r="F425" s="328" t="s">
        <v>185</v>
      </c>
      <c r="G425" s="328" t="s">
        <v>185</v>
      </c>
      <c r="H425" s="328" t="s">
        <v>185</v>
      </c>
      <c r="I425" s="328" t="s">
        <v>185</v>
      </c>
      <c r="J425" s="329" t="s">
        <v>484</v>
      </c>
      <c r="K425" s="329" t="s">
        <v>484</v>
      </c>
      <c r="L425" s="329" t="s">
        <v>484</v>
      </c>
      <c r="M425" s="328" t="s">
        <v>185</v>
      </c>
    </row>
    <row r="426" spans="1:13" x14ac:dyDescent="0.3">
      <c r="A426" s="299" t="s">
        <v>620</v>
      </c>
      <c r="B426" s="331" t="s">
        <v>505</v>
      </c>
      <c r="C426" s="328" t="s">
        <v>185</v>
      </c>
      <c r="D426" s="331">
        <v>7.1550000000000002</v>
      </c>
      <c r="E426" s="328" t="s">
        <v>185</v>
      </c>
      <c r="F426" s="328" t="s">
        <v>185</v>
      </c>
      <c r="G426" s="328" t="s">
        <v>185</v>
      </c>
      <c r="H426" s="328" t="s">
        <v>185</v>
      </c>
      <c r="I426" s="328" t="s">
        <v>185</v>
      </c>
      <c r="J426" s="328" t="s">
        <v>185</v>
      </c>
      <c r="K426" s="328" t="s">
        <v>185</v>
      </c>
      <c r="L426" s="329" t="s">
        <v>484</v>
      </c>
      <c r="M426" s="329" t="s">
        <v>484</v>
      </c>
    </row>
    <row r="427" spans="1:13" x14ac:dyDescent="0.3">
      <c r="A427" s="299" t="s">
        <v>621</v>
      </c>
      <c r="B427" s="331">
        <v>91.7</v>
      </c>
      <c r="C427" s="331">
        <v>0.40600000000000003</v>
      </c>
      <c r="D427" s="328" t="s">
        <v>185</v>
      </c>
      <c r="E427" s="328" t="s">
        <v>185</v>
      </c>
      <c r="F427" s="328" t="s">
        <v>185</v>
      </c>
      <c r="G427" s="328" t="s">
        <v>185</v>
      </c>
      <c r="H427" s="328" t="s">
        <v>185</v>
      </c>
      <c r="I427" s="328" t="s">
        <v>185</v>
      </c>
      <c r="J427" s="329" t="s">
        <v>484</v>
      </c>
      <c r="K427" s="329" t="s">
        <v>484</v>
      </c>
      <c r="L427" s="329" t="s">
        <v>484</v>
      </c>
      <c r="M427" s="329" t="s">
        <v>484</v>
      </c>
    </row>
    <row r="428" spans="1:13" x14ac:dyDescent="0.3">
      <c r="A428" s="299" t="s">
        <v>622</v>
      </c>
      <c r="B428" s="331">
        <v>1755.3999999999999</v>
      </c>
      <c r="C428" s="328" t="s">
        <v>185</v>
      </c>
      <c r="D428" s="328" t="s">
        <v>185</v>
      </c>
      <c r="E428" s="328" t="s">
        <v>185</v>
      </c>
      <c r="F428" s="328" t="s">
        <v>185</v>
      </c>
      <c r="G428" s="328" t="s">
        <v>185</v>
      </c>
      <c r="H428" s="328" t="s">
        <v>185</v>
      </c>
      <c r="I428" s="328" t="s">
        <v>185</v>
      </c>
      <c r="J428" s="328" t="s">
        <v>185</v>
      </c>
      <c r="K428" s="328" t="s">
        <v>185</v>
      </c>
      <c r="L428" s="328" t="s">
        <v>185</v>
      </c>
      <c r="M428" s="328" t="s">
        <v>185</v>
      </c>
    </row>
    <row r="429" spans="1:13" x14ac:dyDescent="0.3">
      <c r="A429" s="299" t="s">
        <v>623</v>
      </c>
      <c r="B429" s="331">
        <v>1655.306718597858</v>
      </c>
      <c r="C429" s="328" t="s">
        <v>185</v>
      </c>
      <c r="D429" s="328" t="s">
        <v>185</v>
      </c>
      <c r="E429" s="328" t="s">
        <v>185</v>
      </c>
      <c r="F429" s="328" t="s">
        <v>185</v>
      </c>
      <c r="G429" s="328" t="s">
        <v>185</v>
      </c>
      <c r="H429" s="328" t="s">
        <v>185</v>
      </c>
      <c r="I429" s="328" t="s">
        <v>185</v>
      </c>
      <c r="J429" s="328" t="s">
        <v>185</v>
      </c>
      <c r="K429" s="328" t="s">
        <v>185</v>
      </c>
      <c r="L429" s="328" t="s">
        <v>185</v>
      </c>
      <c r="M429" s="328" t="s">
        <v>185</v>
      </c>
    </row>
    <row r="430" spans="1:13" x14ac:dyDescent="0.3">
      <c r="A430" s="299" t="s">
        <v>624</v>
      </c>
      <c r="B430" s="331">
        <v>27383.218865213978</v>
      </c>
      <c r="C430" s="331">
        <v>3.056</v>
      </c>
      <c r="D430" s="328" t="s">
        <v>185</v>
      </c>
      <c r="E430" s="328" t="s">
        <v>185</v>
      </c>
      <c r="F430" s="328" t="s">
        <v>185</v>
      </c>
      <c r="G430" s="328" t="s">
        <v>185</v>
      </c>
      <c r="H430" s="328" t="s">
        <v>185</v>
      </c>
      <c r="I430" s="328" t="s">
        <v>185</v>
      </c>
      <c r="J430" s="329" t="s">
        <v>484</v>
      </c>
      <c r="K430" s="329" t="s">
        <v>484</v>
      </c>
      <c r="L430" s="329" t="s">
        <v>484</v>
      </c>
      <c r="M430" s="329" t="s">
        <v>484</v>
      </c>
    </row>
    <row r="431" spans="1:13" x14ac:dyDescent="0.3">
      <c r="A431" s="299" t="s">
        <v>625</v>
      </c>
      <c r="B431" s="328" t="s">
        <v>185</v>
      </c>
      <c r="C431" s="328" t="s">
        <v>185</v>
      </c>
      <c r="D431" s="328" t="s">
        <v>185</v>
      </c>
      <c r="E431" s="331">
        <v>20040.325102040817</v>
      </c>
      <c r="F431" s="331" t="s">
        <v>482</v>
      </c>
      <c r="G431" s="331" t="s">
        <v>482</v>
      </c>
      <c r="H431" s="331" t="s">
        <v>482</v>
      </c>
      <c r="I431" s="331" t="s">
        <v>482</v>
      </c>
      <c r="J431" s="328" t="s">
        <v>185</v>
      </c>
      <c r="K431" s="328" t="s">
        <v>185</v>
      </c>
      <c r="L431" s="328" t="s">
        <v>185</v>
      </c>
      <c r="M431" s="328" t="s">
        <v>185</v>
      </c>
    </row>
    <row r="432" spans="1:13" x14ac:dyDescent="0.3">
      <c r="A432" s="301" t="s">
        <v>3244</v>
      </c>
      <c r="B432" s="331">
        <v>6491.041979844872</v>
      </c>
      <c r="C432" s="331" t="s">
        <v>544</v>
      </c>
      <c r="D432" s="331" t="s">
        <v>482</v>
      </c>
      <c r="E432" s="331" t="s">
        <v>482</v>
      </c>
      <c r="F432" s="331" t="s">
        <v>482</v>
      </c>
      <c r="G432" s="331" t="s">
        <v>482</v>
      </c>
      <c r="H432" s="331" t="s">
        <v>482</v>
      </c>
      <c r="I432" s="331" t="s">
        <v>482</v>
      </c>
      <c r="J432" s="331">
        <v>55.249069497127223</v>
      </c>
      <c r="K432" s="331">
        <v>188.72091220254887</v>
      </c>
      <c r="L432" s="331">
        <v>213.37603828081271</v>
      </c>
      <c r="M432" s="331">
        <v>228.15769905799976</v>
      </c>
    </row>
    <row r="433" spans="1:13" x14ac:dyDescent="0.3">
      <c r="A433" s="229" t="s">
        <v>626</v>
      </c>
      <c r="B433" s="331">
        <v>77197.044032646372</v>
      </c>
      <c r="C433" s="331">
        <v>0.96083966399999998</v>
      </c>
      <c r="D433" s="331" t="s">
        <v>482</v>
      </c>
      <c r="E433" s="331" t="s">
        <v>544</v>
      </c>
      <c r="F433" s="331">
        <v>3439.7541856200496</v>
      </c>
      <c r="G433" s="331" t="s">
        <v>482</v>
      </c>
      <c r="H433" s="331">
        <v>0.12041830440901</v>
      </c>
      <c r="I433" s="331" t="s">
        <v>482</v>
      </c>
      <c r="J433" s="331">
        <v>60.032090854165958</v>
      </c>
      <c r="K433" s="331">
        <v>752.39490757758881</v>
      </c>
      <c r="L433" s="331">
        <v>44.874287061635293</v>
      </c>
      <c r="M433" s="331">
        <v>158.39225986800554</v>
      </c>
    </row>
    <row r="434" spans="1:13" x14ac:dyDescent="0.3">
      <c r="A434" s="299" t="s">
        <v>627</v>
      </c>
      <c r="B434" s="331">
        <v>70076.465574306625</v>
      </c>
      <c r="C434" s="331">
        <v>0.57413966400000005</v>
      </c>
      <c r="D434" s="328" t="s">
        <v>185</v>
      </c>
      <c r="E434" s="328" t="s">
        <v>185</v>
      </c>
      <c r="F434" s="328" t="s">
        <v>185</v>
      </c>
      <c r="G434" s="328" t="s">
        <v>185</v>
      </c>
      <c r="H434" s="328" t="s">
        <v>185</v>
      </c>
      <c r="I434" s="328" t="s">
        <v>185</v>
      </c>
      <c r="J434" s="329" t="s">
        <v>484</v>
      </c>
      <c r="K434" s="329" t="s">
        <v>484</v>
      </c>
      <c r="L434" s="329" t="s">
        <v>484</v>
      </c>
      <c r="M434" s="329" t="s">
        <v>484</v>
      </c>
    </row>
    <row r="435" spans="1:13" x14ac:dyDescent="0.3">
      <c r="A435" s="299" t="s">
        <v>628</v>
      </c>
      <c r="B435" s="331">
        <v>1391.9</v>
      </c>
      <c r="C435" s="331">
        <v>0.38669999999999999</v>
      </c>
      <c r="D435" s="328" t="s">
        <v>185</v>
      </c>
      <c r="E435" s="328" t="s">
        <v>185</v>
      </c>
      <c r="F435" s="328" t="s">
        <v>185</v>
      </c>
      <c r="G435" s="328" t="s">
        <v>185</v>
      </c>
      <c r="H435" s="328" t="s">
        <v>185</v>
      </c>
      <c r="I435" s="328" t="s">
        <v>185</v>
      </c>
      <c r="J435" s="329" t="s">
        <v>484</v>
      </c>
      <c r="K435" s="329" t="s">
        <v>484</v>
      </c>
      <c r="L435" s="329" t="s">
        <v>484</v>
      </c>
      <c r="M435" s="329" t="s">
        <v>484</v>
      </c>
    </row>
    <row r="436" spans="1:13" x14ac:dyDescent="0.3">
      <c r="A436" s="299" t="s">
        <v>629</v>
      </c>
      <c r="B436" s="331">
        <v>4142.0497045616085</v>
      </c>
      <c r="C436" s="328" t="s">
        <v>185</v>
      </c>
      <c r="D436" s="328" t="s">
        <v>185</v>
      </c>
      <c r="E436" s="328" t="s">
        <v>185</v>
      </c>
      <c r="F436" s="331">
        <v>3439.7541856200496</v>
      </c>
      <c r="G436" s="328" t="s">
        <v>185</v>
      </c>
      <c r="H436" s="331" t="s">
        <v>482</v>
      </c>
      <c r="I436" s="328" t="s">
        <v>185</v>
      </c>
      <c r="J436" s="329" t="s">
        <v>484</v>
      </c>
      <c r="K436" s="329" t="s">
        <v>484</v>
      </c>
      <c r="L436" s="329" t="s">
        <v>484</v>
      </c>
      <c r="M436" s="329" t="s">
        <v>484</v>
      </c>
    </row>
    <row r="437" spans="1:13" x14ac:dyDescent="0.3">
      <c r="A437" s="301" t="s">
        <v>630</v>
      </c>
      <c r="B437" s="331">
        <v>3.2962224463777599</v>
      </c>
      <c r="C437" s="328" t="s">
        <v>185</v>
      </c>
      <c r="D437" s="328" t="s">
        <v>185</v>
      </c>
      <c r="E437" s="331" t="s">
        <v>544</v>
      </c>
      <c r="F437" s="331" t="s">
        <v>482</v>
      </c>
      <c r="G437" s="331" t="s">
        <v>482</v>
      </c>
      <c r="H437" s="331">
        <v>0.12041830440901</v>
      </c>
      <c r="I437" s="328" t="s">
        <v>185</v>
      </c>
      <c r="J437" s="329" t="s">
        <v>484</v>
      </c>
      <c r="K437" s="329" t="s">
        <v>484</v>
      </c>
      <c r="L437" s="329" t="s">
        <v>484</v>
      </c>
      <c r="M437" s="329" t="s">
        <v>484</v>
      </c>
    </row>
    <row r="438" spans="1:13" x14ac:dyDescent="0.3">
      <c r="A438" s="302" t="s">
        <v>631</v>
      </c>
      <c r="B438" s="331">
        <v>553.25</v>
      </c>
      <c r="C438" s="328" t="s">
        <v>185</v>
      </c>
      <c r="D438" s="328" t="s">
        <v>185</v>
      </c>
      <c r="E438" s="328" t="s">
        <v>185</v>
      </c>
      <c r="F438" s="328" t="s">
        <v>185</v>
      </c>
      <c r="G438" s="328" t="s">
        <v>185</v>
      </c>
      <c r="H438" s="328" t="s">
        <v>185</v>
      </c>
      <c r="I438" s="328" t="s">
        <v>185</v>
      </c>
      <c r="J438" s="329" t="s">
        <v>484</v>
      </c>
      <c r="K438" s="329" t="s">
        <v>484</v>
      </c>
      <c r="L438" s="329" t="s">
        <v>484</v>
      </c>
      <c r="M438" s="329" t="s">
        <v>484</v>
      </c>
    </row>
    <row r="439" spans="1:13" x14ac:dyDescent="0.3">
      <c r="A439" s="302" t="s">
        <v>632</v>
      </c>
      <c r="B439" s="331">
        <v>1030.0825313317564</v>
      </c>
      <c r="C439" s="328" t="s">
        <v>185</v>
      </c>
      <c r="D439" s="328" t="s">
        <v>185</v>
      </c>
      <c r="E439" s="328" t="s">
        <v>185</v>
      </c>
      <c r="F439" s="328" t="s">
        <v>185</v>
      </c>
      <c r="G439" s="328" t="s">
        <v>185</v>
      </c>
      <c r="H439" s="328" t="s">
        <v>185</v>
      </c>
      <c r="I439" s="328" t="s">
        <v>185</v>
      </c>
      <c r="J439" s="329" t="s">
        <v>484</v>
      </c>
      <c r="K439" s="329" t="s">
        <v>484</v>
      </c>
      <c r="L439" s="329" t="s">
        <v>484</v>
      </c>
      <c r="M439" s="329" t="s">
        <v>484</v>
      </c>
    </row>
    <row r="440" spans="1:13" x14ac:dyDescent="0.3">
      <c r="A440" s="299" t="s">
        <v>3245</v>
      </c>
      <c r="B440" s="331" t="s">
        <v>482</v>
      </c>
      <c r="C440" s="331" t="s">
        <v>482</v>
      </c>
      <c r="D440" s="331" t="s">
        <v>482</v>
      </c>
      <c r="E440" s="331" t="s">
        <v>482</v>
      </c>
      <c r="F440" s="331" t="s">
        <v>482</v>
      </c>
      <c r="G440" s="331" t="s">
        <v>482</v>
      </c>
      <c r="H440" s="331" t="s">
        <v>482</v>
      </c>
      <c r="I440" s="331" t="s">
        <v>482</v>
      </c>
      <c r="J440" s="331">
        <v>60.032090854165958</v>
      </c>
      <c r="K440" s="331">
        <v>752.39490757758881</v>
      </c>
      <c r="L440" s="331">
        <v>44.874287061635293</v>
      </c>
      <c r="M440" s="331">
        <v>158.39225986800554</v>
      </c>
    </row>
    <row r="441" spans="1:13" x14ac:dyDescent="0.3">
      <c r="A441" s="303" t="s">
        <v>633</v>
      </c>
      <c r="B441" s="331" t="s">
        <v>484</v>
      </c>
      <c r="C441" s="331" t="s">
        <v>482</v>
      </c>
      <c r="D441" s="331" t="s">
        <v>482</v>
      </c>
      <c r="E441" s="328" t="s">
        <v>185</v>
      </c>
      <c r="F441" s="328" t="s">
        <v>185</v>
      </c>
      <c r="G441" s="328" t="s">
        <v>185</v>
      </c>
      <c r="H441" s="328" t="s">
        <v>185</v>
      </c>
      <c r="I441" s="328" t="s">
        <v>185</v>
      </c>
      <c r="J441" s="331" t="s">
        <v>482</v>
      </c>
      <c r="K441" s="331" t="s">
        <v>482</v>
      </c>
      <c r="L441" s="331" t="s">
        <v>482</v>
      </c>
      <c r="M441" s="331" t="s">
        <v>482</v>
      </c>
    </row>
    <row r="442" spans="1:13" x14ac:dyDescent="0.3">
      <c r="A442" s="304" t="s">
        <v>634</v>
      </c>
      <c r="B442" s="331" t="s">
        <v>484</v>
      </c>
      <c r="C442" s="331" t="s">
        <v>482</v>
      </c>
      <c r="D442" s="331" t="s">
        <v>482</v>
      </c>
      <c r="E442" s="328" t="s">
        <v>185</v>
      </c>
      <c r="F442" s="328" t="s">
        <v>185</v>
      </c>
      <c r="G442" s="328" t="s">
        <v>185</v>
      </c>
      <c r="H442" s="328" t="s">
        <v>185</v>
      </c>
      <c r="I442" s="328" t="s">
        <v>185</v>
      </c>
      <c r="J442" s="329" t="s">
        <v>482</v>
      </c>
      <c r="K442" s="329" t="s">
        <v>482</v>
      </c>
      <c r="L442" s="329" t="s">
        <v>482</v>
      </c>
      <c r="M442" s="329" t="s">
        <v>482</v>
      </c>
    </row>
    <row r="443" spans="1:13" x14ac:dyDescent="0.3">
      <c r="A443" s="304" t="s">
        <v>635</v>
      </c>
      <c r="B443" s="331" t="s">
        <v>484</v>
      </c>
      <c r="C443" s="331" t="s">
        <v>482</v>
      </c>
      <c r="D443" s="331" t="s">
        <v>482</v>
      </c>
      <c r="E443" s="328" t="s">
        <v>185</v>
      </c>
      <c r="F443" s="328" t="s">
        <v>185</v>
      </c>
      <c r="G443" s="328" t="s">
        <v>185</v>
      </c>
      <c r="H443" s="328" t="s">
        <v>185</v>
      </c>
      <c r="I443" s="328" t="s">
        <v>185</v>
      </c>
      <c r="J443" s="329" t="s">
        <v>482</v>
      </c>
      <c r="K443" s="329" t="s">
        <v>482</v>
      </c>
      <c r="L443" s="329" t="s">
        <v>482</v>
      </c>
      <c r="M443" s="329" t="s">
        <v>482</v>
      </c>
    </row>
    <row r="444" spans="1:13" x14ac:dyDescent="0.3">
      <c r="A444" s="305" t="s">
        <v>636</v>
      </c>
      <c r="B444" s="331" t="s">
        <v>484</v>
      </c>
      <c r="C444" s="331" t="s">
        <v>482</v>
      </c>
      <c r="D444" s="331" t="s">
        <v>482</v>
      </c>
      <c r="E444" s="328" t="s">
        <v>185</v>
      </c>
      <c r="F444" s="328" t="s">
        <v>185</v>
      </c>
      <c r="G444" s="328" t="s">
        <v>185</v>
      </c>
      <c r="H444" s="328" t="s">
        <v>185</v>
      </c>
      <c r="I444" s="328" t="s">
        <v>185</v>
      </c>
      <c r="J444" s="331" t="s">
        <v>482</v>
      </c>
      <c r="K444" s="331" t="s">
        <v>482</v>
      </c>
      <c r="L444" s="331" t="s">
        <v>482</v>
      </c>
      <c r="M444" s="331" t="s">
        <v>482</v>
      </c>
    </row>
    <row r="445" spans="1:13" x14ac:dyDescent="0.3">
      <c r="A445" s="306" t="s">
        <v>637</v>
      </c>
      <c r="B445" s="328" t="s">
        <v>185</v>
      </c>
      <c r="C445" s="328" t="s">
        <v>185</v>
      </c>
      <c r="D445" s="328" t="s">
        <v>185</v>
      </c>
      <c r="E445" s="331">
        <v>205.03642790644966</v>
      </c>
      <c r="F445" s="331">
        <v>3258.5392489035653</v>
      </c>
      <c r="G445" s="331" t="s">
        <v>581</v>
      </c>
      <c r="H445" s="331">
        <v>3.1103247907929999E-2</v>
      </c>
      <c r="I445" s="331">
        <v>2.8530150025699998E-2</v>
      </c>
      <c r="J445" s="328" t="s">
        <v>185</v>
      </c>
      <c r="K445" s="328" t="s">
        <v>185</v>
      </c>
      <c r="L445" s="328" t="s">
        <v>185</v>
      </c>
      <c r="M445" s="328" t="s">
        <v>185</v>
      </c>
    </row>
    <row r="446" spans="1:13" x14ac:dyDescent="0.3">
      <c r="A446" s="304" t="s">
        <v>638</v>
      </c>
      <c r="B446" s="328" t="s">
        <v>185</v>
      </c>
      <c r="C446" s="328" t="s">
        <v>185</v>
      </c>
      <c r="D446" s="328" t="s">
        <v>185</v>
      </c>
      <c r="E446" s="331">
        <v>203.14150729415826</v>
      </c>
      <c r="F446" s="331">
        <v>3249.4595465139037</v>
      </c>
      <c r="G446" s="331" t="s">
        <v>509</v>
      </c>
      <c r="H446" s="331">
        <v>3.0668042743200001E-2</v>
      </c>
      <c r="I446" s="331">
        <v>2.8530150025699998E-2</v>
      </c>
      <c r="J446" s="328" t="s">
        <v>185</v>
      </c>
      <c r="K446" s="328" t="s">
        <v>185</v>
      </c>
      <c r="L446" s="328" t="s">
        <v>185</v>
      </c>
      <c r="M446" s="328" t="s">
        <v>185</v>
      </c>
    </row>
    <row r="447" spans="1:13" x14ac:dyDescent="0.3">
      <c r="A447" s="304" t="s">
        <v>639</v>
      </c>
      <c r="B447" s="328" t="s">
        <v>185</v>
      </c>
      <c r="C447" s="328" t="s">
        <v>185</v>
      </c>
      <c r="D447" s="328" t="s">
        <v>185</v>
      </c>
      <c r="E447" s="331" t="s">
        <v>509</v>
      </c>
      <c r="F447" s="331" t="s">
        <v>509</v>
      </c>
      <c r="G447" s="331" t="s">
        <v>509</v>
      </c>
      <c r="H447" s="331" t="s">
        <v>509</v>
      </c>
      <c r="I447" s="331" t="s">
        <v>509</v>
      </c>
      <c r="J447" s="328" t="s">
        <v>185</v>
      </c>
      <c r="K447" s="328" t="s">
        <v>185</v>
      </c>
      <c r="L447" s="328" t="s">
        <v>185</v>
      </c>
      <c r="M447" s="328" t="s">
        <v>185</v>
      </c>
    </row>
    <row r="448" spans="1:13" x14ac:dyDescent="0.3">
      <c r="A448" s="304" t="s">
        <v>640</v>
      </c>
      <c r="B448" s="328" t="s">
        <v>185</v>
      </c>
      <c r="C448" s="328" t="s">
        <v>185</v>
      </c>
      <c r="D448" s="328" t="s">
        <v>185</v>
      </c>
      <c r="E448" s="331">
        <v>0.10311480095790999</v>
      </c>
      <c r="F448" s="331">
        <v>3.6569522277920501</v>
      </c>
      <c r="G448" s="331" t="s">
        <v>509</v>
      </c>
      <c r="H448" s="331" t="s">
        <v>511</v>
      </c>
      <c r="I448" s="331" t="s">
        <v>511</v>
      </c>
      <c r="J448" s="328" t="s">
        <v>185</v>
      </c>
      <c r="K448" s="328" t="s">
        <v>185</v>
      </c>
      <c r="L448" s="328" t="s">
        <v>185</v>
      </c>
      <c r="M448" s="328" t="s">
        <v>185</v>
      </c>
    </row>
    <row r="449" spans="1:13" x14ac:dyDescent="0.3">
      <c r="A449" s="304" t="s">
        <v>641</v>
      </c>
      <c r="B449" s="328" t="s">
        <v>185</v>
      </c>
      <c r="C449" s="328" t="s">
        <v>185</v>
      </c>
      <c r="D449" s="328" t="s">
        <v>185</v>
      </c>
      <c r="E449" s="331">
        <v>1.6984600970478201</v>
      </c>
      <c r="F449" s="331">
        <v>3.5883231618697602</v>
      </c>
      <c r="G449" s="331" t="s">
        <v>511</v>
      </c>
      <c r="H449" s="331">
        <v>3.4476945044E-4</v>
      </c>
      <c r="I449" s="331" t="s">
        <v>511</v>
      </c>
      <c r="J449" s="328" t="s">
        <v>185</v>
      </c>
      <c r="K449" s="328" t="s">
        <v>185</v>
      </c>
      <c r="L449" s="328" t="s">
        <v>185</v>
      </c>
      <c r="M449" s="328" t="s">
        <v>185</v>
      </c>
    </row>
    <row r="450" spans="1:13" x14ac:dyDescent="0.3">
      <c r="A450" s="304" t="s">
        <v>3246</v>
      </c>
      <c r="B450" s="328" t="s">
        <v>185</v>
      </c>
      <c r="C450" s="328" t="s">
        <v>185</v>
      </c>
      <c r="D450" s="328" t="s">
        <v>185</v>
      </c>
      <c r="E450" s="331">
        <v>9.3345714285669998E-2</v>
      </c>
      <c r="F450" s="331">
        <v>1.83442699999999</v>
      </c>
      <c r="G450" s="331" t="s">
        <v>509</v>
      </c>
      <c r="H450" s="331">
        <v>9.0435714290000002E-5</v>
      </c>
      <c r="I450" s="331" t="s">
        <v>511</v>
      </c>
      <c r="J450" s="328" t="s">
        <v>185</v>
      </c>
      <c r="K450" s="328" t="s">
        <v>185</v>
      </c>
      <c r="L450" s="328" t="s">
        <v>185</v>
      </c>
      <c r="M450" s="328" t="s">
        <v>185</v>
      </c>
    </row>
    <row r="451" spans="1:13" x14ac:dyDescent="0.3">
      <c r="A451" s="307" t="s">
        <v>642</v>
      </c>
      <c r="B451" s="328" t="s">
        <v>185</v>
      </c>
      <c r="C451" s="328" t="s">
        <v>185</v>
      </c>
      <c r="D451" s="328" t="s">
        <v>185</v>
      </c>
      <c r="E451" s="331">
        <v>99945.755582500002</v>
      </c>
      <c r="F451" s="331">
        <v>15.660888</v>
      </c>
      <c r="G451" s="331">
        <v>7230.4559117999988</v>
      </c>
      <c r="H451" s="331" t="s">
        <v>482</v>
      </c>
      <c r="I451" s="331" t="s">
        <v>482</v>
      </c>
      <c r="J451" s="328" t="s">
        <v>185</v>
      </c>
      <c r="K451" s="328" t="s">
        <v>185</v>
      </c>
      <c r="L451" s="328" t="s">
        <v>185</v>
      </c>
      <c r="M451" s="328" t="s">
        <v>185</v>
      </c>
    </row>
    <row r="452" spans="1:13" x14ac:dyDescent="0.3">
      <c r="A452" s="304" t="s">
        <v>643</v>
      </c>
      <c r="B452" s="328" t="s">
        <v>185</v>
      </c>
      <c r="C452" s="328" t="s">
        <v>185</v>
      </c>
      <c r="D452" s="328" t="s">
        <v>185</v>
      </c>
      <c r="E452" s="331">
        <v>89653.230582500008</v>
      </c>
      <c r="F452" s="331" t="s">
        <v>482</v>
      </c>
      <c r="G452" s="331" t="s">
        <v>3112</v>
      </c>
      <c r="H452" s="331" t="s">
        <v>482</v>
      </c>
      <c r="I452" s="331" t="s">
        <v>482</v>
      </c>
      <c r="J452" s="328" t="s">
        <v>185</v>
      </c>
      <c r="K452" s="328" t="s">
        <v>185</v>
      </c>
      <c r="L452" s="328" t="s">
        <v>185</v>
      </c>
      <c r="M452" s="328" t="s">
        <v>185</v>
      </c>
    </row>
    <row r="453" spans="1:13" x14ac:dyDescent="0.3">
      <c r="A453" s="304" t="s">
        <v>644</v>
      </c>
      <c r="B453" s="328" t="s">
        <v>185</v>
      </c>
      <c r="C453" s="328" t="s">
        <v>185</v>
      </c>
      <c r="D453" s="328" t="s">
        <v>185</v>
      </c>
      <c r="E453" s="331">
        <v>1457.742</v>
      </c>
      <c r="F453" s="331" t="s">
        <v>482</v>
      </c>
      <c r="G453" s="331" t="s">
        <v>484</v>
      </c>
      <c r="H453" s="331" t="s">
        <v>482</v>
      </c>
      <c r="I453" s="331" t="s">
        <v>482</v>
      </c>
      <c r="J453" s="328" t="s">
        <v>185</v>
      </c>
      <c r="K453" s="328" t="s">
        <v>185</v>
      </c>
      <c r="L453" s="328" t="s">
        <v>185</v>
      </c>
      <c r="M453" s="328" t="s">
        <v>185</v>
      </c>
    </row>
    <row r="454" spans="1:13" x14ac:dyDescent="0.3">
      <c r="A454" s="304" t="s">
        <v>645</v>
      </c>
      <c r="B454" s="328" t="s">
        <v>185</v>
      </c>
      <c r="C454" s="328" t="s">
        <v>185</v>
      </c>
      <c r="D454" s="328" t="s">
        <v>185</v>
      </c>
      <c r="E454" s="331">
        <v>301.25799999999998</v>
      </c>
      <c r="F454" s="331">
        <v>15.660888</v>
      </c>
      <c r="G454" s="331" t="s">
        <v>484</v>
      </c>
      <c r="H454" s="331" t="s">
        <v>482</v>
      </c>
      <c r="I454" s="331" t="s">
        <v>482</v>
      </c>
      <c r="J454" s="328" t="s">
        <v>185</v>
      </c>
      <c r="K454" s="328" t="s">
        <v>185</v>
      </c>
      <c r="L454" s="328" t="s">
        <v>185</v>
      </c>
      <c r="M454" s="328" t="s">
        <v>185</v>
      </c>
    </row>
    <row r="455" spans="1:13" x14ac:dyDescent="0.3">
      <c r="A455" s="304" t="s">
        <v>646</v>
      </c>
      <c r="B455" s="328" t="s">
        <v>185</v>
      </c>
      <c r="C455" s="328" t="s">
        <v>185</v>
      </c>
      <c r="D455" s="328" t="s">
        <v>185</v>
      </c>
      <c r="E455" s="331">
        <v>8533.5249999999996</v>
      </c>
      <c r="F455" s="331" t="s">
        <v>482</v>
      </c>
      <c r="G455" s="331" t="s">
        <v>556</v>
      </c>
      <c r="H455" s="331" t="s">
        <v>482</v>
      </c>
      <c r="I455" s="331" t="s">
        <v>482</v>
      </c>
      <c r="J455" s="328" t="s">
        <v>185</v>
      </c>
      <c r="K455" s="328" t="s">
        <v>185</v>
      </c>
      <c r="L455" s="328" t="s">
        <v>185</v>
      </c>
      <c r="M455" s="328" t="s">
        <v>185</v>
      </c>
    </row>
    <row r="456" spans="1:13" x14ac:dyDescent="0.3">
      <c r="A456" s="304" t="s">
        <v>647</v>
      </c>
      <c r="B456" s="328" t="s">
        <v>185</v>
      </c>
      <c r="C456" s="328" t="s">
        <v>185</v>
      </c>
      <c r="D456" s="328" t="s">
        <v>185</v>
      </c>
      <c r="E456" s="331" t="s">
        <v>482</v>
      </c>
      <c r="F456" s="331" t="s">
        <v>482</v>
      </c>
      <c r="G456" s="331" t="s">
        <v>484</v>
      </c>
      <c r="H456" s="331" t="s">
        <v>482</v>
      </c>
      <c r="I456" s="331" t="s">
        <v>482</v>
      </c>
      <c r="J456" s="328" t="s">
        <v>185</v>
      </c>
      <c r="K456" s="328" t="s">
        <v>185</v>
      </c>
      <c r="L456" s="328" t="s">
        <v>185</v>
      </c>
      <c r="M456" s="328" t="s">
        <v>185</v>
      </c>
    </row>
    <row r="457" spans="1:13" x14ac:dyDescent="0.3">
      <c r="A457" s="305" t="s">
        <v>648</v>
      </c>
      <c r="B457" s="328" t="s">
        <v>185</v>
      </c>
      <c r="C457" s="328" t="s">
        <v>185</v>
      </c>
      <c r="D457" s="328" t="s">
        <v>185</v>
      </c>
      <c r="E457" s="331" t="s">
        <v>482</v>
      </c>
      <c r="F457" s="331" t="s">
        <v>482</v>
      </c>
      <c r="G457" s="331">
        <v>7230.4559117999988</v>
      </c>
      <c r="H457" s="331" t="s">
        <v>482</v>
      </c>
      <c r="I457" s="331" t="s">
        <v>482</v>
      </c>
      <c r="J457" s="328" t="s">
        <v>185</v>
      </c>
      <c r="K457" s="328" t="s">
        <v>185</v>
      </c>
      <c r="L457" s="328" t="s">
        <v>185</v>
      </c>
      <c r="M457" s="328" t="s">
        <v>185</v>
      </c>
    </row>
    <row r="458" spans="1:13" x14ac:dyDescent="0.3">
      <c r="A458" s="306" t="s">
        <v>649</v>
      </c>
      <c r="B458" s="331" t="s">
        <v>505</v>
      </c>
      <c r="C458" s="331" t="s">
        <v>505</v>
      </c>
      <c r="D458" s="331">
        <v>14.15208194400004</v>
      </c>
      <c r="E458" s="331" t="s">
        <v>482</v>
      </c>
      <c r="F458" s="331">
        <v>2.3518718468133701</v>
      </c>
      <c r="G458" s="331" t="s">
        <v>482</v>
      </c>
      <c r="H458" s="331">
        <v>0.36618901378629998</v>
      </c>
      <c r="I458" s="331" t="s">
        <v>482</v>
      </c>
      <c r="J458" s="331">
        <v>3.0595650574289701</v>
      </c>
      <c r="K458" s="331">
        <v>2.2218459027463999</v>
      </c>
      <c r="L458" s="331">
        <v>3851.2231308671667</v>
      </c>
      <c r="M458" s="331">
        <v>0.17191986356898001</v>
      </c>
    </row>
    <row r="459" spans="1:13" x14ac:dyDescent="0.3">
      <c r="A459" s="304" t="s">
        <v>650</v>
      </c>
      <c r="B459" s="328" t="s">
        <v>185</v>
      </c>
      <c r="C459" s="328" t="s">
        <v>185</v>
      </c>
      <c r="D459" s="328" t="s">
        <v>185</v>
      </c>
      <c r="E459" s="331" t="s">
        <v>482</v>
      </c>
      <c r="F459" s="331">
        <v>2.3518718468133701</v>
      </c>
      <c r="G459" s="331" t="s">
        <v>482</v>
      </c>
      <c r="H459" s="331">
        <v>0.36618901378629998</v>
      </c>
      <c r="I459" s="331" t="s">
        <v>482</v>
      </c>
      <c r="J459" s="328" t="s">
        <v>185</v>
      </c>
      <c r="K459" s="328" t="s">
        <v>185</v>
      </c>
      <c r="L459" s="328" t="s">
        <v>185</v>
      </c>
      <c r="M459" s="328" t="s">
        <v>185</v>
      </c>
    </row>
    <row r="460" spans="1:13" x14ac:dyDescent="0.3">
      <c r="A460" s="304" t="s">
        <v>3247</v>
      </c>
      <c r="B460" s="328" t="s">
        <v>185</v>
      </c>
      <c r="C460" s="328" t="s">
        <v>185</v>
      </c>
      <c r="D460" s="328" t="s">
        <v>185</v>
      </c>
      <c r="E460" s="328" t="s">
        <v>185</v>
      </c>
      <c r="F460" s="331" t="s">
        <v>482</v>
      </c>
      <c r="G460" s="331" t="s">
        <v>185</v>
      </c>
      <c r="H460" s="331" t="s">
        <v>509</v>
      </c>
      <c r="I460" s="328" t="s">
        <v>185</v>
      </c>
      <c r="J460" s="328" t="s">
        <v>185</v>
      </c>
      <c r="K460" s="328" t="s">
        <v>185</v>
      </c>
      <c r="L460" s="328" t="s">
        <v>185</v>
      </c>
      <c r="M460" s="328" t="s">
        <v>185</v>
      </c>
    </row>
    <row r="461" spans="1:13" x14ac:dyDescent="0.3">
      <c r="A461" s="304" t="s">
        <v>3248</v>
      </c>
      <c r="B461" s="328" t="s">
        <v>185</v>
      </c>
      <c r="C461" s="328" t="s">
        <v>185</v>
      </c>
      <c r="D461" s="331">
        <v>14.15208194400004</v>
      </c>
      <c r="E461" s="328" t="s">
        <v>185</v>
      </c>
      <c r="F461" s="328" t="s">
        <v>185</v>
      </c>
      <c r="G461" s="328" t="s">
        <v>185</v>
      </c>
      <c r="H461" s="328" t="s">
        <v>185</v>
      </c>
      <c r="I461" s="328" t="s">
        <v>185</v>
      </c>
      <c r="J461" s="328" t="s">
        <v>185</v>
      </c>
      <c r="K461" s="328" t="s">
        <v>185</v>
      </c>
      <c r="L461" s="328" t="s">
        <v>185</v>
      </c>
      <c r="M461" s="328" t="s">
        <v>185</v>
      </c>
    </row>
    <row r="462" spans="1:13" x14ac:dyDescent="0.3">
      <c r="A462" s="304" t="s">
        <v>651</v>
      </c>
      <c r="B462" s="331" t="s">
        <v>505</v>
      </c>
      <c r="C462" s="331" t="s">
        <v>505</v>
      </c>
      <c r="D462" s="331" t="s">
        <v>505</v>
      </c>
      <c r="E462" s="331" t="s">
        <v>482</v>
      </c>
      <c r="F462" s="331" t="s">
        <v>482</v>
      </c>
      <c r="G462" s="331" t="s">
        <v>482</v>
      </c>
      <c r="H462" s="331" t="s">
        <v>482</v>
      </c>
      <c r="I462" s="331" t="s">
        <v>482</v>
      </c>
      <c r="J462" s="331">
        <v>3.0595650574289701</v>
      </c>
      <c r="K462" s="331">
        <v>2.2218459027463999</v>
      </c>
      <c r="L462" s="331">
        <v>3851.2231308671667</v>
      </c>
      <c r="M462" s="331">
        <v>0.17191986356898001</v>
      </c>
    </row>
    <row r="463" spans="1:13" x14ac:dyDescent="0.3">
      <c r="A463" s="303" t="s">
        <v>652</v>
      </c>
      <c r="B463" s="331" t="s">
        <v>544</v>
      </c>
      <c r="C463" s="331" t="s">
        <v>482</v>
      </c>
      <c r="D463" s="331">
        <v>0.41291012709129998</v>
      </c>
      <c r="E463" s="331" t="s">
        <v>516</v>
      </c>
      <c r="F463" s="331" t="s">
        <v>516</v>
      </c>
      <c r="G463" s="331" t="s">
        <v>482</v>
      </c>
      <c r="H463" s="331" t="s">
        <v>516</v>
      </c>
      <c r="I463" s="331" t="s">
        <v>516</v>
      </c>
      <c r="J463" s="331">
        <v>453.82441954455231</v>
      </c>
      <c r="K463" s="331">
        <v>613.85632533670321</v>
      </c>
      <c r="L463" s="331">
        <v>1739.7462559347221</v>
      </c>
      <c r="M463" s="331">
        <v>310.00149700742173</v>
      </c>
    </row>
    <row r="465" spans="1:36" x14ac:dyDescent="0.3">
      <c r="A465" s="50" t="s">
        <v>653</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
      <c r="A467" s="436" t="s">
        <v>654</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466</v>
      </c>
      <c r="AJ467" s="218"/>
    </row>
    <row r="468" spans="1:36" ht="15.6" x14ac:dyDescent="0.3">
      <c r="A468" s="232" t="s">
        <v>655</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3388</v>
      </c>
      <c r="AJ468" s="218"/>
    </row>
    <row r="469" spans="1:36" x14ac:dyDescent="0.3">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467</v>
      </c>
      <c r="AJ469" s="218"/>
    </row>
    <row r="470" spans="1:36" x14ac:dyDescent="0.3">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
      <c r="A471" s="451" t="s">
        <v>468</v>
      </c>
      <c r="B471" s="234" t="s">
        <v>656</v>
      </c>
      <c r="C471" s="235" t="s">
        <v>657</v>
      </c>
      <c r="D471" s="235" t="s">
        <v>658</v>
      </c>
      <c r="E471" s="235" t="s">
        <v>659</v>
      </c>
      <c r="F471" s="235" t="s">
        <v>660</v>
      </c>
      <c r="G471" s="235" t="s">
        <v>661</v>
      </c>
      <c r="H471" s="235" t="s">
        <v>662</v>
      </c>
      <c r="I471" s="235" t="s">
        <v>663</v>
      </c>
      <c r="J471" s="235" t="s">
        <v>664</v>
      </c>
      <c r="K471" s="235" t="s">
        <v>665</v>
      </c>
      <c r="L471" s="235" t="s">
        <v>666</v>
      </c>
      <c r="M471" s="235" t="s">
        <v>667</v>
      </c>
      <c r="N471" s="235" t="s">
        <v>668</v>
      </c>
      <c r="O471" s="235" t="s">
        <v>669</v>
      </c>
      <c r="P471" s="235" t="s">
        <v>670</v>
      </c>
      <c r="Q471" s="235" t="s">
        <v>671</v>
      </c>
      <c r="R471" s="235" t="s">
        <v>672</v>
      </c>
      <c r="S471" s="236" t="s">
        <v>673</v>
      </c>
      <c r="T471" s="236" t="s">
        <v>674</v>
      </c>
      <c r="U471" s="237" t="s">
        <v>675</v>
      </c>
      <c r="V471" s="235" t="s">
        <v>676</v>
      </c>
      <c r="W471" s="238" t="s">
        <v>677</v>
      </c>
      <c r="X471" s="238" t="s">
        <v>678</v>
      </c>
      <c r="Y471" s="238" t="s">
        <v>679</v>
      </c>
      <c r="Z471" s="238" t="s">
        <v>680</v>
      </c>
      <c r="AA471" s="238" t="s">
        <v>681</v>
      </c>
      <c r="AB471" s="238" t="s">
        <v>682</v>
      </c>
      <c r="AC471" s="238" t="s">
        <v>683</v>
      </c>
      <c r="AD471" s="239" t="s">
        <v>684</v>
      </c>
      <c r="AE471" s="239" t="s">
        <v>685</v>
      </c>
      <c r="AF471" s="237" t="s">
        <v>686</v>
      </c>
      <c r="AG471" s="235" t="s">
        <v>687</v>
      </c>
      <c r="AH471" s="237" t="s">
        <v>604</v>
      </c>
      <c r="AI471" s="236" t="s">
        <v>605</v>
      </c>
      <c r="AJ471" s="66" t="s">
        <v>688</v>
      </c>
    </row>
    <row r="472" spans="1:36" ht="37.200000000000003" thickBot="1" x14ac:dyDescent="0.35">
      <c r="A472" s="452"/>
      <c r="B472" s="431" t="s">
        <v>3114</v>
      </c>
      <c r="C472" s="429"/>
      <c r="D472" s="429"/>
      <c r="E472" s="429"/>
      <c r="F472" s="429"/>
      <c r="G472" s="429"/>
      <c r="H472" s="429"/>
      <c r="I472" s="429"/>
      <c r="J472" s="429"/>
      <c r="K472" s="429"/>
      <c r="L472" s="429"/>
      <c r="M472" s="429"/>
      <c r="N472" s="429"/>
      <c r="O472" s="429"/>
      <c r="P472" s="429"/>
      <c r="Q472" s="429"/>
      <c r="R472" s="430"/>
      <c r="S472" s="264"/>
      <c r="T472" s="264"/>
      <c r="U472" s="437" t="s">
        <v>689</v>
      </c>
      <c r="V472" s="438"/>
      <c r="W472" s="431" t="s">
        <v>3114</v>
      </c>
      <c r="X472" s="429"/>
      <c r="Y472" s="429"/>
      <c r="Z472" s="429"/>
      <c r="AA472" s="429"/>
      <c r="AB472" s="429"/>
      <c r="AC472" s="430"/>
      <c r="AD472" s="264"/>
      <c r="AE472" s="264"/>
      <c r="AF472" s="437" t="s">
        <v>689</v>
      </c>
      <c r="AG472" s="438"/>
      <c r="AH472" s="240" t="s">
        <v>609</v>
      </c>
      <c r="AI472" s="265" t="s">
        <v>3114</v>
      </c>
      <c r="AJ472" s="241" t="s">
        <v>3114</v>
      </c>
    </row>
    <row r="473" spans="1:36" ht="15" thickTop="1" x14ac:dyDescent="0.3">
      <c r="A473" s="242" t="s">
        <v>690</v>
      </c>
      <c r="B473" s="331">
        <v>1368.6407622854913</v>
      </c>
      <c r="C473" s="331">
        <v>398.21997774743551</v>
      </c>
      <c r="D473" s="331">
        <v>1.9808273483516601</v>
      </c>
      <c r="E473" s="331" t="s">
        <v>787</v>
      </c>
      <c r="F473" s="331">
        <v>2580.4423400000001</v>
      </c>
      <c r="G473" s="331" t="s">
        <v>507</v>
      </c>
      <c r="H473" s="331">
        <v>56029.164606593971</v>
      </c>
      <c r="I473" s="331" t="s">
        <v>507</v>
      </c>
      <c r="J473" s="331">
        <v>2093.1475999999998</v>
      </c>
      <c r="K473" s="331" t="s">
        <v>507</v>
      </c>
      <c r="L473" s="331" t="s">
        <v>787</v>
      </c>
      <c r="M473" s="331" t="s">
        <v>507</v>
      </c>
      <c r="N473" s="331" t="s">
        <v>507</v>
      </c>
      <c r="O473" s="331" t="s">
        <v>507</v>
      </c>
      <c r="P473" s="331" t="s">
        <v>507</v>
      </c>
      <c r="Q473" s="331">
        <v>117.73</v>
      </c>
      <c r="R473" s="331" t="s">
        <v>507</v>
      </c>
      <c r="S473" s="331" t="s">
        <v>787</v>
      </c>
      <c r="T473" s="331" t="s">
        <v>787</v>
      </c>
      <c r="U473" s="331">
        <v>1.6984600970478201</v>
      </c>
      <c r="V473" s="328" t="s">
        <v>185</v>
      </c>
      <c r="W473" s="331">
        <v>540.06916717032652</v>
      </c>
      <c r="X473" s="331">
        <v>206.85707686944318</v>
      </c>
      <c r="Y473" s="331">
        <v>9.0276703162196608</v>
      </c>
      <c r="Z473" s="331" t="s">
        <v>507</v>
      </c>
      <c r="AA473" s="331">
        <v>11.47912170919709</v>
      </c>
      <c r="AB473" s="331" t="s">
        <v>507</v>
      </c>
      <c r="AC473" s="331" t="s">
        <v>787</v>
      </c>
      <c r="AD473" s="331" t="s">
        <v>507</v>
      </c>
      <c r="AE473" s="331" t="s">
        <v>507</v>
      </c>
      <c r="AF473" s="331">
        <v>3.5894286775586801</v>
      </c>
      <c r="AG473" s="328" t="s">
        <v>185</v>
      </c>
      <c r="AH473" s="331">
        <v>7230.4559117999988</v>
      </c>
      <c r="AI473" s="331">
        <v>517.71056610324001</v>
      </c>
      <c r="AJ473" s="331">
        <v>28.530150025699999</v>
      </c>
    </row>
    <row r="474" spans="1:36" x14ac:dyDescent="0.3">
      <c r="A474" s="242" t="s">
        <v>691</v>
      </c>
      <c r="B474" s="331">
        <v>1354.0760204081632</v>
      </c>
      <c r="C474" s="331" t="s">
        <v>482</v>
      </c>
      <c r="D474" s="331" t="s">
        <v>482</v>
      </c>
      <c r="E474" s="331" t="s">
        <v>482</v>
      </c>
      <c r="F474" s="331" t="s">
        <v>482</v>
      </c>
      <c r="G474" s="331" t="s">
        <v>482</v>
      </c>
      <c r="H474" s="331" t="s">
        <v>482</v>
      </c>
      <c r="I474" s="331" t="s">
        <v>482</v>
      </c>
      <c r="J474" s="331" t="s">
        <v>482</v>
      </c>
      <c r="K474" s="331" t="s">
        <v>482</v>
      </c>
      <c r="L474" s="331" t="s">
        <v>482</v>
      </c>
      <c r="M474" s="331" t="s">
        <v>482</v>
      </c>
      <c r="N474" s="331" t="s">
        <v>482</v>
      </c>
      <c r="O474" s="331" t="s">
        <v>482</v>
      </c>
      <c r="P474" s="331" t="s">
        <v>482</v>
      </c>
      <c r="Q474" s="331" t="s">
        <v>482</v>
      </c>
      <c r="R474" s="331" t="s">
        <v>482</v>
      </c>
      <c r="S474" s="331" t="s">
        <v>482</v>
      </c>
      <c r="T474" s="331" t="s">
        <v>482</v>
      </c>
      <c r="U474" s="331" t="s">
        <v>482</v>
      </c>
      <c r="V474" s="328" t="s">
        <v>185</v>
      </c>
      <c r="W474" s="331" t="s">
        <v>482</v>
      </c>
      <c r="X474" s="331" t="s">
        <v>482</v>
      </c>
      <c r="Y474" s="331" t="s">
        <v>482</v>
      </c>
      <c r="Z474" s="331" t="s">
        <v>482</v>
      </c>
      <c r="AA474" s="331" t="s">
        <v>482</v>
      </c>
      <c r="AB474" s="331" t="s">
        <v>482</v>
      </c>
      <c r="AC474" s="331" t="s">
        <v>482</v>
      </c>
      <c r="AD474" s="331" t="s">
        <v>482</v>
      </c>
      <c r="AE474" s="331" t="s">
        <v>482</v>
      </c>
      <c r="AF474" s="331" t="s">
        <v>482</v>
      </c>
      <c r="AG474" s="328" t="s">
        <v>185</v>
      </c>
      <c r="AH474" s="331" t="s">
        <v>482</v>
      </c>
      <c r="AI474" s="331" t="s">
        <v>482</v>
      </c>
      <c r="AJ474" s="331" t="s">
        <v>482</v>
      </c>
    </row>
    <row r="475" spans="1:36" x14ac:dyDescent="0.3">
      <c r="A475" s="332" t="s">
        <v>692</v>
      </c>
      <c r="B475" s="331">
        <v>1354.0760204081632</v>
      </c>
      <c r="C475" s="331" t="s">
        <v>482</v>
      </c>
      <c r="D475" s="331" t="s">
        <v>482</v>
      </c>
      <c r="E475" s="331" t="s">
        <v>482</v>
      </c>
      <c r="F475" s="331" t="s">
        <v>482</v>
      </c>
      <c r="G475" s="331" t="s">
        <v>482</v>
      </c>
      <c r="H475" s="331" t="s">
        <v>482</v>
      </c>
      <c r="I475" s="331" t="s">
        <v>482</v>
      </c>
      <c r="J475" s="331" t="s">
        <v>482</v>
      </c>
      <c r="K475" s="331" t="s">
        <v>482</v>
      </c>
      <c r="L475" s="331" t="s">
        <v>482</v>
      </c>
      <c r="M475" s="331" t="s">
        <v>482</v>
      </c>
      <c r="N475" s="331" t="s">
        <v>482</v>
      </c>
      <c r="O475" s="331" t="s">
        <v>482</v>
      </c>
      <c r="P475" s="331" t="s">
        <v>482</v>
      </c>
      <c r="Q475" s="331" t="s">
        <v>482</v>
      </c>
      <c r="R475" s="331" t="s">
        <v>482</v>
      </c>
      <c r="S475" s="331" t="s">
        <v>482</v>
      </c>
      <c r="T475" s="331" t="s">
        <v>482</v>
      </c>
      <c r="U475" s="331" t="s">
        <v>482</v>
      </c>
      <c r="V475" s="328" t="s">
        <v>185</v>
      </c>
      <c r="W475" s="331" t="s">
        <v>482</v>
      </c>
      <c r="X475" s="331" t="s">
        <v>482</v>
      </c>
      <c r="Y475" s="331" t="s">
        <v>482</v>
      </c>
      <c r="Z475" s="331" t="s">
        <v>482</v>
      </c>
      <c r="AA475" s="331" t="s">
        <v>482</v>
      </c>
      <c r="AB475" s="331" t="s">
        <v>482</v>
      </c>
      <c r="AC475" s="331" t="s">
        <v>482</v>
      </c>
      <c r="AD475" s="331" t="s">
        <v>482</v>
      </c>
      <c r="AE475" s="331" t="s">
        <v>482</v>
      </c>
      <c r="AF475" s="331" t="s">
        <v>482</v>
      </c>
      <c r="AG475" s="328" t="s">
        <v>185</v>
      </c>
      <c r="AH475" s="331" t="s">
        <v>482</v>
      </c>
      <c r="AI475" s="331" t="s">
        <v>482</v>
      </c>
      <c r="AJ475" s="331" t="s">
        <v>482</v>
      </c>
    </row>
    <row r="476" spans="1:36" x14ac:dyDescent="0.3">
      <c r="A476" s="333" t="s">
        <v>693</v>
      </c>
      <c r="B476" s="331">
        <v>1354.0760204081632</v>
      </c>
      <c r="C476" s="331" t="s">
        <v>482</v>
      </c>
      <c r="D476" s="331" t="s">
        <v>482</v>
      </c>
      <c r="E476" s="331" t="s">
        <v>482</v>
      </c>
      <c r="F476" s="331" t="s">
        <v>482</v>
      </c>
      <c r="G476" s="331" t="s">
        <v>482</v>
      </c>
      <c r="H476" s="331" t="s">
        <v>482</v>
      </c>
      <c r="I476" s="331" t="s">
        <v>482</v>
      </c>
      <c r="J476" s="331" t="s">
        <v>482</v>
      </c>
      <c r="K476" s="331" t="s">
        <v>482</v>
      </c>
      <c r="L476" s="331" t="s">
        <v>482</v>
      </c>
      <c r="M476" s="331" t="s">
        <v>482</v>
      </c>
      <c r="N476" s="331" t="s">
        <v>482</v>
      </c>
      <c r="O476" s="331" t="s">
        <v>482</v>
      </c>
      <c r="P476" s="331" t="s">
        <v>482</v>
      </c>
      <c r="Q476" s="331" t="s">
        <v>482</v>
      </c>
      <c r="R476" s="331" t="s">
        <v>482</v>
      </c>
      <c r="S476" s="331" t="s">
        <v>482</v>
      </c>
      <c r="T476" s="331" t="s">
        <v>482</v>
      </c>
      <c r="U476" s="331" t="s">
        <v>482</v>
      </c>
      <c r="V476" s="328" t="s">
        <v>185</v>
      </c>
      <c r="W476" s="331" t="s">
        <v>482</v>
      </c>
      <c r="X476" s="331" t="s">
        <v>482</v>
      </c>
      <c r="Y476" s="331" t="s">
        <v>482</v>
      </c>
      <c r="Z476" s="331" t="s">
        <v>482</v>
      </c>
      <c r="AA476" s="331" t="s">
        <v>482</v>
      </c>
      <c r="AB476" s="331" t="s">
        <v>482</v>
      </c>
      <c r="AC476" s="331" t="s">
        <v>482</v>
      </c>
      <c r="AD476" s="331" t="s">
        <v>482</v>
      </c>
      <c r="AE476" s="331" t="s">
        <v>482</v>
      </c>
      <c r="AF476" s="331" t="s">
        <v>482</v>
      </c>
      <c r="AG476" s="328" t="s">
        <v>185</v>
      </c>
      <c r="AH476" s="331" t="s">
        <v>482</v>
      </c>
      <c r="AI476" s="331" t="s">
        <v>482</v>
      </c>
      <c r="AJ476" s="331" t="s">
        <v>482</v>
      </c>
    </row>
    <row r="477" spans="1:36" x14ac:dyDescent="0.3">
      <c r="A477" s="333" t="s">
        <v>694</v>
      </c>
      <c r="B477" s="331" t="s">
        <v>482</v>
      </c>
      <c r="C477" s="331" t="s">
        <v>482</v>
      </c>
      <c r="D477" s="331" t="s">
        <v>482</v>
      </c>
      <c r="E477" s="331" t="s">
        <v>482</v>
      </c>
      <c r="F477" s="331" t="s">
        <v>482</v>
      </c>
      <c r="G477" s="331" t="s">
        <v>482</v>
      </c>
      <c r="H477" s="331" t="s">
        <v>482</v>
      </c>
      <c r="I477" s="331" t="s">
        <v>482</v>
      </c>
      <c r="J477" s="331" t="s">
        <v>482</v>
      </c>
      <c r="K477" s="331" t="s">
        <v>482</v>
      </c>
      <c r="L477" s="331" t="s">
        <v>482</v>
      </c>
      <c r="M477" s="331" t="s">
        <v>482</v>
      </c>
      <c r="N477" s="331" t="s">
        <v>482</v>
      </c>
      <c r="O477" s="331" t="s">
        <v>482</v>
      </c>
      <c r="P477" s="331" t="s">
        <v>482</v>
      </c>
      <c r="Q477" s="331" t="s">
        <v>482</v>
      </c>
      <c r="R477" s="331" t="s">
        <v>482</v>
      </c>
      <c r="S477" s="331" t="s">
        <v>482</v>
      </c>
      <c r="T477" s="331" t="s">
        <v>482</v>
      </c>
      <c r="U477" s="331" t="s">
        <v>482</v>
      </c>
      <c r="V477" s="328" t="s">
        <v>185</v>
      </c>
      <c r="W477" s="331" t="s">
        <v>482</v>
      </c>
      <c r="X477" s="331" t="s">
        <v>482</v>
      </c>
      <c r="Y477" s="331" t="s">
        <v>482</v>
      </c>
      <c r="Z477" s="331" t="s">
        <v>482</v>
      </c>
      <c r="AA477" s="331" t="s">
        <v>482</v>
      </c>
      <c r="AB477" s="331" t="s">
        <v>482</v>
      </c>
      <c r="AC477" s="331" t="s">
        <v>482</v>
      </c>
      <c r="AD477" s="331" t="s">
        <v>482</v>
      </c>
      <c r="AE477" s="331" t="s">
        <v>482</v>
      </c>
      <c r="AF477" s="331" t="s">
        <v>482</v>
      </c>
      <c r="AG477" s="328" t="s">
        <v>185</v>
      </c>
      <c r="AH477" s="331" t="s">
        <v>482</v>
      </c>
      <c r="AI477" s="331" t="s">
        <v>482</v>
      </c>
      <c r="AJ477" s="331" t="s">
        <v>482</v>
      </c>
    </row>
    <row r="478" spans="1:36" x14ac:dyDescent="0.3">
      <c r="A478" s="332" t="s">
        <v>695</v>
      </c>
      <c r="B478" s="331" t="s">
        <v>482</v>
      </c>
      <c r="C478" s="331" t="s">
        <v>482</v>
      </c>
      <c r="D478" s="331" t="s">
        <v>482</v>
      </c>
      <c r="E478" s="331" t="s">
        <v>482</v>
      </c>
      <c r="F478" s="331" t="s">
        <v>482</v>
      </c>
      <c r="G478" s="331" t="s">
        <v>482</v>
      </c>
      <c r="H478" s="331" t="s">
        <v>482</v>
      </c>
      <c r="I478" s="331" t="s">
        <v>482</v>
      </c>
      <c r="J478" s="331" t="s">
        <v>482</v>
      </c>
      <c r="K478" s="331" t="s">
        <v>482</v>
      </c>
      <c r="L478" s="331" t="s">
        <v>482</v>
      </c>
      <c r="M478" s="331" t="s">
        <v>482</v>
      </c>
      <c r="N478" s="331" t="s">
        <v>482</v>
      </c>
      <c r="O478" s="331" t="s">
        <v>482</v>
      </c>
      <c r="P478" s="331" t="s">
        <v>482</v>
      </c>
      <c r="Q478" s="331" t="s">
        <v>482</v>
      </c>
      <c r="R478" s="331" t="s">
        <v>482</v>
      </c>
      <c r="S478" s="331" t="s">
        <v>482</v>
      </c>
      <c r="T478" s="331" t="s">
        <v>482</v>
      </c>
      <c r="U478" s="331" t="s">
        <v>482</v>
      </c>
      <c r="V478" s="328" t="s">
        <v>185</v>
      </c>
      <c r="W478" s="331" t="s">
        <v>482</v>
      </c>
      <c r="X478" s="331" t="s">
        <v>482</v>
      </c>
      <c r="Y478" s="331" t="s">
        <v>482</v>
      </c>
      <c r="Z478" s="331" t="s">
        <v>482</v>
      </c>
      <c r="AA478" s="331" t="s">
        <v>482</v>
      </c>
      <c r="AB478" s="331" t="s">
        <v>482</v>
      </c>
      <c r="AC478" s="331" t="s">
        <v>482</v>
      </c>
      <c r="AD478" s="331" t="s">
        <v>482</v>
      </c>
      <c r="AE478" s="331" t="s">
        <v>482</v>
      </c>
      <c r="AF478" s="331" t="s">
        <v>482</v>
      </c>
      <c r="AG478" s="328" t="s">
        <v>185</v>
      </c>
      <c r="AH478" s="331" t="s">
        <v>482</v>
      </c>
      <c r="AI478" s="331" t="s">
        <v>482</v>
      </c>
      <c r="AJ478" s="331" t="s">
        <v>482</v>
      </c>
    </row>
    <row r="479" spans="1:36" x14ac:dyDescent="0.3">
      <c r="A479" s="242" t="s">
        <v>696</v>
      </c>
      <c r="B479" s="331" t="s">
        <v>482</v>
      </c>
      <c r="C479" s="331" t="s">
        <v>482</v>
      </c>
      <c r="D479" s="331" t="s">
        <v>482</v>
      </c>
      <c r="E479" s="331" t="s">
        <v>482</v>
      </c>
      <c r="F479" s="331" t="s">
        <v>482</v>
      </c>
      <c r="G479" s="331" t="s">
        <v>482</v>
      </c>
      <c r="H479" s="331" t="s">
        <v>544</v>
      </c>
      <c r="I479" s="331" t="s">
        <v>482</v>
      </c>
      <c r="J479" s="331" t="s">
        <v>482</v>
      </c>
      <c r="K479" s="331" t="s">
        <v>482</v>
      </c>
      <c r="L479" s="331" t="s">
        <v>482</v>
      </c>
      <c r="M479" s="331" t="s">
        <v>482</v>
      </c>
      <c r="N479" s="331" t="s">
        <v>482</v>
      </c>
      <c r="O479" s="331" t="s">
        <v>482</v>
      </c>
      <c r="P479" s="331" t="s">
        <v>482</v>
      </c>
      <c r="Q479" s="331" t="s">
        <v>482</v>
      </c>
      <c r="R479" s="331" t="s">
        <v>482</v>
      </c>
      <c r="S479" s="331" t="s">
        <v>482</v>
      </c>
      <c r="T479" s="331" t="s">
        <v>482</v>
      </c>
      <c r="U479" s="331" t="s">
        <v>482</v>
      </c>
      <c r="V479" s="328" t="s">
        <v>185</v>
      </c>
      <c r="W479" s="331">
        <v>391.00292248704386</v>
      </c>
      <c r="X479" s="331">
        <v>45.101851511540602</v>
      </c>
      <c r="Y479" s="331" t="s">
        <v>482</v>
      </c>
      <c r="Z479" s="331" t="s">
        <v>482</v>
      </c>
      <c r="AA479" s="331" t="s">
        <v>482</v>
      </c>
      <c r="AB479" s="331" t="s">
        <v>482</v>
      </c>
      <c r="AC479" s="331" t="s">
        <v>482</v>
      </c>
      <c r="AD479" s="331" t="s">
        <v>482</v>
      </c>
      <c r="AE479" s="331" t="s">
        <v>482</v>
      </c>
      <c r="AF479" s="331" t="s">
        <v>482</v>
      </c>
      <c r="AG479" s="328" t="s">
        <v>185</v>
      </c>
      <c r="AH479" s="331" t="s">
        <v>482</v>
      </c>
      <c r="AI479" s="331">
        <v>120.41830440901001</v>
      </c>
      <c r="AJ479" s="331" t="s">
        <v>482</v>
      </c>
    </row>
    <row r="480" spans="1:36" x14ac:dyDescent="0.3">
      <c r="A480" s="332" t="s">
        <v>697</v>
      </c>
      <c r="B480" s="328" t="s">
        <v>185</v>
      </c>
      <c r="C480" s="328" t="s">
        <v>185</v>
      </c>
      <c r="D480" s="328" t="s">
        <v>185</v>
      </c>
      <c r="E480" s="328" t="s">
        <v>185</v>
      </c>
      <c r="F480" s="328" t="s">
        <v>185</v>
      </c>
      <c r="G480" s="328" t="s">
        <v>185</v>
      </c>
      <c r="H480" s="328" t="s">
        <v>185</v>
      </c>
      <c r="I480" s="328" t="s">
        <v>185</v>
      </c>
      <c r="J480" s="328" t="s">
        <v>185</v>
      </c>
      <c r="K480" s="328" t="s">
        <v>185</v>
      </c>
      <c r="L480" s="328" t="s">
        <v>185</v>
      </c>
      <c r="M480" s="328" t="s">
        <v>185</v>
      </c>
      <c r="N480" s="328" t="s">
        <v>185</v>
      </c>
      <c r="O480" s="328" t="s">
        <v>185</v>
      </c>
      <c r="P480" s="328" t="s">
        <v>185</v>
      </c>
      <c r="Q480" s="328" t="s">
        <v>185</v>
      </c>
      <c r="R480" s="328" t="s">
        <v>185</v>
      </c>
      <c r="S480" s="328" t="s">
        <v>185</v>
      </c>
      <c r="T480" s="328" t="s">
        <v>185</v>
      </c>
      <c r="U480" s="328" t="s">
        <v>185</v>
      </c>
      <c r="V480" s="328" t="s">
        <v>185</v>
      </c>
      <c r="W480" s="331">
        <v>391.00292248704386</v>
      </c>
      <c r="X480" s="331">
        <v>45.101851511540602</v>
      </c>
      <c r="Y480" s="331" t="s">
        <v>482</v>
      </c>
      <c r="Z480" s="331" t="s">
        <v>482</v>
      </c>
      <c r="AA480" s="331" t="s">
        <v>482</v>
      </c>
      <c r="AB480" s="331" t="s">
        <v>482</v>
      </c>
      <c r="AC480" s="331" t="s">
        <v>482</v>
      </c>
      <c r="AD480" s="331" t="s">
        <v>482</v>
      </c>
      <c r="AE480" s="331" t="s">
        <v>482</v>
      </c>
      <c r="AF480" s="331" t="s">
        <v>482</v>
      </c>
      <c r="AG480" s="328" t="s">
        <v>185</v>
      </c>
      <c r="AH480" s="328" t="s">
        <v>185</v>
      </c>
      <c r="AI480" s="331" t="s">
        <v>482</v>
      </c>
      <c r="AJ480" s="328" t="s">
        <v>185</v>
      </c>
    </row>
    <row r="481" spans="1:36" x14ac:dyDescent="0.3">
      <c r="A481" s="332" t="s">
        <v>698</v>
      </c>
      <c r="B481" s="331" t="s">
        <v>482</v>
      </c>
      <c r="C481" s="331" t="s">
        <v>482</v>
      </c>
      <c r="D481" s="331" t="s">
        <v>482</v>
      </c>
      <c r="E481" s="331" t="s">
        <v>482</v>
      </c>
      <c r="F481" s="331" t="s">
        <v>482</v>
      </c>
      <c r="G481" s="331" t="s">
        <v>482</v>
      </c>
      <c r="H481" s="331" t="s">
        <v>511</v>
      </c>
      <c r="I481" s="331" t="s">
        <v>482</v>
      </c>
      <c r="J481" s="331" t="s">
        <v>482</v>
      </c>
      <c r="K481" s="331" t="s">
        <v>482</v>
      </c>
      <c r="L481" s="331" t="s">
        <v>482</v>
      </c>
      <c r="M481" s="331" t="s">
        <v>482</v>
      </c>
      <c r="N481" s="331" t="s">
        <v>482</v>
      </c>
      <c r="O481" s="331" t="s">
        <v>482</v>
      </c>
      <c r="P481" s="331" t="s">
        <v>482</v>
      </c>
      <c r="Q481" s="331" t="s">
        <v>482</v>
      </c>
      <c r="R481" s="331" t="s">
        <v>482</v>
      </c>
      <c r="S481" s="331" t="s">
        <v>482</v>
      </c>
      <c r="T481" s="331" t="s">
        <v>482</v>
      </c>
      <c r="U481" s="331" t="s">
        <v>482</v>
      </c>
      <c r="V481" s="328" t="s">
        <v>185</v>
      </c>
      <c r="W481" s="331" t="s">
        <v>482</v>
      </c>
      <c r="X481" s="331" t="s">
        <v>482</v>
      </c>
      <c r="Y481" s="331" t="s">
        <v>482</v>
      </c>
      <c r="Z481" s="331" t="s">
        <v>482</v>
      </c>
      <c r="AA481" s="331" t="s">
        <v>482</v>
      </c>
      <c r="AB481" s="331" t="s">
        <v>482</v>
      </c>
      <c r="AC481" s="331" t="s">
        <v>482</v>
      </c>
      <c r="AD481" s="331" t="s">
        <v>482</v>
      </c>
      <c r="AE481" s="331" t="s">
        <v>482</v>
      </c>
      <c r="AF481" s="331" t="s">
        <v>482</v>
      </c>
      <c r="AG481" s="328" t="s">
        <v>185</v>
      </c>
      <c r="AH481" s="331" t="s">
        <v>482</v>
      </c>
      <c r="AI481" s="331">
        <v>120.41830440900908</v>
      </c>
      <c r="AJ481" s="328" t="s">
        <v>185</v>
      </c>
    </row>
    <row r="482" spans="1:36" x14ac:dyDescent="0.3">
      <c r="A482" s="334" t="s">
        <v>699</v>
      </c>
      <c r="B482" s="331" t="s">
        <v>482</v>
      </c>
      <c r="C482" s="331" t="s">
        <v>482</v>
      </c>
      <c r="D482" s="331" t="s">
        <v>482</v>
      </c>
      <c r="E482" s="331" t="s">
        <v>482</v>
      </c>
      <c r="F482" s="331" t="s">
        <v>482</v>
      </c>
      <c r="G482" s="331" t="s">
        <v>482</v>
      </c>
      <c r="H482" s="331" t="s">
        <v>482</v>
      </c>
      <c r="I482" s="331" t="s">
        <v>482</v>
      </c>
      <c r="J482" s="331" t="s">
        <v>482</v>
      </c>
      <c r="K482" s="331" t="s">
        <v>482</v>
      </c>
      <c r="L482" s="331" t="s">
        <v>482</v>
      </c>
      <c r="M482" s="331" t="s">
        <v>482</v>
      </c>
      <c r="N482" s="331" t="s">
        <v>482</v>
      </c>
      <c r="O482" s="331" t="s">
        <v>482</v>
      </c>
      <c r="P482" s="331" t="s">
        <v>482</v>
      </c>
      <c r="Q482" s="331" t="s">
        <v>482</v>
      </c>
      <c r="R482" s="331" t="s">
        <v>482</v>
      </c>
      <c r="S482" s="331" t="s">
        <v>482</v>
      </c>
      <c r="T482" s="331" t="s">
        <v>482</v>
      </c>
      <c r="U482" s="331" t="s">
        <v>482</v>
      </c>
      <c r="V482" s="328" t="s">
        <v>185</v>
      </c>
      <c r="W482" s="331" t="s">
        <v>482</v>
      </c>
      <c r="X482" s="331" t="s">
        <v>482</v>
      </c>
      <c r="Y482" s="331" t="s">
        <v>482</v>
      </c>
      <c r="Z482" s="331" t="s">
        <v>482</v>
      </c>
      <c r="AA482" s="331" t="s">
        <v>482</v>
      </c>
      <c r="AB482" s="331" t="s">
        <v>482</v>
      </c>
      <c r="AC482" s="331" t="s">
        <v>482</v>
      </c>
      <c r="AD482" s="331" t="s">
        <v>482</v>
      </c>
      <c r="AE482" s="331" t="s">
        <v>482</v>
      </c>
      <c r="AF482" s="331" t="s">
        <v>482</v>
      </c>
      <c r="AG482" s="328" t="s">
        <v>185</v>
      </c>
      <c r="AH482" s="331" t="s">
        <v>482</v>
      </c>
      <c r="AI482" s="331" t="s">
        <v>482</v>
      </c>
      <c r="AJ482" s="331" t="s">
        <v>482</v>
      </c>
    </row>
    <row r="483" spans="1:36" x14ac:dyDescent="0.3">
      <c r="A483" s="335" t="s">
        <v>637</v>
      </c>
      <c r="B483" s="331">
        <v>13.68474187732811</v>
      </c>
      <c r="C483" s="331">
        <v>0.90067774743551998</v>
      </c>
      <c r="D483" s="331">
        <v>1.9808273483516601</v>
      </c>
      <c r="E483" s="331" t="s">
        <v>3111</v>
      </c>
      <c r="F483" s="331" t="s">
        <v>3111</v>
      </c>
      <c r="G483" s="331" t="s">
        <v>581</v>
      </c>
      <c r="H483" s="331">
        <v>9.5065939709600006E-3</v>
      </c>
      <c r="I483" s="331" t="s">
        <v>581</v>
      </c>
      <c r="J483" s="331" t="s">
        <v>3111</v>
      </c>
      <c r="K483" s="331" t="s">
        <v>581</v>
      </c>
      <c r="L483" s="331" t="s">
        <v>3111</v>
      </c>
      <c r="M483" s="331" t="s">
        <v>581</v>
      </c>
      <c r="N483" s="331" t="s">
        <v>581</v>
      </c>
      <c r="O483" s="331" t="s">
        <v>581</v>
      </c>
      <c r="P483" s="331" t="s">
        <v>581</v>
      </c>
      <c r="Q483" s="331" t="s">
        <v>3111</v>
      </c>
      <c r="R483" s="331" t="s">
        <v>581</v>
      </c>
      <c r="S483" s="331" t="s">
        <v>3111</v>
      </c>
      <c r="T483" s="331" t="s">
        <v>3111</v>
      </c>
      <c r="U483" s="331">
        <v>1.6984600970478201</v>
      </c>
      <c r="V483" s="328" t="s">
        <v>185</v>
      </c>
      <c r="W483" s="331">
        <v>146.62879409508059</v>
      </c>
      <c r="X483" s="331">
        <v>161.75522535790259</v>
      </c>
      <c r="Y483" s="331">
        <v>9.0276703162196608</v>
      </c>
      <c r="Z483" s="331" t="s">
        <v>581</v>
      </c>
      <c r="AA483" s="331">
        <v>11.47912170919709</v>
      </c>
      <c r="AB483" s="331" t="s">
        <v>581</v>
      </c>
      <c r="AC483" s="331" t="s">
        <v>3111</v>
      </c>
      <c r="AD483" s="331" t="s">
        <v>581</v>
      </c>
      <c r="AE483" s="331" t="s">
        <v>581</v>
      </c>
      <c r="AF483" s="331">
        <v>3.5894286775586801</v>
      </c>
      <c r="AG483" s="328" t="s">
        <v>185</v>
      </c>
      <c r="AH483" s="331" t="s">
        <v>581</v>
      </c>
      <c r="AI483" s="331">
        <v>31.103247907929191</v>
      </c>
      <c r="AJ483" s="331">
        <v>28.530150025703989</v>
      </c>
    </row>
    <row r="484" spans="1:36" x14ac:dyDescent="0.3">
      <c r="A484" s="332" t="s">
        <v>638</v>
      </c>
      <c r="B484" s="331">
        <v>13.671467518190029</v>
      </c>
      <c r="C484" s="331">
        <v>0.90067774743551998</v>
      </c>
      <c r="D484" s="331">
        <v>1.9808273483516601</v>
      </c>
      <c r="E484" s="331" t="s">
        <v>511</v>
      </c>
      <c r="F484" s="331" t="s">
        <v>511</v>
      </c>
      <c r="G484" s="331" t="s">
        <v>511</v>
      </c>
      <c r="H484" s="331">
        <v>9.5065939709600006E-3</v>
      </c>
      <c r="I484" s="331" t="s">
        <v>511</v>
      </c>
      <c r="J484" s="331" t="s">
        <v>511</v>
      </c>
      <c r="K484" s="331" t="s">
        <v>511</v>
      </c>
      <c r="L484" s="331" t="s">
        <v>511</v>
      </c>
      <c r="M484" s="331" t="s">
        <v>511</v>
      </c>
      <c r="N484" s="331" t="s">
        <v>511</v>
      </c>
      <c r="O484" s="331" t="s">
        <v>511</v>
      </c>
      <c r="P484" s="331" t="s">
        <v>511</v>
      </c>
      <c r="Q484" s="331" t="s">
        <v>511</v>
      </c>
      <c r="R484" s="331" t="s">
        <v>511</v>
      </c>
      <c r="S484" s="331" t="s">
        <v>511</v>
      </c>
      <c r="T484" s="331" t="s">
        <v>511</v>
      </c>
      <c r="U484" s="331" t="s">
        <v>509</v>
      </c>
      <c r="V484" s="328" t="s">
        <v>185</v>
      </c>
      <c r="W484" s="331">
        <v>146.16040121254008</v>
      </c>
      <c r="X484" s="331">
        <v>161.67811829648733</v>
      </c>
      <c r="Y484" s="331">
        <v>8.9719417447910903</v>
      </c>
      <c r="Z484" s="331" t="s">
        <v>511</v>
      </c>
      <c r="AA484" s="331">
        <v>11.42114438969833</v>
      </c>
      <c r="AB484" s="331" t="s">
        <v>511</v>
      </c>
      <c r="AC484" s="331" t="s">
        <v>511</v>
      </c>
      <c r="AD484" s="331" t="s">
        <v>511</v>
      </c>
      <c r="AE484" s="331" t="s">
        <v>511</v>
      </c>
      <c r="AF484" s="331">
        <v>1.1055156889200001E-3</v>
      </c>
      <c r="AG484" s="328" t="s">
        <v>185</v>
      </c>
      <c r="AH484" s="331" t="s">
        <v>509</v>
      </c>
      <c r="AI484" s="331">
        <v>30.668042743204541</v>
      </c>
      <c r="AJ484" s="331">
        <v>28.530150025703989</v>
      </c>
    </row>
    <row r="485" spans="1:36" x14ac:dyDescent="0.3">
      <c r="A485" s="332" t="s">
        <v>639</v>
      </c>
      <c r="B485" s="331" t="s">
        <v>509</v>
      </c>
      <c r="C485" s="331" t="s">
        <v>509</v>
      </c>
      <c r="D485" s="331" t="s">
        <v>509</v>
      </c>
      <c r="E485" s="331" t="s">
        <v>509</v>
      </c>
      <c r="F485" s="331" t="s">
        <v>509</v>
      </c>
      <c r="G485" s="331" t="s">
        <v>509</v>
      </c>
      <c r="H485" s="331" t="s">
        <v>509</v>
      </c>
      <c r="I485" s="331" t="s">
        <v>509</v>
      </c>
      <c r="J485" s="331" t="s">
        <v>509</v>
      </c>
      <c r="K485" s="331" t="s">
        <v>509</v>
      </c>
      <c r="L485" s="331" t="s">
        <v>509</v>
      </c>
      <c r="M485" s="331" t="s">
        <v>509</v>
      </c>
      <c r="N485" s="331" t="s">
        <v>509</v>
      </c>
      <c r="O485" s="331" t="s">
        <v>509</v>
      </c>
      <c r="P485" s="331" t="s">
        <v>509</v>
      </c>
      <c r="Q485" s="331" t="s">
        <v>509</v>
      </c>
      <c r="R485" s="331" t="s">
        <v>509</v>
      </c>
      <c r="S485" s="331" t="s">
        <v>509</v>
      </c>
      <c r="T485" s="331" t="s">
        <v>509</v>
      </c>
      <c r="U485" s="331" t="s">
        <v>509</v>
      </c>
      <c r="V485" s="328" t="s">
        <v>185</v>
      </c>
      <c r="W485" s="331" t="s">
        <v>509</v>
      </c>
      <c r="X485" s="331" t="s">
        <v>509</v>
      </c>
      <c r="Y485" s="331" t="s">
        <v>509</v>
      </c>
      <c r="Z485" s="331" t="s">
        <v>509</v>
      </c>
      <c r="AA485" s="331" t="s">
        <v>509</v>
      </c>
      <c r="AB485" s="331" t="s">
        <v>509</v>
      </c>
      <c r="AC485" s="331" t="s">
        <v>509</v>
      </c>
      <c r="AD485" s="331" t="s">
        <v>509</v>
      </c>
      <c r="AE485" s="331" t="s">
        <v>509</v>
      </c>
      <c r="AF485" s="331" t="s">
        <v>509</v>
      </c>
      <c r="AG485" s="328" t="s">
        <v>185</v>
      </c>
      <c r="AH485" s="331" t="s">
        <v>509</v>
      </c>
      <c r="AI485" s="331" t="s">
        <v>509</v>
      </c>
      <c r="AJ485" s="331" t="s">
        <v>509</v>
      </c>
    </row>
    <row r="486" spans="1:36" x14ac:dyDescent="0.3">
      <c r="A486" s="332" t="s">
        <v>640</v>
      </c>
      <c r="B486" s="331">
        <v>6.9672162809399996E-3</v>
      </c>
      <c r="C486" s="331" t="s">
        <v>509</v>
      </c>
      <c r="D486" s="331" t="s">
        <v>509</v>
      </c>
      <c r="E486" s="331" t="s">
        <v>509</v>
      </c>
      <c r="F486" s="331" t="s">
        <v>509</v>
      </c>
      <c r="G486" s="331" t="s">
        <v>509</v>
      </c>
      <c r="H486" s="331" t="s">
        <v>509</v>
      </c>
      <c r="I486" s="331" t="s">
        <v>509</v>
      </c>
      <c r="J486" s="331" t="s">
        <v>509</v>
      </c>
      <c r="K486" s="331" t="s">
        <v>509</v>
      </c>
      <c r="L486" s="331" t="s">
        <v>509</v>
      </c>
      <c r="M486" s="331" t="s">
        <v>509</v>
      </c>
      <c r="N486" s="331" t="s">
        <v>509</v>
      </c>
      <c r="O486" s="331" t="s">
        <v>509</v>
      </c>
      <c r="P486" s="331" t="s">
        <v>509</v>
      </c>
      <c r="Q486" s="331" t="s">
        <v>509</v>
      </c>
      <c r="R486" s="331" t="s">
        <v>509</v>
      </c>
      <c r="S486" s="331" t="s">
        <v>509</v>
      </c>
      <c r="T486" s="331" t="s">
        <v>509</v>
      </c>
      <c r="U486" s="331" t="s">
        <v>509</v>
      </c>
      <c r="V486" s="328" t="s">
        <v>185</v>
      </c>
      <c r="W486" s="331">
        <v>0.41169288254051001</v>
      </c>
      <c r="X486" s="331">
        <v>5.0035632843830002E-2</v>
      </c>
      <c r="Y486" s="331" t="s">
        <v>509</v>
      </c>
      <c r="Z486" s="331" t="s">
        <v>509</v>
      </c>
      <c r="AA486" s="331">
        <v>3.9874807019000001E-4</v>
      </c>
      <c r="AB486" s="331" t="s">
        <v>509</v>
      </c>
      <c r="AC486" s="331" t="s">
        <v>509</v>
      </c>
      <c r="AD486" s="331" t="s">
        <v>509</v>
      </c>
      <c r="AE486" s="331" t="s">
        <v>509</v>
      </c>
      <c r="AF486" s="331" t="s">
        <v>509</v>
      </c>
      <c r="AG486" s="328" t="s">
        <v>185</v>
      </c>
      <c r="AH486" s="331" t="s">
        <v>509</v>
      </c>
      <c r="AI486" s="331" t="s">
        <v>511</v>
      </c>
      <c r="AJ486" s="331" t="s">
        <v>511</v>
      </c>
    </row>
    <row r="487" spans="1:36" x14ac:dyDescent="0.3">
      <c r="A487" s="332" t="s">
        <v>641</v>
      </c>
      <c r="B487" s="331" t="s">
        <v>484</v>
      </c>
      <c r="C487" s="331" t="s">
        <v>484</v>
      </c>
      <c r="D487" s="331" t="s">
        <v>511</v>
      </c>
      <c r="E487" s="331" t="s">
        <v>484</v>
      </c>
      <c r="F487" s="331" t="s">
        <v>484</v>
      </c>
      <c r="G487" s="331" t="s">
        <v>511</v>
      </c>
      <c r="H487" s="331" t="s">
        <v>484</v>
      </c>
      <c r="I487" s="331" t="s">
        <v>511</v>
      </c>
      <c r="J487" s="331" t="s">
        <v>484</v>
      </c>
      <c r="K487" s="331" t="s">
        <v>511</v>
      </c>
      <c r="L487" s="331" t="s">
        <v>484</v>
      </c>
      <c r="M487" s="331" t="s">
        <v>511</v>
      </c>
      <c r="N487" s="331" t="s">
        <v>511</v>
      </c>
      <c r="O487" s="331" t="s">
        <v>511</v>
      </c>
      <c r="P487" s="331" t="s">
        <v>511</v>
      </c>
      <c r="Q487" s="331" t="s">
        <v>484</v>
      </c>
      <c r="R487" s="331" t="s">
        <v>511</v>
      </c>
      <c r="S487" s="331" t="s">
        <v>484</v>
      </c>
      <c r="T487" s="331" t="s">
        <v>484</v>
      </c>
      <c r="U487" s="331">
        <v>1.6984600970478201</v>
      </c>
      <c r="V487" s="328" t="s">
        <v>185</v>
      </c>
      <c r="W487" s="331" t="s">
        <v>484</v>
      </c>
      <c r="X487" s="331" t="s">
        <v>484</v>
      </c>
      <c r="Y487" s="331" t="s">
        <v>511</v>
      </c>
      <c r="Z487" s="331" t="s">
        <v>511</v>
      </c>
      <c r="AA487" s="331" t="s">
        <v>511</v>
      </c>
      <c r="AB487" s="331" t="s">
        <v>511</v>
      </c>
      <c r="AC487" s="331" t="s">
        <v>484</v>
      </c>
      <c r="AD487" s="331" t="s">
        <v>511</v>
      </c>
      <c r="AE487" s="331" t="s">
        <v>511</v>
      </c>
      <c r="AF487" s="331">
        <v>3.5883231618697602</v>
      </c>
      <c r="AG487" s="328" t="s">
        <v>185</v>
      </c>
      <c r="AH487" s="331" t="s">
        <v>511</v>
      </c>
      <c r="AI487" s="331">
        <v>0.34476945043893997</v>
      </c>
      <c r="AJ487" s="331" t="s">
        <v>511</v>
      </c>
    </row>
    <row r="488" spans="1:36" x14ac:dyDescent="0.3">
      <c r="A488" s="332" t="s">
        <v>3389</v>
      </c>
      <c r="B488" s="331">
        <v>6.3071428571400004E-3</v>
      </c>
      <c r="C488" s="331" t="s">
        <v>509</v>
      </c>
      <c r="D488" s="331" t="s">
        <v>509</v>
      </c>
      <c r="E488" s="331" t="s">
        <v>509</v>
      </c>
      <c r="F488" s="331" t="s">
        <v>509</v>
      </c>
      <c r="G488" s="331" t="s">
        <v>509</v>
      </c>
      <c r="H488" s="331" t="s">
        <v>509</v>
      </c>
      <c r="I488" s="331" t="s">
        <v>509</v>
      </c>
      <c r="J488" s="331" t="s">
        <v>509</v>
      </c>
      <c r="K488" s="331" t="s">
        <v>509</v>
      </c>
      <c r="L488" s="331" t="s">
        <v>509</v>
      </c>
      <c r="M488" s="331" t="s">
        <v>509</v>
      </c>
      <c r="N488" s="331" t="s">
        <v>509</v>
      </c>
      <c r="O488" s="331" t="s">
        <v>509</v>
      </c>
      <c r="P488" s="331" t="s">
        <v>509</v>
      </c>
      <c r="Q488" s="331" t="s">
        <v>509</v>
      </c>
      <c r="R488" s="331" t="s">
        <v>509</v>
      </c>
      <c r="S488" s="331" t="s">
        <v>509</v>
      </c>
      <c r="T488" s="331" t="s">
        <v>509</v>
      </c>
      <c r="U488" s="331" t="s">
        <v>509</v>
      </c>
      <c r="V488" s="328" t="s">
        <v>185</v>
      </c>
      <c r="W488" s="331">
        <v>5.67E-2</v>
      </c>
      <c r="X488" s="331">
        <v>2.7071428571429999E-2</v>
      </c>
      <c r="Y488" s="331">
        <v>5.5728571428570003E-2</v>
      </c>
      <c r="Z488" s="331" t="s">
        <v>509</v>
      </c>
      <c r="AA488" s="331">
        <v>5.7578571428570001E-2</v>
      </c>
      <c r="AB488" s="331" t="s">
        <v>509</v>
      </c>
      <c r="AC488" s="331" t="s">
        <v>509</v>
      </c>
      <c r="AD488" s="331" t="s">
        <v>509</v>
      </c>
      <c r="AE488" s="331" t="s">
        <v>509</v>
      </c>
      <c r="AF488" s="331" t="s">
        <v>509</v>
      </c>
      <c r="AG488" s="328" t="s">
        <v>185</v>
      </c>
      <c r="AH488" s="331" t="s">
        <v>509</v>
      </c>
      <c r="AI488" s="331">
        <v>9.0435714285709998E-2</v>
      </c>
      <c r="AJ488" s="331" t="s">
        <v>511</v>
      </c>
    </row>
    <row r="489" spans="1:36" x14ac:dyDescent="0.3">
      <c r="A489" s="307" t="s">
        <v>642</v>
      </c>
      <c r="B489" s="331">
        <v>0.88</v>
      </c>
      <c r="C489" s="331">
        <v>397.31929999999994</v>
      </c>
      <c r="D489" s="331" t="s">
        <v>482</v>
      </c>
      <c r="E489" s="331" t="s">
        <v>482</v>
      </c>
      <c r="F489" s="331">
        <v>2580.4423400000001</v>
      </c>
      <c r="G489" s="331" t="s">
        <v>482</v>
      </c>
      <c r="H489" s="331">
        <v>56029.155100000004</v>
      </c>
      <c r="I489" s="331" t="s">
        <v>482</v>
      </c>
      <c r="J489" s="331">
        <v>2093.1475999999998</v>
      </c>
      <c r="K489" s="331" t="s">
        <v>482</v>
      </c>
      <c r="L489" s="331" t="s">
        <v>482</v>
      </c>
      <c r="M489" s="331" t="s">
        <v>482</v>
      </c>
      <c r="N489" s="331" t="s">
        <v>482</v>
      </c>
      <c r="O489" s="331" t="s">
        <v>482</v>
      </c>
      <c r="P489" s="331" t="s">
        <v>482</v>
      </c>
      <c r="Q489" s="331">
        <v>117.73</v>
      </c>
      <c r="R489" s="331" t="s">
        <v>482</v>
      </c>
      <c r="S489" s="331" t="s">
        <v>482</v>
      </c>
      <c r="T489" s="331" t="s">
        <v>482</v>
      </c>
      <c r="U489" s="331" t="s">
        <v>482</v>
      </c>
      <c r="V489" s="328" t="s">
        <v>185</v>
      </c>
      <c r="W489" s="331">
        <v>2.1192000000000002</v>
      </c>
      <c r="X489" s="331" t="s">
        <v>482</v>
      </c>
      <c r="Y489" s="331" t="s">
        <v>482</v>
      </c>
      <c r="Z489" s="331" t="s">
        <v>482</v>
      </c>
      <c r="AA489" s="331" t="s">
        <v>482</v>
      </c>
      <c r="AB489" s="331" t="s">
        <v>482</v>
      </c>
      <c r="AC489" s="331" t="s">
        <v>482</v>
      </c>
      <c r="AD489" s="331" t="s">
        <v>482</v>
      </c>
      <c r="AE489" s="331" t="s">
        <v>482</v>
      </c>
      <c r="AF489" s="331" t="s">
        <v>482</v>
      </c>
      <c r="AG489" s="328" t="s">
        <v>185</v>
      </c>
      <c r="AH489" s="331">
        <v>7230.4559117999988</v>
      </c>
      <c r="AI489" s="331" t="s">
        <v>482</v>
      </c>
      <c r="AJ489" s="331" t="s">
        <v>482</v>
      </c>
    </row>
    <row r="490" spans="1:36" x14ac:dyDescent="0.3">
      <c r="A490" s="332" t="s">
        <v>643</v>
      </c>
      <c r="B490" s="331" t="s">
        <v>482</v>
      </c>
      <c r="C490" s="331">
        <v>397.31929999999994</v>
      </c>
      <c r="D490" s="331" t="s">
        <v>482</v>
      </c>
      <c r="E490" s="331" t="s">
        <v>482</v>
      </c>
      <c r="F490" s="331">
        <v>2549.6623400000003</v>
      </c>
      <c r="G490" s="331" t="s">
        <v>482</v>
      </c>
      <c r="H490" s="331">
        <v>49042.255100000002</v>
      </c>
      <c r="I490" s="331" t="s">
        <v>482</v>
      </c>
      <c r="J490" s="331">
        <v>2093.1475999999998</v>
      </c>
      <c r="K490" s="331" t="s">
        <v>482</v>
      </c>
      <c r="L490" s="331" t="s">
        <v>482</v>
      </c>
      <c r="M490" s="331" t="s">
        <v>482</v>
      </c>
      <c r="N490" s="331" t="s">
        <v>482</v>
      </c>
      <c r="O490" s="331" t="s">
        <v>482</v>
      </c>
      <c r="P490" s="331" t="s">
        <v>482</v>
      </c>
      <c r="Q490" s="331">
        <v>99.33</v>
      </c>
      <c r="R490" s="331" t="s">
        <v>482</v>
      </c>
      <c r="S490" s="331" t="s">
        <v>482</v>
      </c>
      <c r="T490" s="331" t="s">
        <v>482</v>
      </c>
      <c r="U490" s="331" t="s">
        <v>482</v>
      </c>
      <c r="V490" s="328" t="s">
        <v>185</v>
      </c>
      <c r="W490" s="331" t="s">
        <v>482</v>
      </c>
      <c r="X490" s="331" t="s">
        <v>482</v>
      </c>
      <c r="Y490" s="331" t="s">
        <v>482</v>
      </c>
      <c r="Z490" s="331" t="s">
        <v>482</v>
      </c>
      <c r="AA490" s="331" t="s">
        <v>482</v>
      </c>
      <c r="AB490" s="331" t="s">
        <v>482</v>
      </c>
      <c r="AC490" s="331" t="s">
        <v>482</v>
      </c>
      <c r="AD490" s="331" t="s">
        <v>482</v>
      </c>
      <c r="AE490" s="331" t="s">
        <v>482</v>
      </c>
      <c r="AF490" s="331" t="s">
        <v>482</v>
      </c>
      <c r="AG490" s="328" t="s">
        <v>185</v>
      </c>
      <c r="AH490" s="331" t="s">
        <v>3112</v>
      </c>
      <c r="AI490" s="331" t="s">
        <v>482</v>
      </c>
      <c r="AJ490" s="331" t="s">
        <v>482</v>
      </c>
    </row>
    <row r="491" spans="1:36" x14ac:dyDescent="0.3">
      <c r="A491" s="332" t="s">
        <v>644</v>
      </c>
      <c r="B491" s="331" t="s">
        <v>482</v>
      </c>
      <c r="C491" s="331" t="s">
        <v>482</v>
      </c>
      <c r="D491" s="331" t="s">
        <v>482</v>
      </c>
      <c r="E491" s="331" t="s">
        <v>482</v>
      </c>
      <c r="F491" s="331" t="s">
        <v>482</v>
      </c>
      <c r="G491" s="331" t="s">
        <v>482</v>
      </c>
      <c r="H491" s="331">
        <v>1019.4</v>
      </c>
      <c r="I491" s="331" t="s">
        <v>482</v>
      </c>
      <c r="J491" s="331" t="s">
        <v>482</v>
      </c>
      <c r="K491" s="331" t="s">
        <v>482</v>
      </c>
      <c r="L491" s="331" t="s">
        <v>482</v>
      </c>
      <c r="M491" s="331" t="s">
        <v>482</v>
      </c>
      <c r="N491" s="331" t="s">
        <v>482</v>
      </c>
      <c r="O491" s="331" t="s">
        <v>482</v>
      </c>
      <c r="P491" s="331" t="s">
        <v>482</v>
      </c>
      <c r="Q491" s="331" t="s">
        <v>482</v>
      </c>
      <c r="R491" s="331" t="s">
        <v>482</v>
      </c>
      <c r="S491" s="331" t="s">
        <v>482</v>
      </c>
      <c r="T491" s="331" t="s">
        <v>482</v>
      </c>
      <c r="U491" s="331" t="s">
        <v>482</v>
      </c>
      <c r="V491" s="328" t="s">
        <v>185</v>
      </c>
      <c r="W491" s="331" t="s">
        <v>482</v>
      </c>
      <c r="X491" s="331" t="s">
        <v>482</v>
      </c>
      <c r="Y491" s="331" t="s">
        <v>482</v>
      </c>
      <c r="Z491" s="331" t="s">
        <v>482</v>
      </c>
      <c r="AA491" s="331" t="s">
        <v>482</v>
      </c>
      <c r="AB491" s="331" t="s">
        <v>482</v>
      </c>
      <c r="AC491" s="331" t="s">
        <v>482</v>
      </c>
      <c r="AD491" s="331" t="s">
        <v>482</v>
      </c>
      <c r="AE491" s="331" t="s">
        <v>482</v>
      </c>
      <c r="AF491" s="331" t="s">
        <v>482</v>
      </c>
      <c r="AG491" s="328" t="s">
        <v>185</v>
      </c>
      <c r="AH491" s="331" t="s">
        <v>484</v>
      </c>
      <c r="AI491" s="331" t="s">
        <v>482</v>
      </c>
      <c r="AJ491" s="331" t="s">
        <v>482</v>
      </c>
    </row>
    <row r="492" spans="1:36" x14ac:dyDescent="0.3">
      <c r="A492" s="332" t="s">
        <v>645</v>
      </c>
      <c r="B492" s="331">
        <v>0.88</v>
      </c>
      <c r="C492" s="331" t="s">
        <v>482</v>
      </c>
      <c r="D492" s="331" t="s">
        <v>482</v>
      </c>
      <c r="E492" s="331" t="s">
        <v>482</v>
      </c>
      <c r="F492" s="331">
        <v>30.78</v>
      </c>
      <c r="G492" s="331" t="s">
        <v>482</v>
      </c>
      <c r="H492" s="331" t="s">
        <v>482</v>
      </c>
      <c r="I492" s="331" t="s">
        <v>482</v>
      </c>
      <c r="J492" s="331" t="s">
        <v>482</v>
      </c>
      <c r="K492" s="331" t="s">
        <v>482</v>
      </c>
      <c r="L492" s="331" t="s">
        <v>482</v>
      </c>
      <c r="M492" s="331" t="s">
        <v>482</v>
      </c>
      <c r="N492" s="331" t="s">
        <v>482</v>
      </c>
      <c r="O492" s="331" t="s">
        <v>482</v>
      </c>
      <c r="P492" s="331" t="s">
        <v>482</v>
      </c>
      <c r="Q492" s="331">
        <v>18.399999999999999</v>
      </c>
      <c r="R492" s="331" t="s">
        <v>482</v>
      </c>
      <c r="S492" s="331" t="s">
        <v>482</v>
      </c>
      <c r="T492" s="331" t="s">
        <v>482</v>
      </c>
      <c r="U492" s="331" t="s">
        <v>482</v>
      </c>
      <c r="V492" s="328" t="s">
        <v>185</v>
      </c>
      <c r="W492" s="331">
        <v>2.1192000000000002</v>
      </c>
      <c r="X492" s="331" t="s">
        <v>482</v>
      </c>
      <c r="Y492" s="331" t="s">
        <v>482</v>
      </c>
      <c r="Z492" s="331" t="s">
        <v>482</v>
      </c>
      <c r="AA492" s="331" t="s">
        <v>482</v>
      </c>
      <c r="AB492" s="331" t="s">
        <v>482</v>
      </c>
      <c r="AC492" s="331" t="s">
        <v>482</v>
      </c>
      <c r="AD492" s="331" t="s">
        <v>482</v>
      </c>
      <c r="AE492" s="331" t="s">
        <v>482</v>
      </c>
      <c r="AF492" s="331" t="s">
        <v>482</v>
      </c>
      <c r="AG492" s="328" t="s">
        <v>185</v>
      </c>
      <c r="AH492" s="331" t="s">
        <v>484</v>
      </c>
      <c r="AI492" s="331" t="s">
        <v>482</v>
      </c>
      <c r="AJ492" s="331" t="s">
        <v>482</v>
      </c>
    </row>
    <row r="493" spans="1:36" x14ac:dyDescent="0.3">
      <c r="A493" s="332" t="s">
        <v>646</v>
      </c>
      <c r="B493" s="331" t="s">
        <v>482</v>
      </c>
      <c r="C493" s="331" t="s">
        <v>482</v>
      </c>
      <c r="D493" s="331" t="s">
        <v>482</v>
      </c>
      <c r="E493" s="331" t="s">
        <v>482</v>
      </c>
      <c r="F493" s="331" t="s">
        <v>482</v>
      </c>
      <c r="G493" s="331" t="s">
        <v>482</v>
      </c>
      <c r="H493" s="331">
        <v>5967.5</v>
      </c>
      <c r="I493" s="331" t="s">
        <v>482</v>
      </c>
      <c r="J493" s="331" t="s">
        <v>482</v>
      </c>
      <c r="K493" s="331" t="s">
        <v>482</v>
      </c>
      <c r="L493" s="331" t="s">
        <v>482</v>
      </c>
      <c r="M493" s="331" t="s">
        <v>482</v>
      </c>
      <c r="N493" s="331" t="s">
        <v>482</v>
      </c>
      <c r="O493" s="331" t="s">
        <v>482</v>
      </c>
      <c r="P493" s="331" t="s">
        <v>482</v>
      </c>
      <c r="Q493" s="331" t="s">
        <v>482</v>
      </c>
      <c r="R493" s="331" t="s">
        <v>482</v>
      </c>
      <c r="S493" s="331" t="s">
        <v>482</v>
      </c>
      <c r="T493" s="331" t="s">
        <v>482</v>
      </c>
      <c r="U493" s="331" t="s">
        <v>482</v>
      </c>
      <c r="V493" s="328" t="s">
        <v>185</v>
      </c>
      <c r="W493" s="331" t="s">
        <v>482</v>
      </c>
      <c r="X493" s="331" t="s">
        <v>482</v>
      </c>
      <c r="Y493" s="331" t="s">
        <v>482</v>
      </c>
      <c r="Z493" s="331" t="s">
        <v>482</v>
      </c>
      <c r="AA493" s="331" t="s">
        <v>482</v>
      </c>
      <c r="AB493" s="331" t="s">
        <v>482</v>
      </c>
      <c r="AC493" s="331" t="s">
        <v>482</v>
      </c>
      <c r="AD493" s="331" t="s">
        <v>482</v>
      </c>
      <c r="AE493" s="331" t="s">
        <v>482</v>
      </c>
      <c r="AF493" s="331" t="s">
        <v>482</v>
      </c>
      <c r="AG493" s="328" t="s">
        <v>185</v>
      </c>
      <c r="AH493" s="331" t="s">
        <v>556</v>
      </c>
      <c r="AI493" s="331" t="s">
        <v>482</v>
      </c>
      <c r="AJ493" s="331" t="s">
        <v>482</v>
      </c>
    </row>
    <row r="494" spans="1:36" x14ac:dyDescent="0.3">
      <c r="A494" s="332" t="s">
        <v>647</v>
      </c>
      <c r="B494" s="331" t="s">
        <v>482</v>
      </c>
      <c r="C494" s="331" t="s">
        <v>482</v>
      </c>
      <c r="D494" s="331" t="s">
        <v>482</v>
      </c>
      <c r="E494" s="331" t="s">
        <v>482</v>
      </c>
      <c r="F494" s="331" t="s">
        <v>482</v>
      </c>
      <c r="G494" s="331" t="s">
        <v>482</v>
      </c>
      <c r="H494" s="331" t="s">
        <v>482</v>
      </c>
      <c r="I494" s="331" t="s">
        <v>482</v>
      </c>
      <c r="J494" s="331" t="s">
        <v>482</v>
      </c>
      <c r="K494" s="331" t="s">
        <v>482</v>
      </c>
      <c r="L494" s="331" t="s">
        <v>482</v>
      </c>
      <c r="M494" s="331" t="s">
        <v>482</v>
      </c>
      <c r="N494" s="331" t="s">
        <v>482</v>
      </c>
      <c r="O494" s="331" t="s">
        <v>482</v>
      </c>
      <c r="P494" s="331" t="s">
        <v>482</v>
      </c>
      <c r="Q494" s="331" t="s">
        <v>482</v>
      </c>
      <c r="R494" s="331" t="s">
        <v>482</v>
      </c>
      <c r="S494" s="331" t="s">
        <v>482</v>
      </c>
      <c r="T494" s="331" t="s">
        <v>482</v>
      </c>
      <c r="U494" s="331" t="s">
        <v>482</v>
      </c>
      <c r="V494" s="328" t="s">
        <v>185</v>
      </c>
      <c r="W494" s="331" t="s">
        <v>482</v>
      </c>
      <c r="X494" s="331" t="s">
        <v>482</v>
      </c>
      <c r="Y494" s="331" t="s">
        <v>482</v>
      </c>
      <c r="Z494" s="331" t="s">
        <v>482</v>
      </c>
      <c r="AA494" s="331" t="s">
        <v>482</v>
      </c>
      <c r="AB494" s="331" t="s">
        <v>482</v>
      </c>
      <c r="AC494" s="331" t="s">
        <v>482</v>
      </c>
      <c r="AD494" s="331" t="s">
        <v>482</v>
      </c>
      <c r="AE494" s="331" t="s">
        <v>482</v>
      </c>
      <c r="AF494" s="331" t="s">
        <v>482</v>
      </c>
      <c r="AG494" s="328" t="s">
        <v>185</v>
      </c>
      <c r="AH494" s="331" t="s">
        <v>484</v>
      </c>
      <c r="AI494" s="331" t="s">
        <v>482</v>
      </c>
      <c r="AJ494" s="331" t="s">
        <v>482</v>
      </c>
    </row>
    <row r="495" spans="1:36" x14ac:dyDescent="0.3">
      <c r="A495" s="334" t="s">
        <v>648</v>
      </c>
      <c r="B495" s="331" t="s">
        <v>482</v>
      </c>
      <c r="C495" s="331" t="s">
        <v>482</v>
      </c>
      <c r="D495" s="331" t="s">
        <v>482</v>
      </c>
      <c r="E495" s="331" t="s">
        <v>482</v>
      </c>
      <c r="F495" s="331" t="s">
        <v>482</v>
      </c>
      <c r="G495" s="331" t="s">
        <v>482</v>
      </c>
      <c r="H495" s="331" t="s">
        <v>482</v>
      </c>
      <c r="I495" s="331" t="s">
        <v>482</v>
      </c>
      <c r="J495" s="331" t="s">
        <v>482</v>
      </c>
      <c r="K495" s="331" t="s">
        <v>482</v>
      </c>
      <c r="L495" s="331" t="s">
        <v>482</v>
      </c>
      <c r="M495" s="331" t="s">
        <v>482</v>
      </c>
      <c r="N495" s="331" t="s">
        <v>482</v>
      </c>
      <c r="O495" s="331" t="s">
        <v>482</v>
      </c>
      <c r="P495" s="331" t="s">
        <v>482</v>
      </c>
      <c r="Q495" s="331" t="s">
        <v>482</v>
      </c>
      <c r="R495" s="331" t="s">
        <v>482</v>
      </c>
      <c r="S495" s="331" t="s">
        <v>482</v>
      </c>
      <c r="T495" s="331" t="s">
        <v>482</v>
      </c>
      <c r="U495" s="331" t="s">
        <v>482</v>
      </c>
      <c r="V495" s="328" t="s">
        <v>185</v>
      </c>
      <c r="W495" s="331" t="s">
        <v>482</v>
      </c>
      <c r="X495" s="331" t="s">
        <v>482</v>
      </c>
      <c r="Y495" s="331" t="s">
        <v>482</v>
      </c>
      <c r="Z495" s="331" t="s">
        <v>482</v>
      </c>
      <c r="AA495" s="331" t="s">
        <v>482</v>
      </c>
      <c r="AB495" s="331" t="s">
        <v>482</v>
      </c>
      <c r="AC495" s="331" t="s">
        <v>482</v>
      </c>
      <c r="AD495" s="331" t="s">
        <v>482</v>
      </c>
      <c r="AE495" s="331" t="s">
        <v>482</v>
      </c>
      <c r="AF495" s="331" t="s">
        <v>482</v>
      </c>
      <c r="AG495" s="328" t="s">
        <v>185</v>
      </c>
      <c r="AH495" s="331">
        <v>7230.4559117999988</v>
      </c>
      <c r="AI495" s="331" t="s">
        <v>482</v>
      </c>
      <c r="AJ495" s="331" t="s">
        <v>482</v>
      </c>
    </row>
    <row r="496" spans="1:36" x14ac:dyDescent="0.3">
      <c r="A496" s="336" t="s">
        <v>649</v>
      </c>
      <c r="B496" s="331" t="s">
        <v>482</v>
      </c>
      <c r="C496" s="331" t="s">
        <v>482</v>
      </c>
      <c r="D496" s="331" t="s">
        <v>482</v>
      </c>
      <c r="E496" s="331" t="s">
        <v>482</v>
      </c>
      <c r="F496" s="331" t="s">
        <v>482</v>
      </c>
      <c r="G496" s="331" t="s">
        <v>482</v>
      </c>
      <c r="H496" s="331" t="s">
        <v>482</v>
      </c>
      <c r="I496" s="331" t="s">
        <v>482</v>
      </c>
      <c r="J496" s="331" t="s">
        <v>482</v>
      </c>
      <c r="K496" s="331" t="s">
        <v>482</v>
      </c>
      <c r="L496" s="331" t="s">
        <v>482</v>
      </c>
      <c r="M496" s="331" t="s">
        <v>482</v>
      </c>
      <c r="N496" s="331" t="s">
        <v>482</v>
      </c>
      <c r="O496" s="331" t="s">
        <v>482</v>
      </c>
      <c r="P496" s="331" t="s">
        <v>482</v>
      </c>
      <c r="Q496" s="331" t="s">
        <v>482</v>
      </c>
      <c r="R496" s="331" t="s">
        <v>482</v>
      </c>
      <c r="S496" s="331" t="s">
        <v>482</v>
      </c>
      <c r="T496" s="331" t="s">
        <v>482</v>
      </c>
      <c r="U496" s="331" t="s">
        <v>482</v>
      </c>
      <c r="V496" s="328" t="s">
        <v>185</v>
      </c>
      <c r="W496" s="331">
        <v>0.31825058820208002</v>
      </c>
      <c r="X496" s="331" t="s">
        <v>482</v>
      </c>
      <c r="Y496" s="331" t="s">
        <v>482</v>
      </c>
      <c r="Z496" s="331" t="s">
        <v>482</v>
      </c>
      <c r="AA496" s="331" t="s">
        <v>482</v>
      </c>
      <c r="AB496" s="331" t="s">
        <v>482</v>
      </c>
      <c r="AC496" s="331" t="s">
        <v>482</v>
      </c>
      <c r="AD496" s="331" t="s">
        <v>482</v>
      </c>
      <c r="AE496" s="331" t="s">
        <v>482</v>
      </c>
      <c r="AF496" s="331" t="s">
        <v>482</v>
      </c>
      <c r="AG496" s="328" t="s">
        <v>185</v>
      </c>
      <c r="AH496" s="331" t="s">
        <v>482</v>
      </c>
      <c r="AI496" s="331">
        <v>366.18901378629999</v>
      </c>
      <c r="AJ496" s="331" t="s">
        <v>482</v>
      </c>
    </row>
    <row r="497" spans="1:36" x14ac:dyDescent="0.3">
      <c r="A497" s="332" t="s">
        <v>650</v>
      </c>
      <c r="B497" s="331" t="s">
        <v>482</v>
      </c>
      <c r="C497" s="331" t="s">
        <v>482</v>
      </c>
      <c r="D497" s="331" t="s">
        <v>482</v>
      </c>
      <c r="E497" s="331" t="s">
        <v>482</v>
      </c>
      <c r="F497" s="331" t="s">
        <v>482</v>
      </c>
      <c r="G497" s="331" t="s">
        <v>482</v>
      </c>
      <c r="H497" s="331" t="s">
        <v>482</v>
      </c>
      <c r="I497" s="331" t="s">
        <v>482</v>
      </c>
      <c r="J497" s="331" t="s">
        <v>482</v>
      </c>
      <c r="K497" s="331" t="s">
        <v>482</v>
      </c>
      <c r="L497" s="331" t="s">
        <v>482</v>
      </c>
      <c r="M497" s="331" t="s">
        <v>482</v>
      </c>
      <c r="N497" s="331" t="s">
        <v>482</v>
      </c>
      <c r="O497" s="331" t="s">
        <v>482</v>
      </c>
      <c r="P497" s="331" t="s">
        <v>482</v>
      </c>
      <c r="Q497" s="331" t="s">
        <v>482</v>
      </c>
      <c r="R497" s="331" t="s">
        <v>482</v>
      </c>
      <c r="S497" s="331" t="s">
        <v>482</v>
      </c>
      <c r="T497" s="331" t="s">
        <v>482</v>
      </c>
      <c r="U497" s="331" t="s">
        <v>482</v>
      </c>
      <c r="V497" s="328" t="s">
        <v>185</v>
      </c>
      <c r="W497" s="331">
        <v>0.31825058820208002</v>
      </c>
      <c r="X497" s="331" t="s">
        <v>482</v>
      </c>
      <c r="Y497" s="331" t="s">
        <v>482</v>
      </c>
      <c r="Z497" s="331" t="s">
        <v>482</v>
      </c>
      <c r="AA497" s="331" t="s">
        <v>482</v>
      </c>
      <c r="AB497" s="331" t="s">
        <v>482</v>
      </c>
      <c r="AC497" s="331" t="s">
        <v>482</v>
      </c>
      <c r="AD497" s="331" t="s">
        <v>482</v>
      </c>
      <c r="AE497" s="331" t="s">
        <v>482</v>
      </c>
      <c r="AF497" s="331" t="s">
        <v>482</v>
      </c>
      <c r="AG497" s="328" t="s">
        <v>185</v>
      </c>
      <c r="AH497" s="331" t="s">
        <v>482</v>
      </c>
      <c r="AI497" s="331">
        <v>366.18901378630005</v>
      </c>
      <c r="AJ497" s="331" t="s">
        <v>482</v>
      </c>
    </row>
    <row r="498" spans="1:36" x14ac:dyDescent="0.3">
      <c r="A498" s="332" t="s">
        <v>3390</v>
      </c>
      <c r="B498" s="328" t="s">
        <v>185</v>
      </c>
      <c r="C498" s="328" t="s">
        <v>185</v>
      </c>
      <c r="D498" s="328" t="s">
        <v>185</v>
      </c>
      <c r="E498" s="328" t="s">
        <v>185</v>
      </c>
      <c r="F498" s="328" t="s">
        <v>185</v>
      </c>
      <c r="G498" s="328" t="s">
        <v>185</v>
      </c>
      <c r="H498" s="328" t="s">
        <v>185</v>
      </c>
      <c r="I498" s="328" t="s">
        <v>185</v>
      </c>
      <c r="J498" s="328" t="s">
        <v>185</v>
      </c>
      <c r="K498" s="328" t="s">
        <v>185</v>
      </c>
      <c r="L498" s="328" t="s">
        <v>185</v>
      </c>
      <c r="M498" s="328" t="s">
        <v>185</v>
      </c>
      <c r="N498" s="328" t="s">
        <v>185</v>
      </c>
      <c r="O498" s="328" t="s">
        <v>185</v>
      </c>
      <c r="P498" s="328" t="s">
        <v>185</v>
      </c>
      <c r="Q498" s="328" t="s">
        <v>185</v>
      </c>
      <c r="R498" s="328" t="s">
        <v>185</v>
      </c>
      <c r="S498" s="328" t="s">
        <v>185</v>
      </c>
      <c r="T498" s="328" t="s">
        <v>185</v>
      </c>
      <c r="U498" s="328" t="s">
        <v>185</v>
      </c>
      <c r="V498" s="328" t="s">
        <v>185</v>
      </c>
      <c r="W498" s="331" t="s">
        <v>482</v>
      </c>
      <c r="X498" s="331" t="s">
        <v>482</v>
      </c>
      <c r="Y498" s="331" t="s">
        <v>482</v>
      </c>
      <c r="Z498" s="331" t="s">
        <v>482</v>
      </c>
      <c r="AA498" s="331" t="s">
        <v>482</v>
      </c>
      <c r="AB498" s="331" t="s">
        <v>482</v>
      </c>
      <c r="AC498" s="331" t="s">
        <v>482</v>
      </c>
      <c r="AD498" s="331" t="s">
        <v>482</v>
      </c>
      <c r="AE498" s="331" t="s">
        <v>482</v>
      </c>
      <c r="AF498" s="331" t="s">
        <v>482</v>
      </c>
      <c r="AG498" s="328" t="s">
        <v>185</v>
      </c>
      <c r="AH498" s="328" t="s">
        <v>185</v>
      </c>
      <c r="AI498" s="331" t="s">
        <v>509</v>
      </c>
      <c r="AJ498" s="328" t="s">
        <v>185</v>
      </c>
    </row>
    <row r="499" spans="1:36" x14ac:dyDescent="0.3">
      <c r="A499" s="332" t="s">
        <v>651</v>
      </c>
      <c r="B499" s="331" t="s">
        <v>482</v>
      </c>
      <c r="C499" s="331" t="s">
        <v>482</v>
      </c>
      <c r="D499" s="331" t="s">
        <v>482</v>
      </c>
      <c r="E499" s="331" t="s">
        <v>482</v>
      </c>
      <c r="F499" s="331" t="s">
        <v>482</v>
      </c>
      <c r="G499" s="331" t="s">
        <v>482</v>
      </c>
      <c r="H499" s="331" t="s">
        <v>482</v>
      </c>
      <c r="I499" s="331" t="s">
        <v>482</v>
      </c>
      <c r="J499" s="331" t="s">
        <v>482</v>
      </c>
      <c r="K499" s="331" t="s">
        <v>482</v>
      </c>
      <c r="L499" s="331" t="s">
        <v>482</v>
      </c>
      <c r="M499" s="331" t="s">
        <v>482</v>
      </c>
      <c r="N499" s="331" t="s">
        <v>482</v>
      </c>
      <c r="O499" s="331" t="s">
        <v>482</v>
      </c>
      <c r="P499" s="331" t="s">
        <v>482</v>
      </c>
      <c r="Q499" s="331" t="s">
        <v>482</v>
      </c>
      <c r="R499" s="331" t="s">
        <v>482</v>
      </c>
      <c r="S499" s="331" t="s">
        <v>482</v>
      </c>
      <c r="T499" s="331" t="s">
        <v>482</v>
      </c>
      <c r="U499" s="331" t="s">
        <v>482</v>
      </c>
      <c r="V499" s="328" t="s">
        <v>185</v>
      </c>
      <c r="W499" s="331" t="s">
        <v>482</v>
      </c>
      <c r="X499" s="331" t="s">
        <v>482</v>
      </c>
      <c r="Y499" s="331" t="s">
        <v>482</v>
      </c>
      <c r="Z499" s="331" t="s">
        <v>482</v>
      </c>
      <c r="AA499" s="331" t="s">
        <v>482</v>
      </c>
      <c r="AB499" s="331" t="s">
        <v>482</v>
      </c>
      <c r="AC499" s="331" t="s">
        <v>482</v>
      </c>
      <c r="AD499" s="331" t="s">
        <v>482</v>
      </c>
      <c r="AE499" s="331" t="s">
        <v>482</v>
      </c>
      <c r="AF499" s="331" t="s">
        <v>482</v>
      </c>
      <c r="AG499" s="328" t="s">
        <v>185</v>
      </c>
      <c r="AH499" s="331" t="s">
        <v>482</v>
      </c>
      <c r="AI499" s="331" t="s">
        <v>482</v>
      </c>
      <c r="AJ499" s="331" t="s">
        <v>482</v>
      </c>
    </row>
    <row r="500" spans="1:36" x14ac:dyDescent="0.3">
      <c r="A500" s="243" t="s">
        <v>700</v>
      </c>
      <c r="B500" s="331" t="s">
        <v>516</v>
      </c>
      <c r="C500" s="331" t="s">
        <v>482</v>
      </c>
      <c r="D500" s="331" t="s">
        <v>482</v>
      </c>
      <c r="E500" s="331" t="s">
        <v>482</v>
      </c>
      <c r="F500" s="331" t="s">
        <v>482</v>
      </c>
      <c r="G500" s="331" t="s">
        <v>482</v>
      </c>
      <c r="H500" s="331" t="s">
        <v>482</v>
      </c>
      <c r="I500" s="331" t="s">
        <v>482</v>
      </c>
      <c r="J500" s="331" t="s">
        <v>482</v>
      </c>
      <c r="K500" s="331" t="s">
        <v>482</v>
      </c>
      <c r="L500" s="331" t="s">
        <v>482</v>
      </c>
      <c r="M500" s="331" t="s">
        <v>482</v>
      </c>
      <c r="N500" s="331" t="s">
        <v>482</v>
      </c>
      <c r="O500" s="331" t="s">
        <v>482</v>
      </c>
      <c r="P500" s="331" t="s">
        <v>482</v>
      </c>
      <c r="Q500" s="331" t="s">
        <v>482</v>
      </c>
      <c r="R500" s="331" t="s">
        <v>482</v>
      </c>
      <c r="S500" s="331" t="s">
        <v>482</v>
      </c>
      <c r="T500" s="331" t="s">
        <v>482</v>
      </c>
      <c r="U500" s="331" t="s">
        <v>482</v>
      </c>
      <c r="V500" s="328" t="s">
        <v>185</v>
      </c>
      <c r="W500" s="331" t="s">
        <v>516</v>
      </c>
      <c r="X500" s="331" t="s">
        <v>516</v>
      </c>
      <c r="Y500" s="331" t="s">
        <v>516</v>
      </c>
      <c r="Z500" s="331" t="s">
        <v>482</v>
      </c>
      <c r="AA500" s="331" t="s">
        <v>516</v>
      </c>
      <c r="AB500" s="331" t="s">
        <v>482</v>
      </c>
      <c r="AC500" s="331" t="s">
        <v>482</v>
      </c>
      <c r="AD500" s="331" t="s">
        <v>482</v>
      </c>
      <c r="AE500" s="331" t="s">
        <v>482</v>
      </c>
      <c r="AF500" s="331" t="s">
        <v>482</v>
      </c>
      <c r="AG500" s="328" t="s">
        <v>185</v>
      </c>
      <c r="AH500" s="331" t="s">
        <v>482</v>
      </c>
      <c r="AI500" s="331" t="s">
        <v>516</v>
      </c>
      <c r="AJ500" s="331" t="s">
        <v>516</v>
      </c>
    </row>
    <row r="501" spans="1:36" x14ac:dyDescent="0.3">
      <c r="A501" s="337" t="s">
        <v>701</v>
      </c>
      <c r="B501" s="331" t="s">
        <v>516</v>
      </c>
      <c r="C501" s="331" t="s">
        <v>482</v>
      </c>
      <c r="D501" s="331" t="s">
        <v>482</v>
      </c>
      <c r="E501" s="331" t="s">
        <v>482</v>
      </c>
      <c r="F501" s="331" t="s">
        <v>482</v>
      </c>
      <c r="G501" s="331" t="s">
        <v>482</v>
      </c>
      <c r="H501" s="331" t="s">
        <v>482</v>
      </c>
      <c r="I501" s="331" t="s">
        <v>482</v>
      </c>
      <c r="J501" s="331" t="s">
        <v>482</v>
      </c>
      <c r="K501" s="331" t="s">
        <v>482</v>
      </c>
      <c r="L501" s="331" t="s">
        <v>482</v>
      </c>
      <c r="M501" s="331" t="s">
        <v>482</v>
      </c>
      <c r="N501" s="331" t="s">
        <v>482</v>
      </c>
      <c r="O501" s="331" t="s">
        <v>482</v>
      </c>
      <c r="P501" s="331" t="s">
        <v>482</v>
      </c>
      <c r="Q501" s="331" t="s">
        <v>482</v>
      </c>
      <c r="R501" s="331" t="s">
        <v>482</v>
      </c>
      <c r="S501" s="331" t="s">
        <v>482</v>
      </c>
      <c r="T501" s="331" t="s">
        <v>482</v>
      </c>
      <c r="U501" s="331" t="s">
        <v>482</v>
      </c>
      <c r="V501" s="328" t="s">
        <v>185</v>
      </c>
      <c r="W501" s="331" t="s">
        <v>516</v>
      </c>
      <c r="X501" s="331" t="s">
        <v>516</v>
      </c>
      <c r="Y501" s="331" t="s">
        <v>516</v>
      </c>
      <c r="Z501" s="331" t="s">
        <v>482</v>
      </c>
      <c r="AA501" s="331" t="s">
        <v>516</v>
      </c>
      <c r="AB501" s="331" t="s">
        <v>482</v>
      </c>
      <c r="AC501" s="331" t="s">
        <v>482</v>
      </c>
      <c r="AD501" s="331" t="s">
        <v>482</v>
      </c>
      <c r="AE501" s="331" t="s">
        <v>482</v>
      </c>
      <c r="AF501" s="331" t="s">
        <v>482</v>
      </c>
      <c r="AG501" s="328" t="s">
        <v>185</v>
      </c>
      <c r="AH501" s="331" t="s">
        <v>482</v>
      </c>
      <c r="AI501" s="331" t="s">
        <v>516</v>
      </c>
      <c r="AJ501" s="331" t="s">
        <v>516</v>
      </c>
    </row>
    <row r="502" spans="1:36" ht="15.75" customHeight="1" thickBot="1" x14ac:dyDescent="0.35">
      <c r="A502" s="244" t="s">
        <v>702</v>
      </c>
      <c r="B502" s="437" t="s">
        <v>689</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 thickTop="1" x14ac:dyDescent="0.3">
      <c r="A503" s="242" t="s">
        <v>703</v>
      </c>
      <c r="B503" s="331">
        <v>20255.88328182527</v>
      </c>
      <c r="C503" s="331">
        <v>268.79848497951895</v>
      </c>
      <c r="D503" s="331">
        <v>0.18223611604834999</v>
      </c>
      <c r="E503" s="331" t="s">
        <v>787</v>
      </c>
      <c r="F503" s="331">
        <v>9031.5481900000013</v>
      </c>
      <c r="G503" s="331" t="s">
        <v>507</v>
      </c>
      <c r="H503" s="331">
        <v>80121.705387429378</v>
      </c>
      <c r="I503" s="331" t="s">
        <v>507</v>
      </c>
      <c r="J503" s="331">
        <v>9356.369772</v>
      </c>
      <c r="K503" s="331" t="s">
        <v>507</v>
      </c>
      <c r="L503" s="331" t="s">
        <v>787</v>
      </c>
      <c r="M503" s="331" t="s">
        <v>507</v>
      </c>
      <c r="N503" s="331" t="s">
        <v>507</v>
      </c>
      <c r="O503" s="331" t="s">
        <v>507</v>
      </c>
      <c r="P503" s="331" t="s">
        <v>507</v>
      </c>
      <c r="Q503" s="331">
        <v>1154.9313</v>
      </c>
      <c r="R503" s="331" t="s">
        <v>507</v>
      </c>
      <c r="S503" s="331" t="s">
        <v>787</v>
      </c>
      <c r="T503" s="331" t="s">
        <v>787</v>
      </c>
      <c r="U503" s="331">
        <v>1.6984600970478201</v>
      </c>
      <c r="V503" s="328" t="s">
        <v>185</v>
      </c>
      <c r="W503" s="331">
        <v>3991.1111453887138</v>
      </c>
      <c r="X503" s="331">
        <v>2523.6563378072069</v>
      </c>
      <c r="Y503" s="331">
        <v>79.714328892219598</v>
      </c>
      <c r="Z503" s="331" t="s">
        <v>507</v>
      </c>
      <c r="AA503" s="331">
        <v>118.23495360473002</v>
      </c>
      <c r="AB503" s="331" t="s">
        <v>507</v>
      </c>
      <c r="AC503" s="331" t="s">
        <v>787</v>
      </c>
      <c r="AD503" s="331" t="s">
        <v>507</v>
      </c>
      <c r="AE503" s="331" t="s">
        <v>507</v>
      </c>
      <c r="AF503" s="331">
        <v>3.5894286775586801</v>
      </c>
      <c r="AG503" s="328" t="s">
        <v>185</v>
      </c>
      <c r="AH503" s="331">
        <v>7230.4559117999988</v>
      </c>
      <c r="AI503" s="331">
        <v>11803.800907153873</v>
      </c>
      <c r="AJ503" s="331">
        <v>490.71858044203998</v>
      </c>
    </row>
    <row r="504" spans="1:36" x14ac:dyDescent="0.3">
      <c r="A504" s="338" t="s">
        <v>704</v>
      </c>
      <c r="B504" s="331">
        <v>20040.325102040817</v>
      </c>
      <c r="C504" s="331" t="s">
        <v>482</v>
      </c>
      <c r="D504" s="331" t="s">
        <v>482</v>
      </c>
      <c r="E504" s="331" t="s">
        <v>482</v>
      </c>
      <c r="F504" s="331" t="s">
        <v>482</v>
      </c>
      <c r="G504" s="331" t="s">
        <v>482</v>
      </c>
      <c r="H504" s="331" t="s">
        <v>482</v>
      </c>
      <c r="I504" s="331" t="s">
        <v>482</v>
      </c>
      <c r="J504" s="331" t="s">
        <v>482</v>
      </c>
      <c r="K504" s="331" t="s">
        <v>482</v>
      </c>
      <c r="L504" s="331" t="s">
        <v>482</v>
      </c>
      <c r="M504" s="331" t="s">
        <v>482</v>
      </c>
      <c r="N504" s="331" t="s">
        <v>482</v>
      </c>
      <c r="O504" s="331" t="s">
        <v>482</v>
      </c>
      <c r="P504" s="331" t="s">
        <v>482</v>
      </c>
      <c r="Q504" s="331" t="s">
        <v>482</v>
      </c>
      <c r="R504" s="331" t="s">
        <v>482</v>
      </c>
      <c r="S504" s="331" t="s">
        <v>482</v>
      </c>
      <c r="T504" s="331" t="s">
        <v>482</v>
      </c>
      <c r="U504" s="331" t="s">
        <v>482</v>
      </c>
      <c r="V504" s="328" t="s">
        <v>185</v>
      </c>
      <c r="W504" s="331" t="s">
        <v>482</v>
      </c>
      <c r="X504" s="331" t="s">
        <v>482</v>
      </c>
      <c r="Y504" s="331" t="s">
        <v>482</v>
      </c>
      <c r="Z504" s="331" t="s">
        <v>482</v>
      </c>
      <c r="AA504" s="331" t="s">
        <v>482</v>
      </c>
      <c r="AB504" s="331" t="s">
        <v>482</v>
      </c>
      <c r="AC504" s="331" t="s">
        <v>482</v>
      </c>
      <c r="AD504" s="331" t="s">
        <v>482</v>
      </c>
      <c r="AE504" s="331" t="s">
        <v>482</v>
      </c>
      <c r="AF504" s="331" t="s">
        <v>482</v>
      </c>
      <c r="AG504" s="328" t="s">
        <v>185</v>
      </c>
      <c r="AH504" s="331" t="s">
        <v>482</v>
      </c>
      <c r="AI504" s="331" t="s">
        <v>482</v>
      </c>
      <c r="AJ504" s="331" t="s">
        <v>482</v>
      </c>
    </row>
    <row r="505" spans="1:36" x14ac:dyDescent="0.3">
      <c r="A505" s="339" t="s">
        <v>705</v>
      </c>
      <c r="B505" s="331" t="s">
        <v>482</v>
      </c>
      <c r="C505" s="331" t="s">
        <v>482</v>
      </c>
      <c r="D505" s="331" t="s">
        <v>482</v>
      </c>
      <c r="E505" s="331" t="s">
        <v>482</v>
      </c>
      <c r="F505" s="331" t="s">
        <v>482</v>
      </c>
      <c r="G505" s="331" t="s">
        <v>482</v>
      </c>
      <c r="H505" s="331" t="s">
        <v>544</v>
      </c>
      <c r="I505" s="331" t="s">
        <v>482</v>
      </c>
      <c r="J505" s="331" t="s">
        <v>482</v>
      </c>
      <c r="K505" s="331" t="s">
        <v>482</v>
      </c>
      <c r="L505" s="331" t="s">
        <v>482</v>
      </c>
      <c r="M505" s="331" t="s">
        <v>482</v>
      </c>
      <c r="N505" s="331" t="s">
        <v>482</v>
      </c>
      <c r="O505" s="331" t="s">
        <v>482</v>
      </c>
      <c r="P505" s="331" t="s">
        <v>482</v>
      </c>
      <c r="Q505" s="331" t="s">
        <v>482</v>
      </c>
      <c r="R505" s="331" t="s">
        <v>482</v>
      </c>
      <c r="S505" s="331" t="s">
        <v>482</v>
      </c>
      <c r="T505" s="331" t="s">
        <v>482</v>
      </c>
      <c r="U505" s="331" t="s">
        <v>482</v>
      </c>
      <c r="V505" s="328" t="s">
        <v>185</v>
      </c>
      <c r="W505" s="331">
        <v>2889.5115971792543</v>
      </c>
      <c r="X505" s="331">
        <v>550.24258844079532</v>
      </c>
      <c r="Y505" s="331" t="s">
        <v>482</v>
      </c>
      <c r="Z505" s="331" t="s">
        <v>482</v>
      </c>
      <c r="AA505" s="331" t="s">
        <v>482</v>
      </c>
      <c r="AB505" s="331" t="s">
        <v>482</v>
      </c>
      <c r="AC505" s="331" t="s">
        <v>482</v>
      </c>
      <c r="AD505" s="331" t="s">
        <v>482</v>
      </c>
      <c r="AE505" s="331" t="s">
        <v>482</v>
      </c>
      <c r="AF505" s="331" t="s">
        <v>482</v>
      </c>
      <c r="AG505" s="328" t="s">
        <v>185</v>
      </c>
      <c r="AH505" s="331" t="s">
        <v>482</v>
      </c>
      <c r="AI505" s="331">
        <v>2745.5373405254281</v>
      </c>
      <c r="AJ505" s="331" t="s">
        <v>482</v>
      </c>
    </row>
    <row r="506" spans="1:36" x14ac:dyDescent="0.3">
      <c r="A506" s="340" t="s">
        <v>706</v>
      </c>
      <c r="B506" s="331">
        <v>202.53417978445603</v>
      </c>
      <c r="C506" s="331">
        <v>0.60795747951898005</v>
      </c>
      <c r="D506" s="331">
        <v>0.18223611604834999</v>
      </c>
      <c r="E506" s="331" t="s">
        <v>3111</v>
      </c>
      <c r="F506" s="331" t="s">
        <v>3111</v>
      </c>
      <c r="G506" s="331" t="s">
        <v>581</v>
      </c>
      <c r="H506" s="331">
        <v>1.359442937847E-2</v>
      </c>
      <c r="I506" s="331" t="s">
        <v>581</v>
      </c>
      <c r="J506" s="331" t="s">
        <v>3111</v>
      </c>
      <c r="K506" s="331" t="s">
        <v>581</v>
      </c>
      <c r="L506" s="331" t="s">
        <v>3111</v>
      </c>
      <c r="M506" s="331" t="s">
        <v>581</v>
      </c>
      <c r="N506" s="331" t="s">
        <v>581</v>
      </c>
      <c r="O506" s="331" t="s">
        <v>581</v>
      </c>
      <c r="P506" s="331" t="s">
        <v>581</v>
      </c>
      <c r="Q506" s="331" t="s">
        <v>3111</v>
      </c>
      <c r="R506" s="331" t="s">
        <v>581</v>
      </c>
      <c r="S506" s="331" t="s">
        <v>3111</v>
      </c>
      <c r="T506" s="331" t="s">
        <v>3111</v>
      </c>
      <c r="U506" s="331">
        <v>1.6984600970478201</v>
      </c>
      <c r="V506" s="328" t="s">
        <v>185</v>
      </c>
      <c r="W506" s="331">
        <v>1083.5867883626456</v>
      </c>
      <c r="X506" s="331">
        <v>1973.4137493664118</v>
      </c>
      <c r="Y506" s="331">
        <v>79.714328892219598</v>
      </c>
      <c r="Z506" s="331" t="s">
        <v>581</v>
      </c>
      <c r="AA506" s="331">
        <v>118.23495360473002</v>
      </c>
      <c r="AB506" s="331" t="s">
        <v>581</v>
      </c>
      <c r="AC506" s="331" t="s">
        <v>3111</v>
      </c>
      <c r="AD506" s="331" t="s">
        <v>581</v>
      </c>
      <c r="AE506" s="331" t="s">
        <v>581</v>
      </c>
      <c r="AF506" s="331">
        <v>3.5894286775586801</v>
      </c>
      <c r="AG506" s="328" t="s">
        <v>185</v>
      </c>
      <c r="AH506" s="331" t="s">
        <v>581</v>
      </c>
      <c r="AI506" s="331">
        <v>709.15405230078557</v>
      </c>
      <c r="AJ506" s="331">
        <v>490.71858044210865</v>
      </c>
    </row>
    <row r="507" spans="1:36" x14ac:dyDescent="0.3">
      <c r="A507" s="341" t="s">
        <v>3391</v>
      </c>
      <c r="B507" s="331">
        <v>13.023999999999999</v>
      </c>
      <c r="C507" s="331">
        <v>268.19052749999997</v>
      </c>
      <c r="D507" s="331" t="s">
        <v>482</v>
      </c>
      <c r="E507" s="331" t="s">
        <v>482</v>
      </c>
      <c r="F507" s="331">
        <v>9031.5481900000013</v>
      </c>
      <c r="G507" s="331" t="s">
        <v>482</v>
      </c>
      <c r="H507" s="331">
        <v>80121.691793000005</v>
      </c>
      <c r="I507" s="331" t="s">
        <v>482</v>
      </c>
      <c r="J507" s="331">
        <v>9356.369772</v>
      </c>
      <c r="K507" s="331" t="s">
        <v>482</v>
      </c>
      <c r="L507" s="331" t="s">
        <v>482</v>
      </c>
      <c r="M507" s="331" t="s">
        <v>482</v>
      </c>
      <c r="N507" s="331" t="s">
        <v>482</v>
      </c>
      <c r="O507" s="331" t="s">
        <v>482</v>
      </c>
      <c r="P507" s="331" t="s">
        <v>482</v>
      </c>
      <c r="Q507" s="331">
        <v>1154.9313</v>
      </c>
      <c r="R507" s="331" t="s">
        <v>482</v>
      </c>
      <c r="S507" s="331" t="s">
        <v>482</v>
      </c>
      <c r="T507" s="331" t="s">
        <v>482</v>
      </c>
      <c r="U507" s="331" t="s">
        <v>482</v>
      </c>
      <c r="V507" s="328" t="s">
        <v>185</v>
      </c>
      <c r="W507" s="331">
        <v>15.660888</v>
      </c>
      <c r="X507" s="331" t="s">
        <v>482</v>
      </c>
      <c r="Y507" s="331" t="s">
        <v>482</v>
      </c>
      <c r="Z507" s="331" t="s">
        <v>482</v>
      </c>
      <c r="AA507" s="331" t="s">
        <v>482</v>
      </c>
      <c r="AB507" s="331" t="s">
        <v>482</v>
      </c>
      <c r="AC507" s="331" t="s">
        <v>482</v>
      </c>
      <c r="AD507" s="331" t="s">
        <v>482</v>
      </c>
      <c r="AE507" s="331" t="s">
        <v>482</v>
      </c>
      <c r="AF507" s="331" t="s">
        <v>482</v>
      </c>
      <c r="AG507" s="328" t="s">
        <v>185</v>
      </c>
      <c r="AH507" s="331">
        <v>7230.4559117999988</v>
      </c>
      <c r="AI507" s="331" t="s">
        <v>482</v>
      </c>
      <c r="AJ507" s="331" t="s">
        <v>482</v>
      </c>
    </row>
    <row r="508" spans="1:36" x14ac:dyDescent="0.3">
      <c r="A508" s="340" t="s">
        <v>707</v>
      </c>
      <c r="B508" s="331" t="s">
        <v>482</v>
      </c>
      <c r="C508" s="331" t="s">
        <v>482</v>
      </c>
      <c r="D508" s="331" t="s">
        <v>482</v>
      </c>
      <c r="E508" s="331" t="s">
        <v>482</v>
      </c>
      <c r="F508" s="331" t="s">
        <v>482</v>
      </c>
      <c r="G508" s="331" t="s">
        <v>482</v>
      </c>
      <c r="H508" s="331" t="s">
        <v>482</v>
      </c>
      <c r="I508" s="331" t="s">
        <v>482</v>
      </c>
      <c r="J508" s="331" t="s">
        <v>482</v>
      </c>
      <c r="K508" s="331" t="s">
        <v>482</v>
      </c>
      <c r="L508" s="331" t="s">
        <v>482</v>
      </c>
      <c r="M508" s="331" t="s">
        <v>482</v>
      </c>
      <c r="N508" s="331" t="s">
        <v>482</v>
      </c>
      <c r="O508" s="331" t="s">
        <v>482</v>
      </c>
      <c r="P508" s="331" t="s">
        <v>482</v>
      </c>
      <c r="Q508" s="331" t="s">
        <v>482</v>
      </c>
      <c r="R508" s="331" t="s">
        <v>482</v>
      </c>
      <c r="S508" s="331" t="s">
        <v>482</v>
      </c>
      <c r="T508" s="331" t="s">
        <v>482</v>
      </c>
      <c r="U508" s="331" t="s">
        <v>482</v>
      </c>
      <c r="V508" s="328" t="s">
        <v>185</v>
      </c>
      <c r="W508" s="331">
        <v>2.3518718468133701</v>
      </c>
      <c r="X508" s="331" t="s">
        <v>482</v>
      </c>
      <c r="Y508" s="331" t="s">
        <v>482</v>
      </c>
      <c r="Z508" s="331" t="s">
        <v>482</v>
      </c>
      <c r="AA508" s="331" t="s">
        <v>482</v>
      </c>
      <c r="AB508" s="331" t="s">
        <v>482</v>
      </c>
      <c r="AC508" s="331" t="s">
        <v>482</v>
      </c>
      <c r="AD508" s="331" t="s">
        <v>482</v>
      </c>
      <c r="AE508" s="331" t="s">
        <v>482</v>
      </c>
      <c r="AF508" s="331" t="s">
        <v>482</v>
      </c>
      <c r="AG508" s="328" t="s">
        <v>185</v>
      </c>
      <c r="AH508" s="331" t="s">
        <v>482</v>
      </c>
      <c r="AI508" s="331">
        <v>8349.1095143276398</v>
      </c>
      <c r="AJ508" s="331" t="s">
        <v>482</v>
      </c>
    </row>
    <row r="509" spans="1:36" x14ac:dyDescent="0.3">
      <c r="A509" s="342" t="s">
        <v>708</v>
      </c>
      <c r="B509" s="331" t="s">
        <v>516</v>
      </c>
      <c r="C509" s="331" t="s">
        <v>482</v>
      </c>
      <c r="D509" s="331" t="s">
        <v>482</v>
      </c>
      <c r="E509" s="331" t="s">
        <v>482</v>
      </c>
      <c r="F509" s="331" t="s">
        <v>482</v>
      </c>
      <c r="G509" s="331" t="s">
        <v>482</v>
      </c>
      <c r="H509" s="331" t="s">
        <v>482</v>
      </c>
      <c r="I509" s="331" t="s">
        <v>482</v>
      </c>
      <c r="J509" s="331" t="s">
        <v>482</v>
      </c>
      <c r="K509" s="331" t="s">
        <v>482</v>
      </c>
      <c r="L509" s="331" t="s">
        <v>482</v>
      </c>
      <c r="M509" s="331" t="s">
        <v>482</v>
      </c>
      <c r="N509" s="331" t="s">
        <v>482</v>
      </c>
      <c r="O509" s="331" t="s">
        <v>482</v>
      </c>
      <c r="P509" s="331" t="s">
        <v>482</v>
      </c>
      <c r="Q509" s="331" t="s">
        <v>482</v>
      </c>
      <c r="R509" s="331" t="s">
        <v>482</v>
      </c>
      <c r="S509" s="331" t="s">
        <v>482</v>
      </c>
      <c r="T509" s="331" t="s">
        <v>482</v>
      </c>
      <c r="U509" s="331" t="s">
        <v>482</v>
      </c>
      <c r="V509" s="328" t="s">
        <v>185</v>
      </c>
      <c r="W509" s="331" t="s">
        <v>516</v>
      </c>
      <c r="X509" s="331" t="s">
        <v>516</v>
      </c>
      <c r="Y509" s="331" t="s">
        <v>516</v>
      </c>
      <c r="Z509" s="331" t="s">
        <v>482</v>
      </c>
      <c r="AA509" s="331" t="s">
        <v>516</v>
      </c>
      <c r="AB509" s="331" t="s">
        <v>482</v>
      </c>
      <c r="AC509" s="331" t="s">
        <v>482</v>
      </c>
      <c r="AD509" s="331" t="s">
        <v>482</v>
      </c>
      <c r="AE509" s="331" t="s">
        <v>482</v>
      </c>
      <c r="AF509" s="331" t="s">
        <v>482</v>
      </c>
      <c r="AG509" s="328" t="s">
        <v>185</v>
      </c>
      <c r="AH509" s="331" t="s">
        <v>482</v>
      </c>
      <c r="AI509" s="331" t="s">
        <v>516</v>
      </c>
      <c r="AJ509" s="331" t="s">
        <v>516</v>
      </c>
    </row>
    <row r="511" spans="1:36" ht="28.8" x14ac:dyDescent="0.3">
      <c r="A511" s="50" t="s">
        <v>709</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6" x14ac:dyDescent="0.3">
      <c r="A514" s="232" t="s">
        <v>710</v>
      </c>
      <c r="B514" s="217"/>
      <c r="C514" s="217"/>
      <c r="D514" s="217"/>
      <c r="E514" s="217"/>
      <c r="F514" s="218"/>
      <c r="G514" s="49" t="s">
        <v>466</v>
      </c>
    </row>
    <row r="515" spans="1:7" ht="15.6" x14ac:dyDescent="0.3">
      <c r="A515" s="232" t="s">
        <v>711</v>
      </c>
      <c r="B515" s="217"/>
      <c r="C515" s="217"/>
      <c r="D515" s="217"/>
      <c r="E515" s="217"/>
      <c r="F515" s="218"/>
      <c r="G515" s="49" t="s">
        <v>3388</v>
      </c>
    </row>
    <row r="516" spans="1:7" x14ac:dyDescent="0.3">
      <c r="A516" s="217"/>
      <c r="B516" s="217"/>
      <c r="C516" s="217"/>
      <c r="D516" s="217"/>
      <c r="E516" s="217"/>
      <c r="F516" s="218"/>
      <c r="G516" s="49" t="s">
        <v>467</v>
      </c>
    </row>
    <row r="517" spans="1:7" x14ac:dyDescent="0.3">
      <c r="A517" s="217"/>
      <c r="B517" s="217"/>
      <c r="C517" s="217"/>
      <c r="D517" s="217"/>
      <c r="E517" s="217"/>
      <c r="F517" s="231"/>
      <c r="G517" s="217"/>
    </row>
    <row r="518" spans="1:7" x14ac:dyDescent="0.3">
      <c r="A518" s="308" t="s">
        <v>712</v>
      </c>
      <c r="B518" s="309" t="s">
        <v>469</v>
      </c>
      <c r="C518" s="226" t="s">
        <v>470</v>
      </c>
      <c r="D518" s="226" t="s">
        <v>471</v>
      </c>
      <c r="E518" s="226" t="s">
        <v>607</v>
      </c>
      <c r="F518" s="245" t="s">
        <v>473</v>
      </c>
      <c r="G518" s="245" t="s">
        <v>474</v>
      </c>
    </row>
    <row r="519" spans="1:7" ht="15" thickBot="1" x14ac:dyDescent="0.35">
      <c r="A519" s="310" t="s">
        <v>713</v>
      </c>
      <c r="B519" s="429" t="s">
        <v>476</v>
      </c>
      <c r="C519" s="429"/>
      <c r="D519" s="429"/>
      <c r="E519" s="429"/>
      <c r="F519" s="429"/>
      <c r="G519" s="430"/>
    </row>
    <row r="520" spans="1:7" ht="15" thickTop="1" x14ac:dyDescent="0.3">
      <c r="A520" s="311" t="s">
        <v>714</v>
      </c>
      <c r="B520" s="331">
        <v>7853.7090592547993</v>
      </c>
      <c r="C520" s="331">
        <v>9418.7606550076798</v>
      </c>
      <c r="D520" s="331">
        <v>1108.4205949512345</v>
      </c>
      <c r="E520" s="331">
        <v>14.91067980114685</v>
      </c>
      <c r="F520" s="331">
        <v>363.40666610922074</v>
      </c>
      <c r="G520" s="331" t="s">
        <v>482</v>
      </c>
    </row>
    <row r="521" spans="1:7" x14ac:dyDescent="0.3">
      <c r="A521" s="336" t="s">
        <v>715</v>
      </c>
      <c r="B521" s="328" t="s">
        <v>185</v>
      </c>
      <c r="C521" s="331">
        <v>8681.5577516158737</v>
      </c>
      <c r="D521" s="331">
        <v>54.694930480826123</v>
      </c>
      <c r="E521" s="328" t="s">
        <v>185</v>
      </c>
      <c r="F521" s="328" t="s">
        <v>185</v>
      </c>
      <c r="G521" s="331" t="s">
        <v>482</v>
      </c>
    </row>
    <row r="522" spans="1:7" x14ac:dyDescent="0.3">
      <c r="A522" s="336" t="s">
        <v>716</v>
      </c>
      <c r="B522" s="328" t="s">
        <v>185</v>
      </c>
      <c r="C522" s="331">
        <v>6721.72746699257</v>
      </c>
      <c r="D522" s="328" t="s">
        <v>185</v>
      </c>
      <c r="E522" s="328" t="s">
        <v>185</v>
      </c>
      <c r="F522" s="328" t="s">
        <v>185</v>
      </c>
      <c r="G522" s="328" t="s">
        <v>185</v>
      </c>
    </row>
    <row r="523" spans="1:7" x14ac:dyDescent="0.3">
      <c r="A523" s="343" t="s">
        <v>3392</v>
      </c>
      <c r="B523" s="328" t="s">
        <v>185</v>
      </c>
      <c r="C523" s="331">
        <v>6459.5584610062451</v>
      </c>
      <c r="D523" s="328" t="s">
        <v>185</v>
      </c>
      <c r="E523" s="328" t="s">
        <v>185</v>
      </c>
      <c r="F523" s="328" t="s">
        <v>185</v>
      </c>
      <c r="G523" s="328" t="s">
        <v>185</v>
      </c>
    </row>
    <row r="524" spans="1:7" x14ac:dyDescent="0.3">
      <c r="A524" s="344" t="s">
        <v>717</v>
      </c>
      <c r="B524" s="328" t="s">
        <v>185</v>
      </c>
      <c r="C524" s="328" t="s">
        <v>185</v>
      </c>
      <c r="D524" s="328" t="s">
        <v>185</v>
      </c>
      <c r="E524" s="328" t="s">
        <v>185</v>
      </c>
      <c r="F524" s="328" t="s">
        <v>185</v>
      </c>
      <c r="G524" s="328" t="s">
        <v>185</v>
      </c>
    </row>
    <row r="525" spans="1:7" x14ac:dyDescent="0.3">
      <c r="A525" s="345" t="s">
        <v>718</v>
      </c>
      <c r="B525" s="328" t="s">
        <v>185</v>
      </c>
      <c r="C525" s="331" t="s">
        <v>185</v>
      </c>
      <c r="D525" s="328" t="s">
        <v>185</v>
      </c>
      <c r="E525" s="328" t="s">
        <v>185</v>
      </c>
      <c r="F525" s="328" t="s">
        <v>185</v>
      </c>
      <c r="G525" s="328" t="s">
        <v>185</v>
      </c>
    </row>
    <row r="526" spans="1:7" x14ac:dyDescent="0.3">
      <c r="A526" s="345" t="s">
        <v>719</v>
      </c>
      <c r="B526" s="328" t="s">
        <v>185</v>
      </c>
      <c r="C526" s="331" t="s">
        <v>185</v>
      </c>
      <c r="D526" s="328" t="s">
        <v>185</v>
      </c>
      <c r="E526" s="328" t="s">
        <v>185</v>
      </c>
      <c r="F526" s="328" t="s">
        <v>185</v>
      </c>
      <c r="G526" s="328" t="s">
        <v>185</v>
      </c>
    </row>
    <row r="527" spans="1:7" x14ac:dyDescent="0.3">
      <c r="A527" s="344" t="s">
        <v>720</v>
      </c>
      <c r="B527" s="328" t="s">
        <v>185</v>
      </c>
      <c r="C527" s="328" t="s">
        <v>185</v>
      </c>
      <c r="D527" s="328" t="s">
        <v>185</v>
      </c>
      <c r="E527" s="328" t="s">
        <v>185</v>
      </c>
      <c r="F527" s="328" t="s">
        <v>185</v>
      </c>
      <c r="G527" s="328" t="s">
        <v>185</v>
      </c>
    </row>
    <row r="528" spans="1:7" x14ac:dyDescent="0.3">
      <c r="A528" s="345" t="s">
        <v>721</v>
      </c>
      <c r="B528" s="328" t="s">
        <v>185</v>
      </c>
      <c r="C528" s="331" t="s">
        <v>185</v>
      </c>
      <c r="D528" s="328" t="s">
        <v>185</v>
      </c>
      <c r="E528" s="328" t="s">
        <v>185</v>
      </c>
      <c r="F528" s="328" t="s">
        <v>185</v>
      </c>
      <c r="G528" s="328" t="s">
        <v>185</v>
      </c>
    </row>
    <row r="529" spans="1:7" x14ac:dyDescent="0.3">
      <c r="A529" s="345" t="s">
        <v>722</v>
      </c>
      <c r="B529" s="328" t="s">
        <v>185</v>
      </c>
      <c r="C529" s="331" t="s">
        <v>185</v>
      </c>
      <c r="D529" s="328" t="s">
        <v>185</v>
      </c>
      <c r="E529" s="328" t="s">
        <v>185</v>
      </c>
      <c r="F529" s="328" t="s">
        <v>185</v>
      </c>
      <c r="G529" s="328" t="s">
        <v>185</v>
      </c>
    </row>
    <row r="530" spans="1:7" x14ac:dyDescent="0.3">
      <c r="A530" s="345" t="s">
        <v>723</v>
      </c>
      <c r="B530" s="328" t="s">
        <v>185</v>
      </c>
      <c r="C530" s="331" t="s">
        <v>185</v>
      </c>
      <c r="D530" s="328" t="s">
        <v>185</v>
      </c>
      <c r="E530" s="328" t="s">
        <v>185</v>
      </c>
      <c r="F530" s="328" t="s">
        <v>185</v>
      </c>
      <c r="G530" s="328" t="s">
        <v>185</v>
      </c>
    </row>
    <row r="531" spans="1:7" x14ac:dyDescent="0.3">
      <c r="A531" s="344" t="s">
        <v>724</v>
      </c>
      <c r="B531" s="328" t="s">
        <v>185</v>
      </c>
      <c r="C531" s="328" t="s">
        <v>185</v>
      </c>
      <c r="D531" s="328" t="s">
        <v>185</v>
      </c>
      <c r="E531" s="328" t="s">
        <v>185</v>
      </c>
      <c r="F531" s="328" t="s">
        <v>185</v>
      </c>
      <c r="G531" s="328" t="s">
        <v>185</v>
      </c>
    </row>
    <row r="532" spans="1:7" x14ac:dyDescent="0.3">
      <c r="A532" s="345" t="s">
        <v>3393</v>
      </c>
      <c r="B532" s="328" t="s">
        <v>185</v>
      </c>
      <c r="C532" s="331">
        <v>6459.5584610062451</v>
      </c>
      <c r="D532" s="328" t="s">
        <v>185</v>
      </c>
      <c r="E532" s="328" t="s">
        <v>185</v>
      </c>
      <c r="F532" s="328" t="s">
        <v>185</v>
      </c>
      <c r="G532" s="328" t="s">
        <v>185</v>
      </c>
    </row>
    <row r="533" spans="1:7" x14ac:dyDescent="0.3">
      <c r="A533" s="346" t="s">
        <v>727</v>
      </c>
      <c r="B533" s="328" t="s">
        <v>185</v>
      </c>
      <c r="C533" s="331">
        <v>473.19623090020355</v>
      </c>
      <c r="D533" s="328"/>
      <c r="E533" s="328" t="s">
        <v>185</v>
      </c>
      <c r="F533" s="328" t="s">
        <v>185</v>
      </c>
      <c r="G533" s="328"/>
    </row>
    <row r="534" spans="1:7" x14ac:dyDescent="0.3">
      <c r="A534" s="346" t="s">
        <v>728</v>
      </c>
      <c r="B534" s="328" t="s">
        <v>185</v>
      </c>
      <c r="C534" s="331">
        <v>299.39799460361405</v>
      </c>
      <c r="D534" s="328"/>
      <c r="E534" s="328" t="s">
        <v>185</v>
      </c>
      <c r="F534" s="328" t="s">
        <v>185</v>
      </c>
      <c r="G534" s="328"/>
    </row>
    <row r="535" spans="1:7" x14ac:dyDescent="0.3">
      <c r="A535" s="346" t="s">
        <v>729</v>
      </c>
      <c r="B535" s="328" t="s">
        <v>185</v>
      </c>
      <c r="C535" s="331">
        <v>3035.0507480212009</v>
      </c>
      <c r="D535" s="328"/>
      <c r="E535" s="328" t="s">
        <v>185</v>
      </c>
      <c r="F535" s="328" t="s">
        <v>185</v>
      </c>
      <c r="G535" s="328"/>
    </row>
    <row r="536" spans="1:7" x14ac:dyDescent="0.3">
      <c r="A536" s="346" t="s">
        <v>730</v>
      </c>
      <c r="B536" s="328" t="s">
        <v>185</v>
      </c>
      <c r="C536" s="331">
        <v>251.93525163617798</v>
      </c>
      <c r="D536" s="328"/>
      <c r="E536" s="328" t="s">
        <v>185</v>
      </c>
      <c r="F536" s="328" t="s">
        <v>185</v>
      </c>
      <c r="G536" s="328"/>
    </row>
    <row r="537" spans="1:7" x14ac:dyDescent="0.3">
      <c r="A537" s="346" t="s">
        <v>731</v>
      </c>
      <c r="B537" s="328" t="s">
        <v>185</v>
      </c>
      <c r="C537" s="331">
        <v>297.36246326322032</v>
      </c>
      <c r="D537" s="328"/>
      <c r="E537" s="328" t="s">
        <v>185</v>
      </c>
      <c r="F537" s="328" t="s">
        <v>185</v>
      </c>
      <c r="G537" s="328"/>
    </row>
    <row r="538" spans="1:7" x14ac:dyDescent="0.3">
      <c r="A538" s="346" t="s">
        <v>732</v>
      </c>
      <c r="B538" s="328" t="s">
        <v>185</v>
      </c>
      <c r="C538" s="331">
        <v>309.95636595734669</v>
      </c>
      <c r="D538" s="328"/>
      <c r="E538" s="328" t="s">
        <v>185</v>
      </c>
      <c r="F538" s="328" t="s">
        <v>185</v>
      </c>
      <c r="G538" s="328"/>
    </row>
    <row r="539" spans="1:7" x14ac:dyDescent="0.3">
      <c r="A539" s="346" t="s">
        <v>733</v>
      </c>
      <c r="B539" s="328" t="s">
        <v>185</v>
      </c>
      <c r="C539" s="331">
        <v>178.40438707912745</v>
      </c>
      <c r="D539" s="328"/>
      <c r="E539" s="328" t="s">
        <v>185</v>
      </c>
      <c r="F539" s="328" t="s">
        <v>185</v>
      </c>
      <c r="G539" s="328"/>
    </row>
    <row r="540" spans="1:7" x14ac:dyDescent="0.3">
      <c r="A540" s="346" t="s">
        <v>734</v>
      </c>
      <c r="B540" s="328" t="s">
        <v>185</v>
      </c>
      <c r="C540" s="331">
        <v>214.11005793654462</v>
      </c>
      <c r="D540" s="328"/>
      <c r="E540" s="328" t="s">
        <v>185</v>
      </c>
      <c r="F540" s="328" t="s">
        <v>185</v>
      </c>
      <c r="G540" s="328"/>
    </row>
    <row r="541" spans="1:7" x14ac:dyDescent="0.3">
      <c r="A541" s="346" t="s">
        <v>735</v>
      </c>
      <c r="B541" s="328" t="s">
        <v>185</v>
      </c>
      <c r="C541" s="331">
        <v>1167.114207479091</v>
      </c>
      <c r="D541" s="328"/>
      <c r="E541" s="328" t="s">
        <v>185</v>
      </c>
      <c r="F541" s="328" t="s">
        <v>185</v>
      </c>
      <c r="G541" s="328"/>
    </row>
    <row r="542" spans="1:7" x14ac:dyDescent="0.3">
      <c r="A542" s="346" t="s">
        <v>3115</v>
      </c>
      <c r="B542" s="328" t="s">
        <v>185</v>
      </c>
      <c r="C542" s="331">
        <v>178.70274178817721</v>
      </c>
      <c r="D542" s="328"/>
      <c r="E542" s="328" t="s">
        <v>185</v>
      </c>
      <c r="F542" s="328" t="s">
        <v>185</v>
      </c>
      <c r="G542" s="328"/>
    </row>
    <row r="543" spans="1:7" x14ac:dyDescent="0.3">
      <c r="A543" s="346" t="s">
        <v>3116</v>
      </c>
      <c r="B543" s="328" t="s">
        <v>185</v>
      </c>
      <c r="C543" s="331">
        <v>54.328012341541672</v>
      </c>
      <c r="D543" s="328"/>
      <c r="E543" s="328" t="s">
        <v>185</v>
      </c>
      <c r="F543" s="328" t="s">
        <v>185</v>
      </c>
      <c r="G543" s="328"/>
    </row>
    <row r="544" spans="1:7" x14ac:dyDescent="0.3">
      <c r="A544" s="343" t="s">
        <v>736</v>
      </c>
      <c r="B544" s="328" t="s">
        <v>185</v>
      </c>
      <c r="C544" s="331">
        <v>55.215000000000003</v>
      </c>
      <c r="D544" s="328" t="s">
        <v>185</v>
      </c>
      <c r="E544" s="328" t="s">
        <v>185</v>
      </c>
      <c r="F544" s="328" t="s">
        <v>185</v>
      </c>
      <c r="G544" s="328" t="s">
        <v>185</v>
      </c>
    </row>
    <row r="545" spans="1:7" x14ac:dyDescent="0.3">
      <c r="A545" s="343" t="s">
        <v>737</v>
      </c>
      <c r="B545" s="328" t="s">
        <v>185</v>
      </c>
      <c r="C545" s="331">
        <v>91.609200000000001</v>
      </c>
      <c r="D545" s="328" t="s">
        <v>185</v>
      </c>
      <c r="E545" s="328" t="s">
        <v>185</v>
      </c>
      <c r="F545" s="328" t="s">
        <v>185</v>
      </c>
      <c r="G545" s="328" t="s">
        <v>185</v>
      </c>
    </row>
    <row r="546" spans="1:7" x14ac:dyDescent="0.3">
      <c r="A546" s="343" t="s">
        <v>738</v>
      </c>
      <c r="B546" s="328" t="s">
        <v>185</v>
      </c>
      <c r="C546" s="331">
        <v>115.34480598632427</v>
      </c>
      <c r="D546" s="328" t="s">
        <v>185</v>
      </c>
      <c r="E546" s="328" t="s">
        <v>185</v>
      </c>
      <c r="F546" s="328" t="s">
        <v>185</v>
      </c>
      <c r="G546" s="328" t="s">
        <v>185</v>
      </c>
    </row>
    <row r="547" spans="1:7" x14ac:dyDescent="0.3">
      <c r="A547" s="347" t="s">
        <v>739</v>
      </c>
      <c r="B547" s="328" t="s">
        <v>185</v>
      </c>
      <c r="C547" s="331" t="s">
        <v>509</v>
      </c>
      <c r="D547" s="328"/>
      <c r="E547" s="328" t="s">
        <v>185</v>
      </c>
      <c r="F547" s="328" t="s">
        <v>185</v>
      </c>
      <c r="G547" s="328"/>
    </row>
    <row r="548" spans="1:7" x14ac:dyDescent="0.3">
      <c r="A548" s="347" t="s">
        <v>740</v>
      </c>
      <c r="B548" s="328" t="s">
        <v>185</v>
      </c>
      <c r="C548" s="331">
        <v>26.068534199999998</v>
      </c>
      <c r="D548" s="328"/>
      <c r="E548" s="328" t="s">
        <v>185</v>
      </c>
      <c r="F548" s="328" t="s">
        <v>185</v>
      </c>
      <c r="G548" s="328"/>
    </row>
    <row r="549" spans="1:7" x14ac:dyDescent="0.3">
      <c r="A549" s="347" t="s">
        <v>741</v>
      </c>
      <c r="B549" s="328" t="s">
        <v>185</v>
      </c>
      <c r="C549" s="331">
        <v>69.750133199999993</v>
      </c>
      <c r="D549" s="328"/>
      <c r="E549" s="328" t="s">
        <v>185</v>
      </c>
      <c r="F549" s="328" t="s">
        <v>185</v>
      </c>
      <c r="G549" s="328"/>
    </row>
    <row r="550" spans="1:7" x14ac:dyDescent="0.3">
      <c r="A550" s="347" t="s">
        <v>742</v>
      </c>
      <c r="B550" s="328" t="s">
        <v>185</v>
      </c>
      <c r="C550" s="331">
        <v>2.1242679999999998</v>
      </c>
      <c r="D550" s="328"/>
      <c r="E550" s="328" t="s">
        <v>185</v>
      </c>
      <c r="F550" s="328" t="s">
        <v>185</v>
      </c>
      <c r="G550" s="328"/>
    </row>
    <row r="551" spans="1:7" x14ac:dyDescent="0.3">
      <c r="A551" s="347" t="s">
        <v>743</v>
      </c>
      <c r="B551" s="328" t="s">
        <v>185</v>
      </c>
      <c r="C551" s="331" t="s">
        <v>509</v>
      </c>
      <c r="D551" s="328"/>
      <c r="E551" s="328" t="s">
        <v>185</v>
      </c>
      <c r="F551" s="328" t="s">
        <v>185</v>
      </c>
      <c r="G551" s="328"/>
    </row>
    <row r="552" spans="1:7" x14ac:dyDescent="0.3">
      <c r="A552" s="348" t="s">
        <v>744</v>
      </c>
      <c r="B552" s="328" t="s">
        <v>185</v>
      </c>
      <c r="C552" s="331">
        <v>17.401870586324279</v>
      </c>
      <c r="D552" s="328" t="s">
        <v>185</v>
      </c>
      <c r="E552" s="328" t="s">
        <v>185</v>
      </c>
      <c r="F552" s="328" t="s">
        <v>185</v>
      </c>
      <c r="G552" s="328" t="s">
        <v>185</v>
      </c>
    </row>
    <row r="553" spans="1:7" x14ac:dyDescent="0.3">
      <c r="A553" s="349" t="s">
        <v>745</v>
      </c>
      <c r="B553" s="328" t="s">
        <v>185</v>
      </c>
      <c r="C553" s="331">
        <v>17.401870586324279</v>
      </c>
      <c r="D553" s="328"/>
      <c r="E553" s="328" t="s">
        <v>185</v>
      </c>
      <c r="F553" s="328" t="s">
        <v>185</v>
      </c>
      <c r="G553" s="328"/>
    </row>
    <row r="554" spans="1:7" x14ac:dyDescent="0.3">
      <c r="A554" s="336" t="s">
        <v>746</v>
      </c>
      <c r="B554" s="328" t="s">
        <v>185</v>
      </c>
      <c r="C554" s="331">
        <v>1959.8302846233032</v>
      </c>
      <c r="D554" s="331">
        <v>54.694930480826123</v>
      </c>
      <c r="E554" s="328" t="s">
        <v>185</v>
      </c>
      <c r="F554" s="328" t="s">
        <v>185</v>
      </c>
      <c r="G554" s="331" t="s">
        <v>482</v>
      </c>
    </row>
    <row r="555" spans="1:7" x14ac:dyDescent="0.3">
      <c r="A555" s="350" t="s">
        <v>3394</v>
      </c>
      <c r="B555" s="328" t="s">
        <v>185</v>
      </c>
      <c r="C555" s="331">
        <v>1009.8520195503449</v>
      </c>
      <c r="D555" s="331">
        <v>42.152764039128421</v>
      </c>
      <c r="E555" s="328" t="s">
        <v>185</v>
      </c>
      <c r="F555" s="328" t="s">
        <v>185</v>
      </c>
      <c r="G555" s="331" t="s">
        <v>482</v>
      </c>
    </row>
    <row r="556" spans="1:7" x14ac:dyDescent="0.3">
      <c r="A556" s="344" t="s">
        <v>717</v>
      </c>
      <c r="B556" s="328" t="s">
        <v>185</v>
      </c>
      <c r="C556" s="328" t="s">
        <v>185</v>
      </c>
      <c r="D556" s="328" t="s">
        <v>185</v>
      </c>
      <c r="E556" s="328" t="s">
        <v>185</v>
      </c>
      <c r="F556" s="328" t="s">
        <v>185</v>
      </c>
      <c r="G556" s="328" t="s">
        <v>185</v>
      </c>
    </row>
    <row r="557" spans="1:7" x14ac:dyDescent="0.3">
      <c r="A557" s="345" t="s">
        <v>718</v>
      </c>
      <c r="B557" s="328" t="s">
        <v>185</v>
      </c>
      <c r="C557" s="331" t="s">
        <v>185</v>
      </c>
      <c r="D557" s="331" t="s">
        <v>185</v>
      </c>
      <c r="E557" s="328" t="s">
        <v>185</v>
      </c>
      <c r="F557" s="328" t="s">
        <v>185</v>
      </c>
      <c r="G557" s="329" t="s">
        <v>185</v>
      </c>
    </row>
    <row r="558" spans="1:7" x14ac:dyDescent="0.3">
      <c r="A558" s="345" t="s">
        <v>719</v>
      </c>
      <c r="B558" s="328" t="s">
        <v>185</v>
      </c>
      <c r="C558" s="331" t="s">
        <v>185</v>
      </c>
      <c r="D558" s="331" t="s">
        <v>185</v>
      </c>
      <c r="E558" s="328" t="s">
        <v>185</v>
      </c>
      <c r="F558" s="328" t="s">
        <v>185</v>
      </c>
      <c r="G558" s="329" t="s">
        <v>185</v>
      </c>
    </row>
    <row r="559" spans="1:7" x14ac:dyDescent="0.3">
      <c r="A559" s="344" t="s">
        <v>720</v>
      </c>
      <c r="B559" s="328" t="s">
        <v>185</v>
      </c>
      <c r="C559" s="328" t="s">
        <v>185</v>
      </c>
      <c r="D559" s="328" t="s">
        <v>185</v>
      </c>
      <c r="E559" s="328" t="s">
        <v>185</v>
      </c>
      <c r="F559" s="328" t="s">
        <v>185</v>
      </c>
      <c r="G559" s="328" t="s">
        <v>185</v>
      </c>
    </row>
    <row r="560" spans="1:7" x14ac:dyDescent="0.3">
      <c r="A560" s="345" t="s">
        <v>721</v>
      </c>
      <c r="B560" s="328" t="s">
        <v>185</v>
      </c>
      <c r="C560" s="331" t="s">
        <v>185</v>
      </c>
      <c r="D560" s="331" t="s">
        <v>185</v>
      </c>
      <c r="E560" s="328" t="s">
        <v>185</v>
      </c>
      <c r="F560" s="328" t="s">
        <v>185</v>
      </c>
      <c r="G560" s="329" t="s">
        <v>185</v>
      </c>
    </row>
    <row r="561" spans="1:7" x14ac:dyDescent="0.3">
      <c r="A561" s="345" t="s">
        <v>722</v>
      </c>
      <c r="B561" s="328" t="s">
        <v>185</v>
      </c>
      <c r="C561" s="331" t="s">
        <v>185</v>
      </c>
      <c r="D561" s="331" t="s">
        <v>185</v>
      </c>
      <c r="E561" s="328" t="s">
        <v>185</v>
      </c>
      <c r="F561" s="328" t="s">
        <v>185</v>
      </c>
      <c r="G561" s="329" t="s">
        <v>185</v>
      </c>
    </row>
    <row r="562" spans="1:7" x14ac:dyDescent="0.3">
      <c r="A562" s="345" t="s">
        <v>723</v>
      </c>
      <c r="B562" s="328" t="s">
        <v>185</v>
      </c>
      <c r="C562" s="331" t="s">
        <v>185</v>
      </c>
      <c r="D562" s="331" t="s">
        <v>185</v>
      </c>
      <c r="E562" s="328" t="s">
        <v>185</v>
      </c>
      <c r="F562" s="328" t="s">
        <v>185</v>
      </c>
      <c r="G562" s="329" t="s">
        <v>185</v>
      </c>
    </row>
    <row r="563" spans="1:7" x14ac:dyDescent="0.3">
      <c r="A563" s="344" t="s">
        <v>724</v>
      </c>
      <c r="B563" s="328" t="s">
        <v>185</v>
      </c>
      <c r="C563" s="328" t="s">
        <v>185</v>
      </c>
      <c r="D563" s="328" t="s">
        <v>185</v>
      </c>
      <c r="E563" s="328" t="s">
        <v>185</v>
      </c>
      <c r="F563" s="328" t="s">
        <v>185</v>
      </c>
      <c r="G563" s="328" t="s">
        <v>185</v>
      </c>
    </row>
    <row r="564" spans="1:7" x14ac:dyDescent="0.3">
      <c r="A564" s="345" t="s">
        <v>3395</v>
      </c>
      <c r="B564" s="328" t="s">
        <v>185</v>
      </c>
      <c r="C564" s="331">
        <v>1009.8520195503449</v>
      </c>
      <c r="D564" s="331">
        <v>42.152764039128421</v>
      </c>
      <c r="E564" s="328" t="s">
        <v>185</v>
      </c>
      <c r="F564" s="328" t="s">
        <v>185</v>
      </c>
      <c r="G564" s="329" t="s">
        <v>482</v>
      </c>
    </row>
    <row r="565" spans="1:7" x14ac:dyDescent="0.3">
      <c r="A565" s="346" t="s">
        <v>725</v>
      </c>
      <c r="B565" s="328" t="s">
        <v>185</v>
      </c>
      <c r="C565" s="331" t="s">
        <v>484</v>
      </c>
      <c r="D565" s="331" t="s">
        <v>484</v>
      </c>
      <c r="E565" s="328" t="s">
        <v>185</v>
      </c>
      <c r="F565" s="328" t="s">
        <v>185</v>
      </c>
      <c r="G565" s="329" t="s">
        <v>482</v>
      </c>
    </row>
    <row r="566" spans="1:7" x14ac:dyDescent="0.3">
      <c r="A566" s="346" t="s">
        <v>726</v>
      </c>
      <c r="B566" s="328" t="s">
        <v>185</v>
      </c>
      <c r="C566" s="331" t="s">
        <v>484</v>
      </c>
      <c r="D566" s="331" t="s">
        <v>484</v>
      </c>
      <c r="E566" s="328" t="s">
        <v>185</v>
      </c>
      <c r="F566" s="328" t="s">
        <v>185</v>
      </c>
      <c r="G566" s="329" t="s">
        <v>482</v>
      </c>
    </row>
    <row r="567" spans="1:7" x14ac:dyDescent="0.3">
      <c r="A567" s="346" t="s">
        <v>727</v>
      </c>
      <c r="B567" s="328" t="s">
        <v>185</v>
      </c>
      <c r="C567" s="331">
        <v>4.2126418231888598</v>
      </c>
      <c r="D567" s="331" t="s">
        <v>484</v>
      </c>
      <c r="E567" s="328" t="s">
        <v>185</v>
      </c>
      <c r="F567" s="328" t="s">
        <v>185</v>
      </c>
      <c r="G567" s="329" t="s">
        <v>482</v>
      </c>
    </row>
    <row r="568" spans="1:7" x14ac:dyDescent="0.3">
      <c r="A568" s="346" t="s">
        <v>728</v>
      </c>
      <c r="B568" s="328" t="s">
        <v>185</v>
      </c>
      <c r="C568" s="331">
        <v>2.7902546389271099</v>
      </c>
      <c r="D568" s="331" t="s">
        <v>484</v>
      </c>
      <c r="E568" s="328" t="s">
        <v>185</v>
      </c>
      <c r="F568" s="328" t="s">
        <v>185</v>
      </c>
      <c r="G568" s="329" t="s">
        <v>482</v>
      </c>
    </row>
    <row r="569" spans="1:7" x14ac:dyDescent="0.3">
      <c r="A569" s="346" t="s">
        <v>729</v>
      </c>
      <c r="B569" s="328" t="s">
        <v>185</v>
      </c>
      <c r="C569" s="331">
        <v>28.497717298240602</v>
      </c>
      <c r="D569" s="331" t="s">
        <v>484</v>
      </c>
      <c r="E569" s="328" t="s">
        <v>185</v>
      </c>
      <c r="F569" s="328" t="s">
        <v>185</v>
      </c>
      <c r="G569" s="329" t="s">
        <v>482</v>
      </c>
    </row>
    <row r="570" spans="1:7" x14ac:dyDescent="0.3">
      <c r="A570" s="346" t="s">
        <v>730</v>
      </c>
      <c r="B570" s="328" t="s">
        <v>185</v>
      </c>
      <c r="C570" s="331">
        <v>6.66034512616306</v>
      </c>
      <c r="D570" s="331">
        <v>7.8425112598720697</v>
      </c>
      <c r="E570" s="328" t="s">
        <v>185</v>
      </c>
      <c r="F570" s="328" t="s">
        <v>185</v>
      </c>
      <c r="G570" s="329" t="s">
        <v>482</v>
      </c>
    </row>
    <row r="571" spans="1:7" x14ac:dyDescent="0.3">
      <c r="A571" s="346" t="s">
        <v>731</v>
      </c>
      <c r="B571" s="328" t="s">
        <v>185</v>
      </c>
      <c r="C571" s="331">
        <v>2.52263043402202</v>
      </c>
      <c r="D571" s="331" t="s">
        <v>484</v>
      </c>
      <c r="E571" s="328" t="s">
        <v>185</v>
      </c>
      <c r="F571" s="328" t="s">
        <v>185</v>
      </c>
      <c r="G571" s="329" t="s">
        <v>482</v>
      </c>
    </row>
    <row r="572" spans="1:7" x14ac:dyDescent="0.3">
      <c r="A572" s="346" t="s">
        <v>732</v>
      </c>
      <c r="B572" s="328" t="s">
        <v>185</v>
      </c>
      <c r="C572" s="331">
        <v>15.278275422757799</v>
      </c>
      <c r="D572" s="331">
        <v>15.52463493848146</v>
      </c>
      <c r="E572" s="328" t="s">
        <v>185</v>
      </c>
      <c r="F572" s="328" t="s">
        <v>185</v>
      </c>
      <c r="G572" s="329" t="s">
        <v>482</v>
      </c>
    </row>
    <row r="573" spans="1:7" x14ac:dyDescent="0.3">
      <c r="A573" s="346" t="s">
        <v>733</v>
      </c>
      <c r="B573" s="328" t="s">
        <v>185</v>
      </c>
      <c r="C573" s="331">
        <v>8.8016924452317706</v>
      </c>
      <c r="D573" s="331">
        <v>8.4893956827476593</v>
      </c>
      <c r="E573" s="328" t="s">
        <v>185</v>
      </c>
      <c r="F573" s="328" t="s">
        <v>185</v>
      </c>
      <c r="G573" s="329" t="s">
        <v>482</v>
      </c>
    </row>
    <row r="574" spans="1:7" x14ac:dyDescent="0.3">
      <c r="A574" s="346" t="s">
        <v>734</v>
      </c>
      <c r="B574" s="328" t="s">
        <v>185</v>
      </c>
      <c r="C574" s="331">
        <v>2.0137792152480598</v>
      </c>
      <c r="D574" s="331" t="s">
        <v>484</v>
      </c>
      <c r="E574" s="328" t="s">
        <v>185</v>
      </c>
      <c r="F574" s="328" t="s">
        <v>185</v>
      </c>
      <c r="G574" s="329" t="s">
        <v>482</v>
      </c>
    </row>
    <row r="575" spans="1:7" x14ac:dyDescent="0.3">
      <c r="A575" s="346" t="s">
        <v>735</v>
      </c>
      <c r="B575" s="328" t="s">
        <v>185</v>
      </c>
      <c r="C575" s="331">
        <v>935.45098734337898</v>
      </c>
      <c r="D575" s="331">
        <v>10.296222158027231</v>
      </c>
      <c r="E575" s="328" t="s">
        <v>185</v>
      </c>
      <c r="F575" s="328" t="s">
        <v>185</v>
      </c>
      <c r="G575" s="329" t="s">
        <v>482</v>
      </c>
    </row>
    <row r="576" spans="1:7" x14ac:dyDescent="0.3">
      <c r="A576" s="346" t="s">
        <v>3115</v>
      </c>
      <c r="B576" s="328" t="s">
        <v>185</v>
      </c>
      <c r="C576" s="331">
        <v>2.84526374758499</v>
      </c>
      <c r="D576" s="331" t="s">
        <v>484</v>
      </c>
      <c r="E576" s="328" t="s">
        <v>185</v>
      </c>
      <c r="F576" s="328" t="s">
        <v>185</v>
      </c>
      <c r="G576" s="329" t="s">
        <v>482</v>
      </c>
    </row>
    <row r="577" spans="1:7" x14ac:dyDescent="0.3">
      <c r="A577" s="346" t="s">
        <v>3116</v>
      </c>
      <c r="B577" s="328" t="s">
        <v>185</v>
      </c>
      <c r="C577" s="331">
        <v>0.77843205560164996</v>
      </c>
      <c r="D577" s="331" t="s">
        <v>484</v>
      </c>
      <c r="E577" s="328" t="s">
        <v>185</v>
      </c>
      <c r="F577" s="328" t="s">
        <v>185</v>
      </c>
      <c r="G577" s="329" t="s">
        <v>482</v>
      </c>
    </row>
    <row r="578" spans="1:7" x14ac:dyDescent="0.3">
      <c r="A578" s="343" t="s">
        <v>736</v>
      </c>
      <c r="B578" s="328" t="s">
        <v>185</v>
      </c>
      <c r="C578" s="331">
        <v>2.33929947528482</v>
      </c>
      <c r="D578" s="331">
        <v>1.16065025717818</v>
      </c>
      <c r="E578" s="328" t="s">
        <v>185</v>
      </c>
      <c r="F578" s="328" t="s">
        <v>185</v>
      </c>
      <c r="G578" s="329" t="s">
        <v>482</v>
      </c>
    </row>
    <row r="579" spans="1:7" x14ac:dyDescent="0.3">
      <c r="A579" s="343" t="s">
        <v>737</v>
      </c>
      <c r="B579" s="328" t="s">
        <v>185</v>
      </c>
      <c r="C579" s="331">
        <v>811.93514606186397</v>
      </c>
      <c r="D579" s="331">
        <v>5.4580785736261301</v>
      </c>
      <c r="E579" s="328" t="s">
        <v>185</v>
      </c>
      <c r="F579" s="328" t="s">
        <v>185</v>
      </c>
      <c r="G579" s="329" t="s">
        <v>482</v>
      </c>
    </row>
    <row r="580" spans="1:7" x14ac:dyDescent="0.3">
      <c r="A580" s="343" t="s">
        <v>738</v>
      </c>
      <c r="B580" s="328" t="s">
        <v>185</v>
      </c>
      <c r="C580" s="331">
        <v>135.7038195358096</v>
      </c>
      <c r="D580" s="331">
        <v>5.9234376108933899</v>
      </c>
      <c r="E580" s="328" t="s">
        <v>185</v>
      </c>
      <c r="F580" s="328" t="s">
        <v>185</v>
      </c>
      <c r="G580" s="331" t="s">
        <v>482</v>
      </c>
    </row>
    <row r="581" spans="1:7" x14ac:dyDescent="0.3">
      <c r="A581" s="347" t="s">
        <v>739</v>
      </c>
      <c r="B581" s="328" t="s">
        <v>185</v>
      </c>
      <c r="C581" s="331" t="s">
        <v>509</v>
      </c>
      <c r="D581" s="331" t="s">
        <v>509</v>
      </c>
      <c r="E581" s="328" t="s">
        <v>185</v>
      </c>
      <c r="F581" s="328" t="s">
        <v>185</v>
      </c>
      <c r="G581" s="329" t="s">
        <v>482</v>
      </c>
    </row>
    <row r="582" spans="1:7" x14ac:dyDescent="0.3">
      <c r="A582" s="347" t="s">
        <v>740</v>
      </c>
      <c r="B582" s="328" t="s">
        <v>185</v>
      </c>
      <c r="C582" s="331">
        <v>0.39070037091767001</v>
      </c>
      <c r="D582" s="331">
        <v>8.605344306328E-2</v>
      </c>
      <c r="E582" s="328" t="s">
        <v>185</v>
      </c>
      <c r="F582" s="328" t="s">
        <v>185</v>
      </c>
      <c r="G582" s="329" t="s">
        <v>482</v>
      </c>
    </row>
    <row r="583" spans="1:7" x14ac:dyDescent="0.3">
      <c r="A583" s="347" t="s">
        <v>741</v>
      </c>
      <c r="B583" s="328" t="s">
        <v>185</v>
      </c>
      <c r="C583" s="331">
        <v>5.3420648053523196</v>
      </c>
      <c r="D583" s="331">
        <v>0.46691353425823001</v>
      </c>
      <c r="E583" s="328" t="s">
        <v>185</v>
      </c>
      <c r="F583" s="328" t="s">
        <v>185</v>
      </c>
      <c r="G583" s="329" t="s">
        <v>482</v>
      </c>
    </row>
    <row r="584" spans="1:7" x14ac:dyDescent="0.3">
      <c r="A584" s="347" t="s">
        <v>742</v>
      </c>
      <c r="B584" s="328" t="s">
        <v>185</v>
      </c>
      <c r="C584" s="331">
        <v>8.5169405120220004E-2</v>
      </c>
      <c r="D584" s="331">
        <v>8.4830813865599992E-3</v>
      </c>
      <c r="E584" s="328" t="s">
        <v>185</v>
      </c>
      <c r="F584" s="328" t="s">
        <v>185</v>
      </c>
      <c r="G584" s="329" t="s">
        <v>482</v>
      </c>
    </row>
    <row r="585" spans="1:7" x14ac:dyDescent="0.3">
      <c r="A585" s="347" t="s">
        <v>743</v>
      </c>
      <c r="B585" s="328" t="s">
        <v>185</v>
      </c>
      <c r="C585" s="331">
        <v>129.698664250798</v>
      </c>
      <c r="D585" s="331">
        <v>5.3619875521853197</v>
      </c>
      <c r="E585" s="328" t="s">
        <v>185</v>
      </c>
      <c r="F585" s="328" t="s">
        <v>185</v>
      </c>
      <c r="G585" s="329" t="s">
        <v>482</v>
      </c>
    </row>
    <row r="586" spans="1:7" x14ac:dyDescent="0.3">
      <c r="A586" s="348" t="s">
        <v>744</v>
      </c>
      <c r="B586" s="328" t="s">
        <v>185</v>
      </c>
      <c r="C586" s="331">
        <v>0.18722070362137999</v>
      </c>
      <c r="D586" s="331" t="s">
        <v>484</v>
      </c>
      <c r="E586" s="328" t="s">
        <v>185</v>
      </c>
      <c r="F586" s="328" t="s">
        <v>185</v>
      </c>
      <c r="G586" s="331" t="s">
        <v>482</v>
      </c>
    </row>
    <row r="587" spans="1:7" x14ac:dyDescent="0.3">
      <c r="A587" s="349" t="s">
        <v>745</v>
      </c>
      <c r="B587" s="328" t="s">
        <v>185</v>
      </c>
      <c r="C587" s="331">
        <v>0.18722070362137999</v>
      </c>
      <c r="D587" s="331" t="s">
        <v>484</v>
      </c>
      <c r="E587" s="328" t="s">
        <v>185</v>
      </c>
      <c r="F587" s="328" t="s">
        <v>185</v>
      </c>
      <c r="G587" s="329" t="s">
        <v>482</v>
      </c>
    </row>
    <row r="588" spans="1:7" ht="15" thickBot="1" x14ac:dyDescent="0.35">
      <c r="A588" s="343" t="s">
        <v>3396</v>
      </c>
      <c r="B588" s="328" t="s">
        <v>185</v>
      </c>
      <c r="C588" s="328" t="s">
        <v>185</v>
      </c>
      <c r="D588" s="331" t="s">
        <v>484</v>
      </c>
      <c r="E588" s="328" t="s">
        <v>185</v>
      </c>
      <c r="F588" s="328" t="s">
        <v>185</v>
      </c>
      <c r="G588" s="328" t="s">
        <v>185</v>
      </c>
    </row>
    <row r="589" spans="1:7" s="246" customFormat="1" ht="12.75" customHeight="1" thickTop="1" x14ac:dyDescent="0.25">
      <c r="A589" s="67" t="s">
        <v>747</v>
      </c>
      <c r="B589" s="328" t="s">
        <v>185</v>
      </c>
      <c r="C589" s="331">
        <v>719.88457694084161</v>
      </c>
      <c r="D589" s="328" t="s">
        <v>185</v>
      </c>
      <c r="E589" s="328" t="s">
        <v>185</v>
      </c>
      <c r="F589" s="328" t="s">
        <v>185</v>
      </c>
      <c r="G589" s="331" t="s">
        <v>482</v>
      </c>
    </row>
    <row r="590" spans="1:7" s="246" customFormat="1" ht="12.75" customHeight="1" x14ac:dyDescent="0.25">
      <c r="A590" s="68" t="s">
        <v>748</v>
      </c>
      <c r="B590" s="328" t="s">
        <v>185</v>
      </c>
      <c r="C590" s="329" t="s">
        <v>482</v>
      </c>
      <c r="D590" s="331">
        <v>1053.0935979415153</v>
      </c>
      <c r="E590" s="329" t="s">
        <v>482</v>
      </c>
      <c r="F590" s="329" t="s">
        <v>482</v>
      </c>
      <c r="G590" s="329" t="s">
        <v>482</v>
      </c>
    </row>
    <row r="591" spans="1:7" s="246" customFormat="1" ht="12.75" customHeight="1" x14ac:dyDescent="0.25">
      <c r="A591" s="68" t="s">
        <v>749</v>
      </c>
      <c r="B591" s="328" t="s">
        <v>185</v>
      </c>
      <c r="C591" s="331" t="s">
        <v>484</v>
      </c>
      <c r="D591" s="331" t="s">
        <v>484</v>
      </c>
      <c r="E591" s="329" t="s">
        <v>484</v>
      </c>
      <c r="F591" s="329" t="s">
        <v>484</v>
      </c>
      <c r="G591" s="329" t="s">
        <v>482</v>
      </c>
    </row>
    <row r="592" spans="1:7" s="246" customFormat="1" ht="12.75" customHeight="1" x14ac:dyDescent="0.25">
      <c r="A592" s="68" t="s">
        <v>750</v>
      </c>
      <c r="B592" s="328" t="s">
        <v>185</v>
      </c>
      <c r="C592" s="331">
        <v>17.318326450965749</v>
      </c>
      <c r="D592" s="331">
        <v>0.63206652889299997</v>
      </c>
      <c r="E592" s="329">
        <v>14.91067980114685</v>
      </c>
      <c r="F592" s="329">
        <v>363.40666610922074</v>
      </c>
      <c r="G592" s="329" t="s">
        <v>482</v>
      </c>
    </row>
    <row r="593" spans="1:7" s="246" customFormat="1" ht="14.25" customHeight="1" x14ac:dyDescent="0.25">
      <c r="A593" s="306" t="s">
        <v>751</v>
      </c>
      <c r="B593" s="331">
        <v>4349.248664685867</v>
      </c>
      <c r="C593" s="328" t="s">
        <v>185</v>
      </c>
      <c r="D593" s="328" t="s">
        <v>185</v>
      </c>
      <c r="E593" s="328" t="s">
        <v>185</v>
      </c>
      <c r="F593" s="328" t="s">
        <v>185</v>
      </c>
      <c r="G593" s="328" t="s">
        <v>185</v>
      </c>
    </row>
    <row r="594" spans="1:7" s="246" customFormat="1" ht="12" customHeight="1" x14ac:dyDescent="0.25">
      <c r="A594" s="306" t="s">
        <v>752</v>
      </c>
      <c r="B594" s="331">
        <v>3504.4603945689328</v>
      </c>
      <c r="C594" s="328" t="s">
        <v>185</v>
      </c>
      <c r="D594" s="328" t="s">
        <v>185</v>
      </c>
      <c r="E594" s="328" t="s">
        <v>185</v>
      </c>
      <c r="F594" s="328" t="s">
        <v>185</v>
      </c>
      <c r="G594" s="328" t="s">
        <v>185</v>
      </c>
    </row>
    <row r="595" spans="1:7" s="246" customFormat="1" ht="12" customHeight="1" x14ac:dyDescent="0.25">
      <c r="A595" s="303" t="s">
        <v>753</v>
      </c>
      <c r="B595" s="331" t="s">
        <v>482</v>
      </c>
      <c r="C595" s="328" t="s">
        <v>185</v>
      </c>
      <c r="D595" s="328" t="s">
        <v>185</v>
      </c>
      <c r="E595" s="328" t="s">
        <v>185</v>
      </c>
      <c r="F595" s="328" t="s">
        <v>185</v>
      </c>
      <c r="G595" s="328" t="s">
        <v>185</v>
      </c>
    </row>
    <row r="596" spans="1:7" s="246" customFormat="1" ht="13.5" customHeight="1" x14ac:dyDescent="0.25">
      <c r="A596" s="69" t="s">
        <v>754</v>
      </c>
      <c r="B596" s="331" t="s">
        <v>482</v>
      </c>
      <c r="C596" s="331" t="s">
        <v>482</v>
      </c>
      <c r="D596" s="331" t="s">
        <v>482</v>
      </c>
      <c r="E596" s="331" t="s">
        <v>482</v>
      </c>
      <c r="F596" s="331" t="s">
        <v>482</v>
      </c>
      <c r="G596" s="331" t="s">
        <v>482</v>
      </c>
    </row>
    <row r="597" spans="1:7" x14ac:dyDescent="0.3">
      <c r="A597"/>
      <c r="B597"/>
      <c r="C597"/>
      <c r="D597"/>
      <c r="E597"/>
    </row>
    <row r="598" spans="1:7" x14ac:dyDescent="0.3">
      <c r="A598" s="70" t="s">
        <v>755</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
      <c r="A599"/>
      <c r="B599"/>
      <c r="C599"/>
      <c r="D599"/>
      <c r="E599"/>
    </row>
    <row r="601" spans="1:7" ht="15.6" x14ac:dyDescent="0.3">
      <c r="A601" s="212" t="s">
        <v>756</v>
      </c>
      <c r="B601" s="217"/>
      <c r="C601" s="217"/>
      <c r="D601" s="217"/>
      <c r="E601" s="217"/>
      <c r="F601" s="217"/>
      <c r="G601" s="49" t="s">
        <v>466</v>
      </c>
    </row>
    <row r="602" spans="1:7" ht="15.6" x14ac:dyDescent="0.3">
      <c r="A602" s="212" t="s">
        <v>655</v>
      </c>
      <c r="B602" s="217"/>
      <c r="C602" s="217"/>
      <c r="D602" s="217"/>
      <c r="E602" s="217"/>
      <c r="F602" s="217"/>
      <c r="G602" s="49" t="s">
        <v>3388</v>
      </c>
    </row>
    <row r="603" spans="1:7" x14ac:dyDescent="0.3">
      <c r="A603" s="217"/>
      <c r="B603" s="217"/>
      <c r="C603" s="217"/>
      <c r="D603" s="217"/>
      <c r="E603" s="217"/>
      <c r="F603" s="217"/>
      <c r="G603" s="49" t="s">
        <v>467</v>
      </c>
    </row>
    <row r="604" spans="1:7" x14ac:dyDescent="0.3">
      <c r="A604" s="217"/>
      <c r="B604" s="217"/>
      <c r="C604" s="217"/>
      <c r="D604" s="217"/>
      <c r="E604" s="217"/>
      <c r="F604" s="217"/>
      <c r="G604" s="247"/>
    </row>
    <row r="605" spans="1:7" ht="54" customHeight="1" x14ac:dyDescent="0.3">
      <c r="A605" s="446" t="s">
        <v>468</v>
      </c>
      <c r="B605" s="72" t="s">
        <v>757</v>
      </c>
      <c r="C605" s="72" t="s">
        <v>758</v>
      </c>
      <c r="D605" s="72" t="s">
        <v>759</v>
      </c>
      <c r="E605" s="72" t="s">
        <v>607</v>
      </c>
      <c r="F605" s="72" t="s">
        <v>473</v>
      </c>
      <c r="G605" s="72" t="s">
        <v>474</v>
      </c>
    </row>
    <row r="606" spans="1:7" ht="15" thickBot="1" x14ac:dyDescent="0.35">
      <c r="A606" s="447"/>
      <c r="B606" s="448" t="s">
        <v>476</v>
      </c>
      <c r="C606" s="449"/>
      <c r="D606" s="449"/>
      <c r="E606" s="449"/>
      <c r="F606" s="449"/>
      <c r="G606" s="450"/>
    </row>
    <row r="607" spans="1:7" ht="15" thickTop="1" x14ac:dyDescent="0.3">
      <c r="A607" s="73" t="s">
        <v>760</v>
      </c>
      <c r="B607" s="331">
        <v>-831125.53638504399</v>
      </c>
      <c r="C607" s="331">
        <v>1234.7394602571119</v>
      </c>
      <c r="D607" s="331">
        <v>35.11369899647039</v>
      </c>
      <c r="E607" s="331">
        <v>141.59499629999999</v>
      </c>
      <c r="F607" s="331">
        <v>7641.6606409999995</v>
      </c>
      <c r="G607" s="331" t="s">
        <v>505</v>
      </c>
    </row>
    <row r="608" spans="1:7" x14ac:dyDescent="0.3">
      <c r="A608" s="74" t="s">
        <v>761</v>
      </c>
      <c r="B608" s="331">
        <v>-680293.34243705962</v>
      </c>
      <c r="C608" s="331">
        <v>260.14196732065915</v>
      </c>
      <c r="D608" s="331">
        <v>22.501521677555012</v>
      </c>
      <c r="E608" s="331">
        <v>120.1226453</v>
      </c>
      <c r="F608" s="331">
        <v>7283.7881829999997</v>
      </c>
      <c r="G608" s="331" t="s">
        <v>505</v>
      </c>
    </row>
    <row r="609" spans="1:7" x14ac:dyDescent="0.3">
      <c r="A609" s="351" t="s">
        <v>762</v>
      </c>
      <c r="B609" s="331">
        <v>-581225.21712432243</v>
      </c>
      <c r="C609" s="331">
        <v>259.58656569999999</v>
      </c>
      <c r="D609" s="331">
        <v>22.303775677555009</v>
      </c>
      <c r="E609" s="329">
        <v>120.1226453</v>
      </c>
      <c r="F609" s="329">
        <v>7283.7881829999997</v>
      </c>
      <c r="G609" s="329" t="s">
        <v>509</v>
      </c>
    </row>
    <row r="610" spans="1:7" x14ac:dyDescent="0.3">
      <c r="A610" s="352" t="s">
        <v>763</v>
      </c>
      <c r="B610" s="331">
        <v>-99068.125312737131</v>
      </c>
      <c r="C610" s="331" t="s">
        <v>484</v>
      </c>
      <c r="D610" s="331" t="s">
        <v>3111</v>
      </c>
      <c r="E610" s="329" t="s">
        <v>482</v>
      </c>
      <c r="F610" s="329" t="s">
        <v>482</v>
      </c>
      <c r="G610" s="329" t="s">
        <v>482</v>
      </c>
    </row>
    <row r="611" spans="1:7" x14ac:dyDescent="0.3">
      <c r="A611" s="353" t="s">
        <v>764</v>
      </c>
      <c r="B611" s="331">
        <v>23030.524805171535</v>
      </c>
      <c r="C611" s="331" t="s">
        <v>3117</v>
      </c>
      <c r="D611" s="331" t="s">
        <v>3117</v>
      </c>
      <c r="E611" s="331" t="s">
        <v>482</v>
      </c>
      <c r="F611" s="331" t="s">
        <v>482</v>
      </c>
      <c r="G611" s="331" t="s">
        <v>482</v>
      </c>
    </row>
    <row r="612" spans="1:7" x14ac:dyDescent="0.3">
      <c r="A612" s="351" t="s">
        <v>765</v>
      </c>
      <c r="B612" s="331">
        <v>-29001.50383515003</v>
      </c>
      <c r="C612" s="331" t="s">
        <v>580</v>
      </c>
      <c r="D612" s="331" t="s">
        <v>580</v>
      </c>
      <c r="E612" s="329" t="s">
        <v>482</v>
      </c>
      <c r="F612" s="329" t="s">
        <v>482</v>
      </c>
      <c r="G612" s="329" t="s">
        <v>482</v>
      </c>
    </row>
    <row r="613" spans="1:7" x14ac:dyDescent="0.3">
      <c r="A613" s="351" t="s">
        <v>766</v>
      </c>
      <c r="B613" s="331">
        <v>52032.028640321565</v>
      </c>
      <c r="C613" s="331" t="s">
        <v>580</v>
      </c>
      <c r="D613" s="331" t="s">
        <v>580</v>
      </c>
      <c r="E613" s="329" t="s">
        <v>482</v>
      </c>
      <c r="F613" s="329" t="s">
        <v>482</v>
      </c>
      <c r="G613" s="329" t="s">
        <v>482</v>
      </c>
    </row>
    <row r="614" spans="1:7" x14ac:dyDescent="0.3">
      <c r="A614" s="74" t="s">
        <v>767</v>
      </c>
      <c r="B614" s="331">
        <v>-28216.102686357408</v>
      </c>
      <c r="C614" s="331">
        <v>12.663181</v>
      </c>
      <c r="D614" s="331">
        <v>1.1562030000000001</v>
      </c>
      <c r="E614" s="331">
        <v>21.472351</v>
      </c>
      <c r="F614" s="331">
        <v>357.87245800000005</v>
      </c>
      <c r="G614" s="331" t="s">
        <v>482</v>
      </c>
    </row>
    <row r="615" spans="1:7" x14ac:dyDescent="0.3">
      <c r="A615" s="351" t="s">
        <v>768</v>
      </c>
      <c r="B615" s="331">
        <v>8734.4840051914307</v>
      </c>
      <c r="C615" s="331">
        <v>12.663181</v>
      </c>
      <c r="D615" s="331">
        <v>1.1562030000000001</v>
      </c>
      <c r="E615" s="329">
        <v>21.472351</v>
      </c>
      <c r="F615" s="329">
        <v>357.87245800000005</v>
      </c>
      <c r="G615" s="329" t="s">
        <v>482</v>
      </c>
    </row>
    <row r="616" spans="1:7" x14ac:dyDescent="0.3">
      <c r="A616" s="352" t="s">
        <v>769</v>
      </c>
      <c r="B616" s="331">
        <v>-36950.586691548837</v>
      </c>
      <c r="C616" s="331" t="s">
        <v>509</v>
      </c>
      <c r="D616" s="331" t="s">
        <v>580</v>
      </c>
      <c r="E616" s="329" t="s">
        <v>482</v>
      </c>
      <c r="F616" s="329" t="s">
        <v>482</v>
      </c>
      <c r="G616" s="329" t="s">
        <v>482</v>
      </c>
    </row>
    <row r="617" spans="1:7" x14ac:dyDescent="0.3">
      <c r="A617" s="353" t="s">
        <v>770</v>
      </c>
      <c r="B617" s="331">
        <v>-5742.2251556353804</v>
      </c>
      <c r="C617" s="331">
        <v>961.93431193645267</v>
      </c>
      <c r="D617" s="331">
        <v>0.59525414428571</v>
      </c>
      <c r="E617" s="331" t="s">
        <v>482</v>
      </c>
      <c r="F617" s="331" t="s">
        <v>482</v>
      </c>
      <c r="G617" s="331" t="s">
        <v>482</v>
      </c>
    </row>
    <row r="618" spans="1:7" x14ac:dyDescent="0.3">
      <c r="A618" s="351" t="s">
        <v>771</v>
      </c>
      <c r="B618" s="331">
        <v>-10133.615543726639</v>
      </c>
      <c r="C618" s="331" t="s">
        <v>509</v>
      </c>
      <c r="D618" s="331">
        <v>0.59215403</v>
      </c>
      <c r="E618" s="329" t="s">
        <v>482</v>
      </c>
      <c r="F618" s="329" t="s">
        <v>482</v>
      </c>
      <c r="G618" s="329" t="s">
        <v>482</v>
      </c>
    </row>
    <row r="619" spans="1:7" x14ac:dyDescent="0.3">
      <c r="A619" s="351" t="s">
        <v>772</v>
      </c>
      <c r="B619" s="331">
        <v>469.44060909762544</v>
      </c>
      <c r="C619" s="331" t="s">
        <v>509</v>
      </c>
      <c r="D619" s="331" t="s">
        <v>505</v>
      </c>
      <c r="E619" s="329" t="s">
        <v>482</v>
      </c>
      <c r="F619" s="329" t="s">
        <v>482</v>
      </c>
      <c r="G619" s="329" t="s">
        <v>482</v>
      </c>
    </row>
    <row r="620" spans="1:7" x14ac:dyDescent="0.3">
      <c r="A620" s="74" t="s">
        <v>773</v>
      </c>
      <c r="B620" s="331">
        <v>-33858.519844496128</v>
      </c>
      <c r="C620" s="331" t="s">
        <v>509</v>
      </c>
      <c r="D620" s="331">
        <v>6.0475778530394004</v>
      </c>
      <c r="E620" s="331" t="s">
        <v>509</v>
      </c>
      <c r="F620" s="331" t="s">
        <v>509</v>
      </c>
      <c r="G620" s="331" t="s">
        <v>482</v>
      </c>
    </row>
    <row r="621" spans="1:7" x14ac:dyDescent="0.3">
      <c r="A621" s="351" t="s">
        <v>774</v>
      </c>
      <c r="B621" s="331">
        <v>-116642.3750794526</v>
      </c>
      <c r="C621" s="331" t="s">
        <v>509</v>
      </c>
      <c r="D621" s="331">
        <v>6.0475778530394004</v>
      </c>
      <c r="E621" s="329" t="s">
        <v>509</v>
      </c>
      <c r="F621" s="329" t="s">
        <v>509</v>
      </c>
      <c r="G621" s="329" t="s">
        <v>482</v>
      </c>
    </row>
    <row r="622" spans="1:7" x14ac:dyDescent="0.3">
      <c r="A622" s="352" t="s">
        <v>775</v>
      </c>
      <c r="B622" s="331">
        <v>82783.855234956471</v>
      </c>
      <c r="C622" s="331" t="s">
        <v>509</v>
      </c>
      <c r="D622" s="331" t="s">
        <v>580</v>
      </c>
      <c r="E622" s="329" t="s">
        <v>509</v>
      </c>
      <c r="F622" s="329" t="s">
        <v>509</v>
      </c>
      <c r="G622" s="329" t="s">
        <v>482</v>
      </c>
    </row>
    <row r="623" spans="1:7" x14ac:dyDescent="0.3">
      <c r="A623" s="353" t="s">
        <v>776</v>
      </c>
      <c r="B623" s="331" t="s">
        <v>509</v>
      </c>
      <c r="C623" s="331" t="s">
        <v>509</v>
      </c>
      <c r="D623" s="331" t="s">
        <v>509</v>
      </c>
      <c r="E623" s="331" t="s">
        <v>482</v>
      </c>
      <c r="F623" s="331" t="s">
        <v>482</v>
      </c>
      <c r="G623" s="331" t="s">
        <v>482</v>
      </c>
    </row>
    <row r="624" spans="1:7" x14ac:dyDescent="0.3">
      <c r="A624" s="351" t="s">
        <v>777</v>
      </c>
      <c r="B624" s="328" t="s">
        <v>185</v>
      </c>
      <c r="C624" s="328" t="s">
        <v>185</v>
      </c>
      <c r="D624" s="328" t="s">
        <v>185</v>
      </c>
      <c r="E624" s="328" t="s">
        <v>185</v>
      </c>
      <c r="F624" s="328" t="s">
        <v>185</v>
      </c>
      <c r="G624" s="328" t="s">
        <v>185</v>
      </c>
    </row>
    <row r="625" spans="1:8" x14ac:dyDescent="0.3">
      <c r="A625" s="351" t="s">
        <v>778</v>
      </c>
      <c r="B625" s="331" t="s">
        <v>509</v>
      </c>
      <c r="C625" s="331" t="s">
        <v>509</v>
      </c>
      <c r="D625" s="331" t="s">
        <v>509</v>
      </c>
      <c r="E625" s="329" t="s">
        <v>482</v>
      </c>
      <c r="F625" s="329" t="s">
        <v>482</v>
      </c>
      <c r="G625" s="329" t="s">
        <v>482</v>
      </c>
    </row>
    <row r="626" spans="1:8" x14ac:dyDescent="0.3">
      <c r="A626" s="74" t="s">
        <v>779</v>
      </c>
      <c r="B626" s="331">
        <v>-106045.87106666707</v>
      </c>
      <c r="C626" s="328" t="s">
        <v>185</v>
      </c>
      <c r="D626" s="328" t="s">
        <v>185</v>
      </c>
      <c r="E626" s="328" t="s">
        <v>185</v>
      </c>
      <c r="F626" s="328" t="s">
        <v>185</v>
      </c>
      <c r="G626" s="328" t="s">
        <v>185</v>
      </c>
    </row>
    <row r="627" spans="1:8" x14ac:dyDescent="0.3">
      <c r="A627" s="354" t="s">
        <v>780</v>
      </c>
      <c r="B627" s="331" t="s">
        <v>3117</v>
      </c>
      <c r="C627" s="331" t="s">
        <v>505</v>
      </c>
      <c r="D627" s="331">
        <v>2.41583792</v>
      </c>
      <c r="E627" s="331" t="s">
        <v>482</v>
      </c>
      <c r="F627" s="331" t="s">
        <v>482</v>
      </c>
      <c r="G627" s="331" t="s">
        <v>482</v>
      </c>
    </row>
    <row r="628" spans="1:8" x14ac:dyDescent="0.3">
      <c r="A628" s="337" t="s">
        <v>781</v>
      </c>
      <c r="B628" s="331" t="s">
        <v>3117</v>
      </c>
      <c r="C628" s="331" t="s">
        <v>505</v>
      </c>
      <c r="D628" s="331">
        <v>2.41583792</v>
      </c>
      <c r="E628" s="331" t="s">
        <v>482</v>
      </c>
      <c r="F628" s="331" t="s">
        <v>482</v>
      </c>
      <c r="G628" s="331" t="s">
        <v>482</v>
      </c>
    </row>
    <row r="630" spans="1:8" x14ac:dyDescent="0.3">
      <c r="A630" s="50" t="s">
        <v>782</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6" x14ac:dyDescent="0.3">
      <c r="A633" s="453" t="s">
        <v>783</v>
      </c>
      <c r="B633" s="453"/>
      <c r="C633" s="217"/>
      <c r="D633" s="217"/>
      <c r="E633" s="217"/>
      <c r="F633" s="217"/>
      <c r="G633" s="217"/>
      <c r="H633" s="49" t="s">
        <v>466</v>
      </c>
    </row>
    <row r="634" spans="1:8" ht="15.6" x14ac:dyDescent="0.3">
      <c r="A634" s="232" t="s">
        <v>655</v>
      </c>
      <c r="B634" s="52"/>
      <c r="C634" s="217"/>
      <c r="D634" s="217"/>
      <c r="E634" s="217"/>
      <c r="F634" s="217"/>
      <c r="G634" s="217"/>
      <c r="H634" s="49" t="s">
        <v>3388</v>
      </c>
    </row>
    <row r="635" spans="1:8" x14ac:dyDescent="0.3">
      <c r="A635" s="217"/>
      <c r="B635" s="217"/>
      <c r="C635" s="217"/>
      <c r="D635" s="217"/>
      <c r="E635" s="217"/>
      <c r="F635" s="217"/>
      <c r="G635" s="217"/>
      <c r="H635" s="49" t="s">
        <v>467</v>
      </c>
    </row>
    <row r="636" spans="1:8" x14ac:dyDescent="0.3">
      <c r="A636" s="217"/>
      <c r="B636" s="217"/>
      <c r="C636" s="217"/>
      <c r="D636" s="217"/>
      <c r="E636" s="217"/>
      <c r="F636" s="217"/>
      <c r="G636" s="217"/>
      <c r="H636" s="248"/>
    </row>
    <row r="637" spans="1:8" x14ac:dyDescent="0.3">
      <c r="A637" s="441" t="s">
        <v>784</v>
      </c>
      <c r="B637" s="249" t="s">
        <v>785</v>
      </c>
      <c r="C637" s="250" t="s">
        <v>470</v>
      </c>
      <c r="D637" s="250" t="s">
        <v>471</v>
      </c>
      <c r="E637" s="250" t="s">
        <v>607</v>
      </c>
      <c r="F637" s="251" t="s">
        <v>473</v>
      </c>
      <c r="G637" s="252" t="s">
        <v>474</v>
      </c>
      <c r="H637" s="251" t="s">
        <v>608</v>
      </c>
    </row>
    <row r="638" spans="1:8" ht="15" thickBot="1" x14ac:dyDescent="0.35">
      <c r="A638" s="442"/>
      <c r="B638" s="443" t="s">
        <v>476</v>
      </c>
      <c r="C638" s="444"/>
      <c r="D638" s="444"/>
      <c r="E638" s="444"/>
      <c r="F638" s="444"/>
      <c r="G638" s="444"/>
      <c r="H638" s="445"/>
    </row>
    <row r="639" spans="1:8" ht="15" thickTop="1" x14ac:dyDescent="0.3">
      <c r="A639" s="253" t="s">
        <v>786</v>
      </c>
      <c r="B639" s="331" t="s">
        <v>3112</v>
      </c>
      <c r="C639" s="331">
        <v>6143.8266127488378</v>
      </c>
      <c r="D639" s="331">
        <v>73.757520658580603</v>
      </c>
      <c r="E639" s="331">
        <v>2.3460190219567099</v>
      </c>
      <c r="F639" s="331">
        <v>6.5483463597946603</v>
      </c>
      <c r="G639" s="331">
        <v>114.39560414851302</v>
      </c>
      <c r="H639" s="331">
        <v>0.74349333311907995</v>
      </c>
    </row>
    <row r="640" spans="1:8" x14ac:dyDescent="0.3">
      <c r="A640" s="355" t="s">
        <v>788</v>
      </c>
      <c r="B640" s="331" t="s">
        <v>544</v>
      </c>
      <c r="C640" s="331">
        <v>5261.8993888836258</v>
      </c>
      <c r="D640" s="328" t="s">
        <v>185</v>
      </c>
      <c r="E640" s="331">
        <v>2.3460190219567099</v>
      </c>
      <c r="F640" s="331">
        <v>6.1117899358083498</v>
      </c>
      <c r="G640" s="331">
        <v>21.695718028166269</v>
      </c>
      <c r="H640" s="328" t="s">
        <v>185</v>
      </c>
    </row>
    <row r="641" spans="1:8" x14ac:dyDescent="0.3">
      <c r="A641" s="332" t="s">
        <v>789</v>
      </c>
      <c r="B641" s="331" t="s">
        <v>544</v>
      </c>
      <c r="C641" s="331">
        <v>5261.8993888836258</v>
      </c>
      <c r="D641" s="328" t="s">
        <v>185</v>
      </c>
      <c r="E641" s="329">
        <v>2.3460190219567099</v>
      </c>
      <c r="F641" s="329">
        <v>6.1117899358083498</v>
      </c>
      <c r="G641" s="329">
        <v>21.695718028166269</v>
      </c>
      <c r="H641" s="328" t="s">
        <v>185</v>
      </c>
    </row>
    <row r="642" spans="1:8" x14ac:dyDescent="0.3">
      <c r="A642" s="332" t="s">
        <v>790</v>
      </c>
      <c r="B642" s="331" t="s">
        <v>511</v>
      </c>
      <c r="C642" s="331" t="s">
        <v>511</v>
      </c>
      <c r="D642" s="328" t="s">
        <v>185</v>
      </c>
      <c r="E642" s="329" t="s">
        <v>511</v>
      </c>
      <c r="F642" s="329" t="s">
        <v>511</v>
      </c>
      <c r="G642" s="329" t="s">
        <v>511</v>
      </c>
      <c r="H642" s="328" t="s">
        <v>185</v>
      </c>
    </row>
    <row r="643" spans="1:8" x14ac:dyDescent="0.3">
      <c r="A643" s="356" t="s">
        <v>791</v>
      </c>
      <c r="B643" s="331" t="s">
        <v>511</v>
      </c>
      <c r="C643" s="331" t="s">
        <v>511</v>
      </c>
      <c r="D643" s="328" t="s">
        <v>185</v>
      </c>
      <c r="E643" s="331" t="s">
        <v>511</v>
      </c>
      <c r="F643" s="331" t="s">
        <v>511</v>
      </c>
      <c r="G643" s="331" t="s">
        <v>511</v>
      </c>
      <c r="H643" s="328" t="s">
        <v>185</v>
      </c>
    </row>
    <row r="644" spans="1:8" x14ac:dyDescent="0.3">
      <c r="A644" s="355" t="s">
        <v>792</v>
      </c>
      <c r="B644" s="328" t="s">
        <v>185</v>
      </c>
      <c r="C644" s="331">
        <v>76.365222930707887</v>
      </c>
      <c r="D644" s="331">
        <v>5.5964614607999996</v>
      </c>
      <c r="E644" s="331" t="s">
        <v>509</v>
      </c>
      <c r="F644" s="331" t="s">
        <v>509</v>
      </c>
      <c r="G644" s="331" t="s">
        <v>509</v>
      </c>
      <c r="H644" s="328" t="s">
        <v>185</v>
      </c>
    </row>
    <row r="645" spans="1:8" x14ac:dyDescent="0.3">
      <c r="A645" s="357" t="s">
        <v>793</v>
      </c>
      <c r="B645" s="328" t="s">
        <v>185</v>
      </c>
      <c r="C645" s="331">
        <v>74.619486144000007</v>
      </c>
      <c r="D645" s="331">
        <v>5.5964614607999996</v>
      </c>
      <c r="E645" s="329" t="s">
        <v>509</v>
      </c>
      <c r="F645" s="329" t="s">
        <v>509</v>
      </c>
      <c r="G645" s="329" t="s">
        <v>509</v>
      </c>
      <c r="H645" s="328" t="s">
        <v>185</v>
      </c>
    </row>
    <row r="646" spans="1:8" x14ac:dyDescent="0.3">
      <c r="A646" s="357" t="s">
        <v>794</v>
      </c>
      <c r="B646" s="328" t="s">
        <v>185</v>
      </c>
      <c r="C646" s="331">
        <v>1.7457367867078699</v>
      </c>
      <c r="D646" s="331" t="s">
        <v>556</v>
      </c>
      <c r="E646" s="329" t="s">
        <v>509</v>
      </c>
      <c r="F646" s="329" t="s">
        <v>509</v>
      </c>
      <c r="G646" s="329" t="s">
        <v>509</v>
      </c>
      <c r="H646" s="328" t="s">
        <v>185</v>
      </c>
    </row>
    <row r="647" spans="1:8" x14ac:dyDescent="0.3">
      <c r="A647" s="355" t="s">
        <v>795</v>
      </c>
      <c r="B647" s="331" t="s">
        <v>516</v>
      </c>
      <c r="C647" s="331" t="s">
        <v>516</v>
      </c>
      <c r="D647" s="331" t="s">
        <v>516</v>
      </c>
      <c r="E647" s="331" t="s">
        <v>516</v>
      </c>
      <c r="F647" s="331" t="s">
        <v>516</v>
      </c>
      <c r="G647" s="331" t="s">
        <v>516</v>
      </c>
      <c r="H647" s="331" t="s">
        <v>516</v>
      </c>
    </row>
    <row r="648" spans="1:8" x14ac:dyDescent="0.3">
      <c r="A648" s="332" t="s">
        <v>796</v>
      </c>
      <c r="B648" s="331" t="s">
        <v>484</v>
      </c>
      <c r="C648" s="331" t="s">
        <v>516</v>
      </c>
      <c r="D648" s="331" t="s">
        <v>516</v>
      </c>
      <c r="E648" s="329" t="s">
        <v>484</v>
      </c>
      <c r="F648" s="329" t="s">
        <v>484</v>
      </c>
      <c r="G648" s="329" t="s">
        <v>484</v>
      </c>
      <c r="H648" s="329" t="s">
        <v>484</v>
      </c>
    </row>
    <row r="649" spans="1:8" x14ac:dyDescent="0.3">
      <c r="A649" s="332" t="s">
        <v>797</v>
      </c>
      <c r="B649" s="331" t="s">
        <v>482</v>
      </c>
      <c r="C649" s="331" t="s">
        <v>482</v>
      </c>
      <c r="D649" s="331" t="s">
        <v>482</v>
      </c>
      <c r="E649" s="329" t="s">
        <v>482</v>
      </c>
      <c r="F649" s="329" t="s">
        <v>482</v>
      </c>
      <c r="G649" s="329" t="s">
        <v>482</v>
      </c>
      <c r="H649" s="329" t="s">
        <v>482</v>
      </c>
    </row>
    <row r="650" spans="1:8" x14ac:dyDescent="0.3">
      <c r="A650" s="355" t="s">
        <v>798</v>
      </c>
      <c r="B650" s="328" t="s">
        <v>185</v>
      </c>
      <c r="C650" s="331">
        <v>805.56200093450445</v>
      </c>
      <c r="D650" s="331">
        <v>68.161059197780617</v>
      </c>
      <c r="E650" s="331" t="s">
        <v>556</v>
      </c>
      <c r="F650" s="331">
        <v>0.43655642398631</v>
      </c>
      <c r="G650" s="331">
        <v>49.308450064014231</v>
      </c>
      <c r="H650" s="328" t="s">
        <v>185</v>
      </c>
    </row>
    <row r="651" spans="1:8" x14ac:dyDescent="0.3">
      <c r="A651" s="332" t="s">
        <v>799</v>
      </c>
      <c r="B651" s="328" t="s">
        <v>185</v>
      </c>
      <c r="C651" s="331">
        <v>566.94660201297143</v>
      </c>
      <c r="D651" s="331">
        <v>66.504112399504038</v>
      </c>
      <c r="E651" s="329" t="s">
        <v>511</v>
      </c>
      <c r="F651" s="329">
        <v>0.43655642398631</v>
      </c>
      <c r="G651" s="329">
        <v>33.529746043529677</v>
      </c>
      <c r="H651" s="328" t="s">
        <v>185</v>
      </c>
    </row>
    <row r="652" spans="1:8" x14ac:dyDescent="0.3">
      <c r="A652" s="332" t="s">
        <v>800</v>
      </c>
      <c r="B652" s="328" t="s">
        <v>185</v>
      </c>
      <c r="C652" s="331">
        <v>238.61539892153306</v>
      </c>
      <c r="D652" s="331">
        <v>1.65694679827657</v>
      </c>
      <c r="E652" s="329" t="s">
        <v>511</v>
      </c>
      <c r="F652" s="329" t="s">
        <v>511</v>
      </c>
      <c r="G652" s="329">
        <v>15.77870402048455</v>
      </c>
      <c r="H652" s="328" t="s">
        <v>185</v>
      </c>
    </row>
    <row r="653" spans="1:8" x14ac:dyDescent="0.3">
      <c r="A653" s="332" t="s">
        <v>3397</v>
      </c>
      <c r="B653" s="328" t="s">
        <v>185</v>
      </c>
      <c r="C653" s="331" t="s">
        <v>484</v>
      </c>
      <c r="D653" s="331" t="s">
        <v>484</v>
      </c>
      <c r="E653" s="331" t="s">
        <v>484</v>
      </c>
      <c r="F653" s="331" t="s">
        <v>484</v>
      </c>
      <c r="G653" s="331" t="s">
        <v>484</v>
      </c>
      <c r="H653" s="328" t="s">
        <v>185</v>
      </c>
    </row>
    <row r="654" spans="1:8" x14ac:dyDescent="0.3">
      <c r="A654" s="355" t="s">
        <v>3398</v>
      </c>
      <c r="B654" s="331" t="s">
        <v>482</v>
      </c>
      <c r="C654" s="331" t="s">
        <v>482</v>
      </c>
      <c r="D654" s="331" t="s">
        <v>482</v>
      </c>
      <c r="E654" s="331" t="s">
        <v>511</v>
      </c>
      <c r="F654" s="331" t="s">
        <v>511</v>
      </c>
      <c r="G654" s="331">
        <v>43.391436056332523</v>
      </c>
      <c r="H654" s="331">
        <v>0.74349333311907995</v>
      </c>
    </row>
    <row r="655" spans="1:8" x14ac:dyDescent="0.3">
      <c r="A655" s="337" t="s">
        <v>560</v>
      </c>
      <c r="B655" s="329" t="s">
        <v>482</v>
      </c>
      <c r="C655" s="329" t="s">
        <v>482</v>
      </c>
      <c r="D655" s="329" t="s">
        <v>482</v>
      </c>
      <c r="E655" s="329" t="s">
        <v>511</v>
      </c>
      <c r="F655" s="329" t="s">
        <v>511</v>
      </c>
      <c r="G655" s="329">
        <v>43.391436056332523</v>
      </c>
      <c r="H655" s="329">
        <v>0.74349333311907995</v>
      </c>
    </row>
    <row r="656" spans="1:8" x14ac:dyDescent="0.3">
      <c r="A656" s="355" t="s">
        <v>801</v>
      </c>
      <c r="B656" s="328" t="s">
        <v>185</v>
      </c>
      <c r="C656" s="328" t="s">
        <v>185</v>
      </c>
      <c r="D656" s="328" t="s">
        <v>185</v>
      </c>
      <c r="E656" s="328" t="s">
        <v>185</v>
      </c>
      <c r="F656" s="328" t="s">
        <v>185</v>
      </c>
      <c r="G656" s="328" t="s">
        <v>185</v>
      </c>
      <c r="H656" s="328" t="s">
        <v>185</v>
      </c>
    </row>
    <row r="657" spans="1:8" x14ac:dyDescent="0.3">
      <c r="A657" s="357" t="s">
        <v>802</v>
      </c>
      <c r="B657" s="329">
        <v>11397.929630279281</v>
      </c>
      <c r="C657" s="328" t="s">
        <v>185</v>
      </c>
      <c r="D657" s="328" t="s">
        <v>185</v>
      </c>
      <c r="E657" s="328" t="s">
        <v>185</v>
      </c>
      <c r="F657" s="328" t="s">
        <v>185</v>
      </c>
      <c r="G657" s="328" t="s">
        <v>185</v>
      </c>
      <c r="H657" s="328" t="s">
        <v>185</v>
      </c>
    </row>
    <row r="658" spans="1:8" x14ac:dyDescent="0.3">
      <c r="A658" s="357" t="s">
        <v>803</v>
      </c>
      <c r="B658" s="329" t="s">
        <v>482</v>
      </c>
      <c r="C658" s="328" t="s">
        <v>185</v>
      </c>
      <c r="D658" s="328" t="s">
        <v>185</v>
      </c>
      <c r="E658" s="328" t="s">
        <v>185</v>
      </c>
      <c r="F658" s="328" t="s">
        <v>185</v>
      </c>
      <c r="G658" s="328" t="s">
        <v>185</v>
      </c>
      <c r="H658" s="328" t="s">
        <v>185</v>
      </c>
    </row>
    <row r="659" spans="1:8" x14ac:dyDescent="0.3">
      <c r="A659" s="358" t="s">
        <v>3399</v>
      </c>
      <c r="B659" s="329" t="s">
        <v>482</v>
      </c>
      <c r="C659" s="328" t="s">
        <v>185</v>
      </c>
      <c r="D659" s="328" t="s">
        <v>185</v>
      </c>
      <c r="E659" s="328" t="s">
        <v>185</v>
      </c>
      <c r="F659" s="328" t="s">
        <v>185</v>
      </c>
      <c r="G659" s="328" t="s">
        <v>185</v>
      </c>
      <c r="H659" s="328" t="s">
        <v>185</v>
      </c>
    </row>
    <row r="661" spans="1:8" x14ac:dyDescent="0.3">
      <c r="A661" s="50" t="s">
        <v>804</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5.6" x14ac:dyDescent="0.3">
      <c r="A664" s="50" t="s">
        <v>805</v>
      </c>
      <c r="B664" s="75" t="s">
        <v>806</v>
      </c>
      <c r="C664" s="75" t="s">
        <v>807</v>
      </c>
      <c r="D664" s="75" t="s">
        <v>808</v>
      </c>
      <c r="E664" s="75" t="s">
        <v>809</v>
      </c>
      <c r="F664" s="75" t="s">
        <v>473</v>
      </c>
      <c r="G664" s="75" t="s">
        <v>474</v>
      </c>
      <c r="H664" s="75" t="s">
        <v>810</v>
      </c>
    </row>
    <row r="665" spans="1:8" x14ac:dyDescent="0.3">
      <c r="A665" s="210" t="s">
        <v>3660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
      <c r="A666" s="210" t="s">
        <v>811</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
      <c r="A667" s="209" t="s">
        <v>89</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
      <c r="A669" s="209" t="s">
        <v>2410</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
      <c r="A671" s="209" t="s">
        <v>128</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
      <c r="A672" s="209" t="s">
        <v>3106</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
      <c r="A673" s="210" t="s">
        <v>812</v>
      </c>
      <c r="B673" s="76">
        <f>G408</f>
        <v>22472.091458330953</v>
      </c>
      <c r="C673" s="76">
        <f>H408</f>
        <v>4.6925847366299997E-3</v>
      </c>
      <c r="D673" s="76">
        <f>I408</f>
        <v>4.8332437122200001E-3</v>
      </c>
      <c r="E673" s="76"/>
      <c r="F673" s="77"/>
      <c r="G673" s="77"/>
      <c r="H673" s="77"/>
    </row>
    <row r="674" spans="1:36" x14ac:dyDescent="0.3">
      <c r="A674" s="210" t="s">
        <v>813</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
      <c r="A675" s="210" t="s">
        <v>814</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
      <c r="A676" s="210" t="s">
        <v>815</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
      <c r="A677" s="210" t="s">
        <v>816</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
      <c r="A678" s="210" t="s">
        <v>3663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
      <c r="A679" s="3" t="s">
        <v>817</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
      <c r="A681" s="50" t="s">
        <v>818</v>
      </c>
      <c r="B681" s="50" t="s">
        <v>656</v>
      </c>
      <c r="C681" s="50" t="s">
        <v>657</v>
      </c>
      <c r="D681" s="50" t="s">
        <v>658</v>
      </c>
      <c r="E681" s="50" t="s">
        <v>659</v>
      </c>
      <c r="F681" s="80" t="s">
        <v>660</v>
      </c>
      <c r="G681" s="80" t="s">
        <v>661</v>
      </c>
      <c r="H681" s="80" t="s">
        <v>662</v>
      </c>
      <c r="I681" s="80" t="s">
        <v>663</v>
      </c>
      <c r="J681" s="80" t="s">
        <v>664</v>
      </c>
      <c r="K681" s="80" t="s">
        <v>665</v>
      </c>
      <c r="L681" s="80" t="s">
        <v>666</v>
      </c>
      <c r="M681" s="80" t="s">
        <v>667</v>
      </c>
      <c r="N681" s="80" t="s">
        <v>668</v>
      </c>
      <c r="O681" s="80" t="s">
        <v>669</v>
      </c>
      <c r="P681" s="80" t="s">
        <v>670</v>
      </c>
      <c r="Q681" s="80" t="s">
        <v>671</v>
      </c>
      <c r="R681" s="80" t="s">
        <v>672</v>
      </c>
      <c r="S681" s="80" t="s">
        <v>673</v>
      </c>
      <c r="T681" s="80" t="s">
        <v>674</v>
      </c>
      <c r="U681" s="80" t="s">
        <v>819</v>
      </c>
      <c r="V681" s="80" t="s">
        <v>676</v>
      </c>
      <c r="W681" s="80" t="s">
        <v>820</v>
      </c>
      <c r="X681" s="80" t="s">
        <v>821</v>
      </c>
      <c r="Y681" s="80" t="s">
        <v>822</v>
      </c>
      <c r="Z681" s="80" t="s">
        <v>823</v>
      </c>
      <c r="AA681" s="80" t="s">
        <v>824</v>
      </c>
      <c r="AB681" s="80" t="s">
        <v>825</v>
      </c>
      <c r="AC681" s="80" t="s">
        <v>826</v>
      </c>
      <c r="AD681" s="80" t="s">
        <v>827</v>
      </c>
      <c r="AE681" s="80" t="s">
        <v>828</v>
      </c>
      <c r="AF681" s="80" t="s">
        <v>829</v>
      </c>
      <c r="AG681" s="80" t="s">
        <v>687</v>
      </c>
      <c r="AH681" s="80" t="s">
        <v>830</v>
      </c>
      <c r="AI681" s="80" t="s">
        <v>831</v>
      </c>
      <c r="AJ681" s="80" t="s">
        <v>832</v>
      </c>
    </row>
    <row r="682" spans="1:36" x14ac:dyDescent="0.3">
      <c r="A682" s="1" t="s">
        <v>833</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
      <c r="A683" s="1" t="s">
        <v>834</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
      <c r="A685" s="3" t="s">
        <v>817</v>
      </c>
      <c r="B685" s="3">
        <f>SUM(B683:AJ683)</f>
        <v>135177.28771279738</v>
      </c>
    </row>
    <row r="686" spans="1:36" x14ac:dyDescent="0.3">
      <c r="K686" s="1"/>
      <c r="L686" s="1"/>
      <c r="M686" s="1"/>
      <c r="N686" s="1"/>
      <c r="O686" s="1"/>
      <c r="P686" s="1"/>
      <c r="Q686" s="1"/>
      <c r="R686" s="1"/>
      <c r="S686" s="1"/>
      <c r="T686" s="1"/>
      <c r="U686" s="1"/>
      <c r="V686" s="1"/>
      <c r="W686" s="1"/>
      <c r="X686" s="1"/>
      <c r="Y686" s="1"/>
      <c r="Z686" s="1"/>
      <c r="AA686" s="1"/>
      <c r="AB686" s="1"/>
    </row>
    <row r="687" spans="1:36" ht="15.6" x14ac:dyDescent="0.3">
      <c r="A687" s="50" t="s">
        <v>3249</v>
      </c>
      <c r="B687" s="75" t="s">
        <v>806</v>
      </c>
      <c r="C687" s="75" t="s">
        <v>807</v>
      </c>
      <c r="D687" s="75" t="s">
        <v>808</v>
      </c>
      <c r="E687" s="75" t="s">
        <v>809</v>
      </c>
      <c r="F687" s="75" t="s">
        <v>473</v>
      </c>
      <c r="G687" s="75" t="s">
        <v>474</v>
      </c>
      <c r="H687" s="75" t="s">
        <v>810</v>
      </c>
      <c r="I687" s="75" t="s">
        <v>835</v>
      </c>
      <c r="J687" s="75" t="s">
        <v>2551</v>
      </c>
      <c r="K687" s="1"/>
      <c r="L687" s="1"/>
      <c r="M687" s="1"/>
      <c r="N687" s="1"/>
      <c r="O687" s="1"/>
      <c r="P687" s="1"/>
      <c r="Q687" s="1"/>
      <c r="R687" s="1"/>
      <c r="S687" s="1"/>
      <c r="T687" s="1"/>
      <c r="U687" s="1"/>
      <c r="V687" s="1"/>
      <c r="W687" s="1"/>
      <c r="X687" s="1"/>
      <c r="Y687" s="1"/>
      <c r="Z687" s="1"/>
      <c r="AA687" s="1"/>
      <c r="AB687" s="1"/>
    </row>
    <row r="688" spans="1:36" x14ac:dyDescent="0.3">
      <c r="A688" s="1" t="s">
        <v>3662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
      <c r="A689" s="1" t="s">
        <v>836</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
      <c r="A690" s="1" t="s">
        <v>89</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
      <c r="A692" s="1" t="s">
        <v>2410</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
      <c r="A694" s="1" t="s">
        <v>128</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
      <c r="A695" s="1" t="s">
        <v>2420</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
      <c r="A696" s="1" t="s">
        <v>3105</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35">
      <c r="A698" s="1" t="s">
        <v>3664</v>
      </c>
      <c r="B698" s="5"/>
      <c r="C698" s="5"/>
      <c r="D698" s="5"/>
      <c r="E698" s="5"/>
      <c r="F698" s="5"/>
      <c r="G698" s="5"/>
      <c r="H698" s="5"/>
      <c r="I698" s="5"/>
      <c r="K698" s="1"/>
      <c r="L698" s="1"/>
      <c r="M698" s="1"/>
      <c r="N698" s="1"/>
    </row>
    <row r="699" spans="1:28" ht="15" thickBot="1" x14ac:dyDescent="0.35">
      <c r="A699" s="82" t="s">
        <v>837</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4" thickBot="1" x14ac:dyDescent="0.35">
      <c r="A700" s="82" t="s">
        <v>3661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35">
      <c r="A702" s="1" t="s">
        <v>3665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35">
      <c r="A703" s="82" t="s">
        <v>837</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4" thickBot="1" x14ac:dyDescent="0.35">
      <c r="A704" s="82" t="s">
        <v>3661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
      <c r="A705" s="3"/>
      <c r="B705" s="5"/>
      <c r="K705" s="1"/>
      <c r="L705" s="1"/>
      <c r="M705" s="1"/>
      <c r="N705" s="1"/>
      <c r="O705" s="1"/>
      <c r="P705" s="1"/>
      <c r="Q705" s="1"/>
      <c r="R705" s="1"/>
      <c r="S705" s="1"/>
      <c r="T705" s="1"/>
      <c r="U705" s="1"/>
      <c r="V705" s="1"/>
      <c r="W705" s="1"/>
      <c r="X705" s="1"/>
      <c r="Y705" s="1"/>
      <c r="Z705" s="1"/>
      <c r="AA705" s="1"/>
      <c r="AB705" s="1"/>
    </row>
    <row r="706" spans="1:28" x14ac:dyDescent="0.3">
      <c r="A706" s="1" t="s">
        <v>89</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
      <c r="A708" s="1" t="s">
        <v>2410</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
      <c r="A710" s="1" t="s">
        <v>128</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
      <c r="A711" s="1" t="s">
        <v>2420</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
      <c r="A712" s="1" t="s">
        <v>3105</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
      <c r="A713" s="3"/>
      <c r="B713" s="5"/>
      <c r="C713" s="5"/>
      <c r="K713" s="1"/>
      <c r="L713" s="1"/>
      <c r="M713" s="1"/>
      <c r="N713" s="1"/>
      <c r="O713" s="1"/>
      <c r="P713" s="1"/>
      <c r="Q713" s="1"/>
      <c r="R713" s="1"/>
      <c r="S713" s="1"/>
      <c r="T713" s="1"/>
      <c r="U713" s="1"/>
      <c r="V713" s="1"/>
      <c r="W713" s="1"/>
      <c r="X713" s="1"/>
      <c r="Y713" s="1"/>
      <c r="Z713" s="1"/>
      <c r="AA713" s="1"/>
      <c r="AB713" s="1"/>
    </row>
    <row r="714" spans="1:28" x14ac:dyDescent="0.3">
      <c r="A714" s="3"/>
      <c r="B714" s="5"/>
      <c r="K714" s="1"/>
      <c r="L714" s="1"/>
      <c r="M714" s="1"/>
      <c r="N714" s="1"/>
      <c r="O714" s="1"/>
      <c r="P714" s="1"/>
      <c r="Q714" s="1"/>
      <c r="R714" s="1"/>
      <c r="S714" s="1"/>
      <c r="T714" s="1"/>
      <c r="U714" s="1"/>
      <c r="V714" s="1"/>
      <c r="W714" s="1"/>
      <c r="X714" s="1"/>
      <c r="Y714" s="1"/>
      <c r="Z714" s="1"/>
      <c r="AA714" s="1"/>
      <c r="AB714" s="1"/>
    </row>
    <row r="715" spans="1:28" x14ac:dyDescent="0.3">
      <c r="A715" s="3"/>
      <c r="B715" s="5"/>
      <c r="K715" s="1"/>
      <c r="L715" s="1"/>
      <c r="M715" s="1"/>
      <c r="N715" s="1"/>
      <c r="O715" s="1"/>
      <c r="P715" s="1"/>
      <c r="Q715" s="1"/>
      <c r="R715" s="1"/>
      <c r="S715" s="1"/>
      <c r="T715" s="1"/>
      <c r="U715" s="1"/>
      <c r="V715" s="1"/>
      <c r="W715" s="1"/>
      <c r="X715" s="1"/>
      <c r="Y715" s="1"/>
      <c r="Z715" s="1"/>
      <c r="AA715" s="1"/>
      <c r="AB715" s="1"/>
    </row>
    <row r="716" spans="1:28" ht="15.6" x14ac:dyDescent="0.3">
      <c r="A716" s="84" t="s">
        <v>838</v>
      </c>
      <c r="B716" s="85"/>
      <c r="C716" s="85"/>
      <c r="D716" s="85"/>
      <c r="E716" s="85"/>
      <c r="F716" s="85"/>
      <c r="G716" s="85"/>
      <c r="H716" s="85"/>
      <c r="I716" s="85"/>
      <c r="J716" s="85"/>
      <c r="K716" s="85"/>
      <c r="L716" s="85"/>
      <c r="M716" s="85"/>
      <c r="N716" s="85"/>
    </row>
    <row r="717" spans="1:28" x14ac:dyDescent="0.3">
      <c r="A717" s="85" t="s">
        <v>839</v>
      </c>
      <c r="B717" s="85"/>
      <c r="C717" s="85"/>
      <c r="D717" s="85"/>
      <c r="E717" s="85"/>
      <c r="F717" s="85"/>
      <c r="G717" s="85"/>
      <c r="H717" s="85"/>
      <c r="I717" s="85"/>
      <c r="J717" s="85"/>
      <c r="K717" s="85"/>
      <c r="L717" s="85"/>
      <c r="M717" s="85"/>
      <c r="N717" s="85"/>
    </row>
    <row r="718" spans="1:28" x14ac:dyDescent="0.3">
      <c r="A718" s="85" t="s">
        <v>840</v>
      </c>
      <c r="B718" s="85"/>
      <c r="C718" s="85"/>
      <c r="D718" s="85"/>
      <c r="E718" s="85"/>
      <c r="F718" s="85"/>
      <c r="G718" s="85"/>
      <c r="H718" s="85"/>
      <c r="I718" s="85"/>
      <c r="J718" s="85"/>
      <c r="K718" s="85"/>
      <c r="L718" s="85"/>
      <c r="M718" s="85"/>
      <c r="N718" s="85"/>
    </row>
    <row r="719" spans="1:28" ht="30.6" x14ac:dyDescent="0.3">
      <c r="A719" s="86" t="s">
        <v>841</v>
      </c>
      <c r="B719" s="87" t="s">
        <v>842</v>
      </c>
      <c r="C719" s="88" t="s">
        <v>843</v>
      </c>
      <c r="D719" s="89" t="s">
        <v>844</v>
      </c>
      <c r="E719" s="89" t="s">
        <v>845</v>
      </c>
      <c r="F719" s="90" t="s">
        <v>846</v>
      </c>
      <c r="G719" s="89" t="s">
        <v>847</v>
      </c>
      <c r="H719" s="90" t="s">
        <v>848</v>
      </c>
      <c r="I719" s="89" t="s">
        <v>849</v>
      </c>
      <c r="J719" s="90" t="s">
        <v>850</v>
      </c>
      <c r="K719" s="89" t="s">
        <v>851</v>
      </c>
      <c r="L719" s="90" t="s">
        <v>852</v>
      </c>
      <c r="M719" s="90" t="s">
        <v>853</v>
      </c>
      <c r="N719" s="90" t="s">
        <v>854</v>
      </c>
    </row>
    <row r="720" spans="1:28" x14ac:dyDescent="0.3">
      <c r="A720" s="91" t="s">
        <v>855</v>
      </c>
      <c r="B720" s="92" t="s">
        <v>856</v>
      </c>
      <c r="C720" s="93" t="s">
        <v>857</v>
      </c>
      <c r="D720" s="91" t="s">
        <v>858</v>
      </c>
      <c r="E720" s="91" t="s">
        <v>859</v>
      </c>
      <c r="F720" s="94">
        <v>1</v>
      </c>
      <c r="G720" s="91" t="s">
        <v>860</v>
      </c>
      <c r="H720" s="94">
        <v>1</v>
      </c>
      <c r="I720" s="91" t="s">
        <v>861</v>
      </c>
      <c r="J720" s="94">
        <v>1</v>
      </c>
      <c r="K720" s="91" t="s">
        <v>862</v>
      </c>
      <c r="L720" s="94">
        <v>1</v>
      </c>
      <c r="M720" s="91" t="s">
        <v>863</v>
      </c>
      <c r="N720" s="94">
        <v>1</v>
      </c>
    </row>
    <row r="721" spans="1:14" x14ac:dyDescent="0.3">
      <c r="A721" s="95" t="s">
        <v>864</v>
      </c>
      <c r="B721" s="96" t="s">
        <v>865</v>
      </c>
      <c r="C721" s="96" t="s">
        <v>866</v>
      </c>
      <c r="D721" s="95" t="s">
        <v>867</v>
      </c>
      <c r="E721" s="95" t="s">
        <v>868</v>
      </c>
      <c r="F721" s="97">
        <v>84</v>
      </c>
      <c r="G721" s="95" t="s">
        <v>869</v>
      </c>
      <c r="H721" s="97">
        <v>28</v>
      </c>
      <c r="I721" s="95" t="s">
        <v>870</v>
      </c>
      <c r="J721" s="97">
        <v>67</v>
      </c>
      <c r="K721" s="95" t="s">
        <v>871</v>
      </c>
      <c r="L721" s="97">
        <v>14</v>
      </c>
      <c r="M721" s="95" t="s">
        <v>872</v>
      </c>
      <c r="N721" s="97">
        <v>4</v>
      </c>
    </row>
    <row r="722" spans="1:14" x14ac:dyDescent="0.3">
      <c r="A722" s="98" t="s">
        <v>873</v>
      </c>
      <c r="B722" s="99" t="s">
        <v>865</v>
      </c>
      <c r="C722" s="99" t="s">
        <v>866</v>
      </c>
      <c r="D722" s="98" t="s">
        <v>867</v>
      </c>
      <c r="E722" s="98" t="s">
        <v>874</v>
      </c>
      <c r="F722" s="100">
        <v>85</v>
      </c>
      <c r="G722" s="98" t="s">
        <v>875</v>
      </c>
      <c r="H722" s="100">
        <v>30</v>
      </c>
      <c r="I722" s="98" t="s">
        <v>876</v>
      </c>
      <c r="J722" s="100">
        <v>68</v>
      </c>
      <c r="K722" s="98" t="s">
        <v>877</v>
      </c>
      <c r="L722" s="100">
        <v>15</v>
      </c>
      <c r="M722" s="98" t="s">
        <v>878</v>
      </c>
      <c r="N722" s="100">
        <v>6</v>
      </c>
    </row>
    <row r="723" spans="1:14" x14ac:dyDescent="0.3">
      <c r="A723" s="101" t="s">
        <v>879</v>
      </c>
      <c r="B723" s="102" t="s">
        <v>880</v>
      </c>
      <c r="C723" s="102" t="s">
        <v>881</v>
      </c>
      <c r="D723" s="101" t="s">
        <v>882</v>
      </c>
      <c r="E723" s="101" t="s">
        <v>883</v>
      </c>
      <c r="F723" s="103">
        <v>264</v>
      </c>
      <c r="G723" s="101" t="s">
        <v>884</v>
      </c>
      <c r="H723" s="103">
        <v>265</v>
      </c>
      <c r="I723" s="101" t="s">
        <v>885</v>
      </c>
      <c r="J723" s="103">
        <v>277</v>
      </c>
      <c r="K723" s="101" t="s">
        <v>886</v>
      </c>
      <c r="L723" s="103">
        <v>282</v>
      </c>
      <c r="M723" s="101" t="s">
        <v>887</v>
      </c>
      <c r="N723" s="103">
        <v>234</v>
      </c>
    </row>
    <row r="724" spans="1:14" x14ac:dyDescent="0.3">
      <c r="A724" s="91" t="s">
        <v>888</v>
      </c>
      <c r="B724" s="92" t="s">
        <v>889</v>
      </c>
      <c r="C724" s="104">
        <v>45</v>
      </c>
      <c r="D724" s="105">
        <v>0.26</v>
      </c>
      <c r="E724" s="91" t="s">
        <v>890</v>
      </c>
      <c r="F724" s="94">
        <v>6900</v>
      </c>
      <c r="G724" s="91" t="s">
        <v>891</v>
      </c>
      <c r="H724" s="94">
        <v>4660</v>
      </c>
      <c r="I724" s="91" t="s">
        <v>892</v>
      </c>
      <c r="J724" s="94">
        <v>6890</v>
      </c>
      <c r="K724" s="91" t="s">
        <v>893</v>
      </c>
      <c r="L724" s="94">
        <v>4890</v>
      </c>
      <c r="M724" s="91" t="s">
        <v>894</v>
      </c>
      <c r="N724" s="94">
        <v>2340</v>
      </c>
    </row>
    <row r="725" spans="1:14" x14ac:dyDescent="0.3">
      <c r="A725" s="95" t="s">
        <v>895</v>
      </c>
      <c r="B725" s="96" t="s">
        <v>896</v>
      </c>
      <c r="C725" s="106">
        <v>100</v>
      </c>
      <c r="D725" s="107">
        <v>0.32</v>
      </c>
      <c r="E725" s="95" t="s">
        <v>897</v>
      </c>
      <c r="F725" s="108">
        <v>10800</v>
      </c>
      <c r="G725" s="95" t="s">
        <v>898</v>
      </c>
      <c r="H725" s="108">
        <v>10200</v>
      </c>
      <c r="I725" s="95" t="s">
        <v>899</v>
      </c>
      <c r="J725" s="108">
        <v>11300</v>
      </c>
      <c r="K725" s="95" t="s">
        <v>900</v>
      </c>
      <c r="L725" s="108">
        <v>11000</v>
      </c>
      <c r="M725" s="95" t="s">
        <v>901</v>
      </c>
      <c r="N725" s="97">
        <v>8450</v>
      </c>
    </row>
    <row r="726" spans="1:14" x14ac:dyDescent="0.3">
      <c r="A726" s="98" t="s">
        <v>902</v>
      </c>
      <c r="B726" s="99" t="s">
        <v>903</v>
      </c>
      <c r="C726" s="109">
        <v>640</v>
      </c>
      <c r="D726" s="110">
        <v>0.25</v>
      </c>
      <c r="E726" s="98" t="s">
        <v>904</v>
      </c>
      <c r="F726" s="111">
        <v>10900</v>
      </c>
      <c r="G726" s="98" t="s">
        <v>905</v>
      </c>
      <c r="H726" s="111">
        <v>13900</v>
      </c>
      <c r="I726" s="98" t="s">
        <v>906</v>
      </c>
      <c r="J726" s="111">
        <v>11700</v>
      </c>
      <c r="K726" s="98" t="s">
        <v>907</v>
      </c>
      <c r="L726" s="111">
        <v>14200</v>
      </c>
      <c r="M726" s="98" t="s">
        <v>908</v>
      </c>
      <c r="N726" s="111">
        <v>15900</v>
      </c>
    </row>
    <row r="727" spans="1:14" x14ac:dyDescent="0.3">
      <c r="A727" s="95" t="s">
        <v>909</v>
      </c>
      <c r="B727" s="112" t="s">
        <v>910</v>
      </c>
      <c r="C727" s="113">
        <v>85</v>
      </c>
      <c r="D727" s="107">
        <v>0.3</v>
      </c>
      <c r="E727" s="95" t="s">
        <v>911</v>
      </c>
      <c r="F727" s="97">
        <v>6490</v>
      </c>
      <c r="G727" s="95" t="s">
        <v>912</v>
      </c>
      <c r="H727" s="97">
        <v>5820</v>
      </c>
      <c r="I727" s="95" t="s">
        <v>913</v>
      </c>
      <c r="J727" s="97">
        <v>6730</v>
      </c>
      <c r="K727" s="95" t="s">
        <v>914</v>
      </c>
      <c r="L727" s="97">
        <v>6250</v>
      </c>
      <c r="M727" s="95" t="s">
        <v>915</v>
      </c>
      <c r="N727" s="97">
        <v>4470</v>
      </c>
    </row>
    <row r="728" spans="1:14" x14ac:dyDescent="0.3">
      <c r="A728" s="98" t="s">
        <v>916</v>
      </c>
      <c r="B728" s="114" t="s">
        <v>917</v>
      </c>
      <c r="C728" s="109">
        <v>190</v>
      </c>
      <c r="D728" s="110">
        <v>0.31</v>
      </c>
      <c r="E728" s="98" t="s">
        <v>918</v>
      </c>
      <c r="F728" s="100">
        <v>7710</v>
      </c>
      <c r="G728" s="98" t="s">
        <v>919</v>
      </c>
      <c r="H728" s="100">
        <v>8590</v>
      </c>
      <c r="I728" s="98" t="s">
        <v>920</v>
      </c>
      <c r="J728" s="100">
        <v>8190</v>
      </c>
      <c r="K728" s="98" t="s">
        <v>921</v>
      </c>
      <c r="L728" s="100">
        <v>9020</v>
      </c>
      <c r="M728" s="98" t="s">
        <v>922</v>
      </c>
      <c r="N728" s="100">
        <v>8550</v>
      </c>
    </row>
    <row r="729" spans="1:14" x14ac:dyDescent="0.3">
      <c r="A729" s="101" t="s">
        <v>923</v>
      </c>
      <c r="B729" s="115" t="s">
        <v>924</v>
      </c>
      <c r="C729" s="116">
        <v>1020</v>
      </c>
      <c r="D729" s="117">
        <v>0.2</v>
      </c>
      <c r="E729" s="101" t="s">
        <v>925</v>
      </c>
      <c r="F729" s="103">
        <v>5860</v>
      </c>
      <c r="G729" s="101" t="s">
        <v>926</v>
      </c>
      <c r="H729" s="103">
        <v>7670</v>
      </c>
      <c r="I729" s="101" t="s">
        <v>927</v>
      </c>
      <c r="J729" s="103">
        <v>6310</v>
      </c>
      <c r="K729" s="101" t="s">
        <v>928</v>
      </c>
      <c r="L729" s="103">
        <v>7810</v>
      </c>
      <c r="M729" s="101" t="s">
        <v>929</v>
      </c>
      <c r="N729" s="103">
        <v>8980</v>
      </c>
    </row>
    <row r="730" spans="1:14" x14ac:dyDescent="0.3">
      <c r="A730" s="91" t="s">
        <v>930</v>
      </c>
      <c r="B730" s="92" t="s">
        <v>931</v>
      </c>
      <c r="C730" s="104">
        <v>1.7</v>
      </c>
      <c r="D730" s="105">
        <v>0.15</v>
      </c>
      <c r="E730" s="91" t="s">
        <v>932</v>
      </c>
      <c r="F730" s="94">
        <v>543</v>
      </c>
      <c r="G730" s="91" t="s">
        <v>932</v>
      </c>
      <c r="H730" s="94">
        <v>148</v>
      </c>
      <c r="I730" s="91" t="s">
        <v>933</v>
      </c>
      <c r="J730" s="94">
        <v>192</v>
      </c>
      <c r="K730" s="91" t="s">
        <v>934</v>
      </c>
      <c r="L730" s="94">
        <v>26</v>
      </c>
      <c r="M730" s="91" t="s">
        <v>935</v>
      </c>
      <c r="N730" s="94">
        <v>20</v>
      </c>
    </row>
    <row r="731" spans="1:14" x14ac:dyDescent="0.3">
      <c r="A731" s="95" t="s">
        <v>936</v>
      </c>
      <c r="B731" s="96" t="s">
        <v>937</v>
      </c>
      <c r="C731" s="113">
        <v>11.9</v>
      </c>
      <c r="D731" s="107">
        <v>0.21</v>
      </c>
      <c r="E731" s="95" t="s">
        <v>938</v>
      </c>
      <c r="F731" s="97">
        <v>5280</v>
      </c>
      <c r="G731" s="95" t="s">
        <v>911</v>
      </c>
      <c r="H731" s="97">
        <v>1760</v>
      </c>
      <c r="I731" s="95" t="s">
        <v>939</v>
      </c>
      <c r="J731" s="97">
        <v>4200</v>
      </c>
      <c r="K731" s="95" t="s">
        <v>940</v>
      </c>
      <c r="L731" s="97">
        <v>832</v>
      </c>
      <c r="M731" s="95" t="s">
        <v>941</v>
      </c>
      <c r="N731" s="97">
        <v>262</v>
      </c>
    </row>
    <row r="732" spans="1:14" x14ac:dyDescent="0.3">
      <c r="A732" s="98" t="s">
        <v>942</v>
      </c>
      <c r="B732" s="114" t="s">
        <v>943</v>
      </c>
      <c r="C732" s="118">
        <v>1</v>
      </c>
      <c r="D732" s="110">
        <v>0.17</v>
      </c>
      <c r="E732" s="98" t="s">
        <v>944</v>
      </c>
      <c r="F732" s="100">
        <v>218</v>
      </c>
      <c r="G732" s="98" t="s">
        <v>944</v>
      </c>
      <c r="H732" s="100">
        <v>59</v>
      </c>
      <c r="I732" s="98" t="s">
        <v>945</v>
      </c>
      <c r="J732" s="100">
        <v>70</v>
      </c>
      <c r="K732" s="98" t="s">
        <v>946</v>
      </c>
      <c r="L732" s="100">
        <v>10</v>
      </c>
      <c r="M732" s="98" t="s">
        <v>947</v>
      </c>
      <c r="N732" s="100">
        <v>8</v>
      </c>
    </row>
    <row r="733" spans="1:14" x14ac:dyDescent="0.3">
      <c r="A733" s="95" t="s">
        <v>948</v>
      </c>
      <c r="B733" s="112" t="s">
        <v>949</v>
      </c>
      <c r="C733" s="113">
        <v>3.4</v>
      </c>
      <c r="D733" s="107">
        <v>0.21</v>
      </c>
      <c r="E733" s="95" t="s">
        <v>950</v>
      </c>
      <c r="F733" s="97">
        <v>945</v>
      </c>
      <c r="G733" s="95" t="s">
        <v>951</v>
      </c>
      <c r="H733" s="97">
        <v>258</v>
      </c>
      <c r="I733" s="95" t="s">
        <v>952</v>
      </c>
      <c r="J733" s="97">
        <v>426</v>
      </c>
      <c r="K733" s="95" t="s">
        <v>953</v>
      </c>
      <c r="L733" s="97">
        <v>48</v>
      </c>
      <c r="M733" s="95" t="s">
        <v>954</v>
      </c>
      <c r="N733" s="97">
        <v>36</v>
      </c>
    </row>
    <row r="734" spans="1:14" x14ac:dyDescent="0.3">
      <c r="A734" s="98" t="s">
        <v>955</v>
      </c>
      <c r="B734" s="114" t="s">
        <v>956</v>
      </c>
      <c r="C734" s="118">
        <v>1.3</v>
      </c>
      <c r="D734" s="110">
        <v>0.15</v>
      </c>
      <c r="E734" s="98" t="s">
        <v>957</v>
      </c>
      <c r="F734" s="100">
        <v>292</v>
      </c>
      <c r="G734" s="98" t="s">
        <v>957</v>
      </c>
      <c r="H734" s="100">
        <v>79</v>
      </c>
      <c r="I734" s="98" t="s">
        <v>958</v>
      </c>
      <c r="J734" s="100">
        <v>98</v>
      </c>
      <c r="K734" s="98" t="s">
        <v>959</v>
      </c>
      <c r="L734" s="100">
        <v>14</v>
      </c>
      <c r="M734" s="98" t="s">
        <v>960</v>
      </c>
      <c r="N734" s="100">
        <v>11</v>
      </c>
    </row>
    <row r="735" spans="1:14" x14ac:dyDescent="0.3">
      <c r="A735" s="95" t="s">
        <v>961</v>
      </c>
      <c r="B735" s="112" t="s">
        <v>962</v>
      </c>
      <c r="C735" s="113">
        <v>4</v>
      </c>
      <c r="D735" s="107">
        <v>0.23</v>
      </c>
      <c r="E735" s="95" t="s">
        <v>963</v>
      </c>
      <c r="F735" s="97">
        <v>1350</v>
      </c>
      <c r="G735" s="95" t="s">
        <v>964</v>
      </c>
      <c r="H735" s="97">
        <v>370</v>
      </c>
      <c r="I735" s="95" t="s">
        <v>965</v>
      </c>
      <c r="J735" s="97">
        <v>659</v>
      </c>
      <c r="K735" s="95" t="s">
        <v>966</v>
      </c>
      <c r="L735" s="97">
        <v>72</v>
      </c>
      <c r="M735" s="95" t="s">
        <v>967</v>
      </c>
      <c r="N735" s="97">
        <v>51</v>
      </c>
    </row>
    <row r="736" spans="1:14" x14ac:dyDescent="0.3">
      <c r="A736" s="98" t="s">
        <v>968</v>
      </c>
      <c r="B736" s="114" t="s">
        <v>969</v>
      </c>
      <c r="C736" s="118">
        <v>5.9</v>
      </c>
      <c r="D736" s="110">
        <v>0.2</v>
      </c>
      <c r="E736" s="98" t="s">
        <v>970</v>
      </c>
      <c r="F736" s="100">
        <v>1870</v>
      </c>
      <c r="G736" s="98" t="s">
        <v>971</v>
      </c>
      <c r="H736" s="100">
        <v>527</v>
      </c>
      <c r="I736" s="98" t="s">
        <v>972</v>
      </c>
      <c r="J736" s="100">
        <v>1120</v>
      </c>
      <c r="K736" s="98" t="s">
        <v>973</v>
      </c>
      <c r="L736" s="100">
        <v>121</v>
      </c>
      <c r="M736" s="98" t="s">
        <v>974</v>
      </c>
      <c r="N736" s="100">
        <v>74</v>
      </c>
    </row>
    <row r="737" spans="1:14" x14ac:dyDescent="0.3">
      <c r="A737" s="95" t="s">
        <v>975</v>
      </c>
      <c r="B737" s="112" t="s">
        <v>976</v>
      </c>
      <c r="C737" s="113">
        <v>4.3</v>
      </c>
      <c r="D737" s="107">
        <v>0.17</v>
      </c>
      <c r="E737" s="95" t="s">
        <v>977</v>
      </c>
      <c r="F737" s="97">
        <v>1230</v>
      </c>
      <c r="G737" s="95" t="s">
        <v>978</v>
      </c>
      <c r="H737" s="97">
        <v>338</v>
      </c>
      <c r="I737" s="95" t="s">
        <v>979</v>
      </c>
      <c r="J737" s="97">
        <v>624</v>
      </c>
      <c r="K737" s="95" t="s">
        <v>980</v>
      </c>
      <c r="L737" s="97">
        <v>67</v>
      </c>
      <c r="M737" s="95" t="s">
        <v>981</v>
      </c>
      <c r="N737" s="97">
        <v>47</v>
      </c>
    </row>
    <row r="738" spans="1:14" x14ac:dyDescent="0.3">
      <c r="A738" s="98" t="s">
        <v>982</v>
      </c>
      <c r="B738" s="114" t="s">
        <v>983</v>
      </c>
      <c r="C738" s="118">
        <v>9.1999999999999993</v>
      </c>
      <c r="D738" s="110">
        <v>0.16</v>
      </c>
      <c r="E738" s="98" t="s">
        <v>984</v>
      </c>
      <c r="F738" s="100">
        <v>2550</v>
      </c>
      <c r="G738" s="98" t="s">
        <v>985</v>
      </c>
      <c r="H738" s="100">
        <v>782</v>
      </c>
      <c r="I738" s="98" t="s">
        <v>986</v>
      </c>
      <c r="J738" s="100">
        <v>1850</v>
      </c>
      <c r="K738" s="98" t="s">
        <v>987</v>
      </c>
      <c r="L738" s="100">
        <v>271</v>
      </c>
      <c r="M738" s="98" t="s">
        <v>988</v>
      </c>
      <c r="N738" s="100">
        <v>111</v>
      </c>
    </row>
    <row r="739" spans="1:14" x14ac:dyDescent="0.3">
      <c r="A739" s="95" t="s">
        <v>989</v>
      </c>
      <c r="B739" s="112" t="s">
        <v>990</v>
      </c>
      <c r="C739" s="113">
        <v>17.2</v>
      </c>
      <c r="D739" s="107">
        <v>0.19</v>
      </c>
      <c r="E739" s="95" t="s">
        <v>991</v>
      </c>
      <c r="F739" s="97">
        <v>5020</v>
      </c>
      <c r="G739" s="95" t="s">
        <v>992</v>
      </c>
      <c r="H739" s="97">
        <v>1980</v>
      </c>
      <c r="I739" s="95" t="s">
        <v>893</v>
      </c>
      <c r="J739" s="97">
        <v>4390</v>
      </c>
      <c r="K739" s="95" t="s">
        <v>993</v>
      </c>
      <c r="L739" s="97">
        <v>1370</v>
      </c>
      <c r="M739" s="95" t="s">
        <v>994</v>
      </c>
      <c r="N739" s="97">
        <v>356</v>
      </c>
    </row>
    <row r="740" spans="1:14" x14ac:dyDescent="0.3">
      <c r="A740" s="98" t="s">
        <v>995</v>
      </c>
      <c r="B740" s="114" t="s">
        <v>996</v>
      </c>
      <c r="C740" s="118">
        <v>1.9</v>
      </c>
      <c r="D740" s="110">
        <v>0.22</v>
      </c>
      <c r="E740" s="98" t="s">
        <v>997</v>
      </c>
      <c r="F740" s="100">
        <v>469</v>
      </c>
      <c r="G740" s="98" t="s">
        <v>997</v>
      </c>
      <c r="H740" s="100">
        <v>127</v>
      </c>
      <c r="I740" s="98" t="s">
        <v>998</v>
      </c>
      <c r="J740" s="100">
        <v>170</v>
      </c>
      <c r="K740" s="98" t="s">
        <v>999</v>
      </c>
      <c r="L740" s="100">
        <v>22</v>
      </c>
      <c r="M740" s="98" t="s">
        <v>1000</v>
      </c>
      <c r="N740" s="100">
        <v>18</v>
      </c>
    </row>
    <row r="741" spans="1:14" x14ac:dyDescent="0.3">
      <c r="A741" s="95" t="s">
        <v>1001</v>
      </c>
      <c r="B741" s="112" t="s">
        <v>1002</v>
      </c>
      <c r="C741" s="113">
        <v>5.9</v>
      </c>
      <c r="D741" s="107">
        <v>0.28999999999999998</v>
      </c>
      <c r="E741" s="95" t="s">
        <v>1003</v>
      </c>
      <c r="F741" s="97">
        <v>1860</v>
      </c>
      <c r="G741" s="95" t="s">
        <v>1004</v>
      </c>
      <c r="H741" s="97">
        <v>525</v>
      </c>
      <c r="I741" s="95" t="s">
        <v>1005</v>
      </c>
      <c r="J741" s="97">
        <v>1110</v>
      </c>
      <c r="K741" s="95" t="s">
        <v>1006</v>
      </c>
      <c r="L741" s="97">
        <v>120</v>
      </c>
      <c r="M741" s="95" t="s">
        <v>1007</v>
      </c>
      <c r="N741" s="97">
        <v>73</v>
      </c>
    </row>
    <row r="742" spans="1:14" ht="19.2" x14ac:dyDescent="0.3">
      <c r="A742" s="119" t="s">
        <v>1008</v>
      </c>
      <c r="B742" s="119" t="s">
        <v>1009</v>
      </c>
      <c r="C742" s="120" t="s">
        <v>1010</v>
      </c>
      <c r="D742" s="121">
        <v>0.04</v>
      </c>
      <c r="E742" s="120" t="s">
        <v>1011</v>
      </c>
      <c r="F742" s="122">
        <v>5</v>
      </c>
      <c r="G742" s="120" t="s">
        <v>1011</v>
      </c>
      <c r="H742" s="122">
        <v>1</v>
      </c>
      <c r="I742" s="120" t="s">
        <v>1012</v>
      </c>
      <c r="J742" s="122">
        <v>2</v>
      </c>
      <c r="K742" s="120" t="s">
        <v>1013</v>
      </c>
      <c r="L742" s="123" t="s">
        <v>1014</v>
      </c>
      <c r="M742" s="120" t="s">
        <v>1015</v>
      </c>
      <c r="N742" s="123" t="s">
        <v>1014</v>
      </c>
    </row>
    <row r="743" spans="1:14" x14ac:dyDescent="0.3">
      <c r="A743" s="91" t="s">
        <v>1016</v>
      </c>
      <c r="B743" s="92" t="s">
        <v>1017</v>
      </c>
      <c r="C743" s="124">
        <v>222</v>
      </c>
      <c r="D743" s="105">
        <v>0.18</v>
      </c>
      <c r="E743" s="91" t="s">
        <v>1018</v>
      </c>
      <c r="F743" s="125">
        <v>10800</v>
      </c>
      <c r="G743" s="91" t="s">
        <v>1019</v>
      </c>
      <c r="H743" s="125">
        <v>12400</v>
      </c>
      <c r="I743" s="91" t="s">
        <v>1020</v>
      </c>
      <c r="J743" s="125">
        <v>11500</v>
      </c>
      <c r="K743" s="91" t="s">
        <v>906</v>
      </c>
      <c r="L743" s="125">
        <v>13000</v>
      </c>
      <c r="M743" s="91" t="s">
        <v>1021</v>
      </c>
      <c r="N743" s="125">
        <v>12700</v>
      </c>
    </row>
    <row r="744" spans="1:14" x14ac:dyDescent="0.3">
      <c r="A744" s="95" t="s">
        <v>1022</v>
      </c>
      <c r="B744" s="96" t="s">
        <v>1023</v>
      </c>
      <c r="C744" s="113">
        <v>5.2</v>
      </c>
      <c r="D744" s="107">
        <v>0.11</v>
      </c>
      <c r="E744" s="95" t="s">
        <v>1024</v>
      </c>
      <c r="F744" s="126">
        <v>2430</v>
      </c>
      <c r="G744" s="95" t="s">
        <v>1025</v>
      </c>
      <c r="H744" s="126">
        <v>677</v>
      </c>
      <c r="I744" s="95" t="s">
        <v>1026</v>
      </c>
      <c r="J744" s="127">
        <v>1360</v>
      </c>
      <c r="K744" s="95" t="s">
        <v>1027</v>
      </c>
      <c r="L744" s="126">
        <v>145</v>
      </c>
      <c r="M744" s="95" t="s">
        <v>1028</v>
      </c>
      <c r="N744" s="126">
        <v>94</v>
      </c>
    </row>
    <row r="745" spans="1:14" x14ac:dyDescent="0.3">
      <c r="A745" s="98" t="s">
        <v>1029</v>
      </c>
      <c r="B745" s="99" t="s">
        <v>1030</v>
      </c>
      <c r="C745" s="118">
        <v>2.8</v>
      </c>
      <c r="D745" s="110">
        <v>0.02</v>
      </c>
      <c r="E745" s="98" t="s">
        <v>1031</v>
      </c>
      <c r="F745" s="128">
        <v>427</v>
      </c>
      <c r="G745" s="98" t="s">
        <v>1031</v>
      </c>
      <c r="H745" s="128">
        <v>116</v>
      </c>
      <c r="I745" s="98" t="s">
        <v>1032</v>
      </c>
      <c r="J745" s="128">
        <v>177</v>
      </c>
      <c r="K745" s="98" t="s">
        <v>1033</v>
      </c>
      <c r="L745" s="128">
        <v>21</v>
      </c>
      <c r="M745" s="98" t="s">
        <v>1034</v>
      </c>
      <c r="N745" s="128">
        <v>16</v>
      </c>
    </row>
    <row r="746" spans="1:14" x14ac:dyDescent="0.3">
      <c r="A746" s="95" t="s">
        <v>1035</v>
      </c>
      <c r="B746" s="112" t="s">
        <v>1036</v>
      </c>
      <c r="C746" s="113">
        <v>28.2</v>
      </c>
      <c r="D746" s="107">
        <v>0.23</v>
      </c>
      <c r="E746" s="95" t="s">
        <v>1037</v>
      </c>
      <c r="F746" s="126">
        <v>6090</v>
      </c>
      <c r="G746" s="95" t="s">
        <v>1038</v>
      </c>
      <c r="H746" s="127">
        <v>3170</v>
      </c>
      <c r="I746" s="95" t="s">
        <v>1039</v>
      </c>
      <c r="J746" s="127">
        <v>5800</v>
      </c>
      <c r="K746" s="95" t="s">
        <v>1040</v>
      </c>
      <c r="L746" s="126">
        <v>2980</v>
      </c>
      <c r="M746" s="95" t="s">
        <v>1041</v>
      </c>
      <c r="N746" s="126">
        <v>967</v>
      </c>
    </row>
    <row r="747" spans="1:14" x14ac:dyDescent="0.3">
      <c r="A747" s="98" t="s">
        <v>1042</v>
      </c>
      <c r="B747" s="114" t="s">
        <v>1043</v>
      </c>
      <c r="C747" s="118">
        <v>9.6999999999999993</v>
      </c>
      <c r="D747" s="110">
        <v>0.19</v>
      </c>
      <c r="E747" s="98" t="s">
        <v>1044</v>
      </c>
      <c r="F747" s="128">
        <v>3580</v>
      </c>
      <c r="G747" s="98" t="s">
        <v>1045</v>
      </c>
      <c r="H747" s="129">
        <v>1120</v>
      </c>
      <c r="I747" s="98" t="s">
        <v>1046</v>
      </c>
      <c r="J747" s="129">
        <v>2660</v>
      </c>
      <c r="K747" s="98" t="s">
        <v>1047</v>
      </c>
      <c r="L747" s="128">
        <v>412</v>
      </c>
      <c r="M747" s="98" t="s">
        <v>1048</v>
      </c>
      <c r="N747" s="128">
        <v>160</v>
      </c>
    </row>
    <row r="748" spans="1:14" x14ac:dyDescent="0.3">
      <c r="A748" s="95" t="s">
        <v>1049</v>
      </c>
      <c r="B748" s="112" t="s">
        <v>1050</v>
      </c>
      <c r="C748" s="113">
        <v>13.4</v>
      </c>
      <c r="D748" s="107">
        <v>0.16</v>
      </c>
      <c r="E748" s="95" t="s">
        <v>1051</v>
      </c>
      <c r="F748" s="126">
        <v>3710</v>
      </c>
      <c r="G748" s="95" t="s">
        <v>1052</v>
      </c>
      <c r="H748" s="127">
        <v>1300</v>
      </c>
      <c r="I748" s="95" t="s">
        <v>868</v>
      </c>
      <c r="J748" s="127">
        <v>3050</v>
      </c>
      <c r="K748" s="95" t="s">
        <v>1053</v>
      </c>
      <c r="L748" s="126">
        <v>703</v>
      </c>
      <c r="M748" s="95" t="s">
        <v>1054</v>
      </c>
      <c r="N748" s="126">
        <v>201</v>
      </c>
    </row>
    <row r="749" spans="1:14" x14ac:dyDescent="0.3">
      <c r="A749" s="98" t="s">
        <v>1055</v>
      </c>
      <c r="B749" s="114" t="s">
        <v>1056</v>
      </c>
      <c r="C749" s="118">
        <v>3.5</v>
      </c>
      <c r="D749" s="110">
        <v>0.13</v>
      </c>
      <c r="E749" s="98" t="s">
        <v>1057</v>
      </c>
      <c r="F749" s="128">
        <v>1200</v>
      </c>
      <c r="G749" s="98" t="s">
        <v>1058</v>
      </c>
      <c r="H749" s="128">
        <v>328</v>
      </c>
      <c r="I749" s="98" t="s">
        <v>1059</v>
      </c>
      <c r="J749" s="128">
        <v>549</v>
      </c>
      <c r="K749" s="98" t="s">
        <v>1060</v>
      </c>
      <c r="L749" s="128">
        <v>62</v>
      </c>
      <c r="M749" s="98" t="s">
        <v>859</v>
      </c>
      <c r="N749" s="128">
        <v>46</v>
      </c>
    </row>
    <row r="750" spans="1:14" x14ac:dyDescent="0.3">
      <c r="A750" s="95" t="s">
        <v>1061</v>
      </c>
      <c r="B750" s="96" t="s">
        <v>1062</v>
      </c>
      <c r="C750" s="113">
        <v>47.1</v>
      </c>
      <c r="D750" s="107">
        <v>0.16</v>
      </c>
      <c r="E750" s="95" t="s">
        <v>1063</v>
      </c>
      <c r="F750" s="126">
        <v>6940</v>
      </c>
      <c r="G750" s="95" t="s">
        <v>1064</v>
      </c>
      <c r="H750" s="127">
        <v>4800</v>
      </c>
      <c r="I750" s="95" t="s">
        <v>1065</v>
      </c>
      <c r="J750" s="127">
        <v>6960</v>
      </c>
      <c r="K750" s="95" t="s">
        <v>1066</v>
      </c>
      <c r="L750" s="126">
        <v>5060</v>
      </c>
      <c r="M750" s="95" t="s">
        <v>1067</v>
      </c>
      <c r="N750" s="127">
        <v>2500</v>
      </c>
    </row>
    <row r="751" spans="1:14" x14ac:dyDescent="0.3">
      <c r="A751" s="98" t="s">
        <v>1068</v>
      </c>
      <c r="B751" s="114" t="s">
        <v>1069</v>
      </c>
      <c r="C751" s="118">
        <v>0.4</v>
      </c>
      <c r="D751" s="110">
        <v>0.04</v>
      </c>
      <c r="E751" s="98" t="s">
        <v>1070</v>
      </c>
      <c r="F751" s="128">
        <v>60</v>
      </c>
      <c r="G751" s="98" t="s">
        <v>1070</v>
      </c>
      <c r="H751" s="128">
        <v>16</v>
      </c>
      <c r="I751" s="98" t="s">
        <v>1071</v>
      </c>
      <c r="J751" s="128">
        <v>18</v>
      </c>
      <c r="K751" s="98" t="s">
        <v>1072</v>
      </c>
      <c r="L751" s="128">
        <v>3</v>
      </c>
      <c r="M751" s="98" t="s">
        <v>1073</v>
      </c>
      <c r="N751" s="128">
        <v>2</v>
      </c>
    </row>
    <row r="752" spans="1:14" x14ac:dyDescent="0.3">
      <c r="A752" s="95" t="s">
        <v>1074</v>
      </c>
      <c r="B752" s="112" t="s">
        <v>1075</v>
      </c>
      <c r="C752" s="113">
        <v>1.5</v>
      </c>
      <c r="D752" s="107">
        <v>0.1</v>
      </c>
      <c r="E752" s="95" t="s">
        <v>1076</v>
      </c>
      <c r="F752" s="126">
        <v>506</v>
      </c>
      <c r="G752" s="95" t="s">
        <v>1076</v>
      </c>
      <c r="H752" s="126">
        <v>138</v>
      </c>
      <c r="I752" s="95" t="s">
        <v>1077</v>
      </c>
      <c r="J752" s="126">
        <v>174</v>
      </c>
      <c r="K752" s="95" t="s">
        <v>1078</v>
      </c>
      <c r="L752" s="126">
        <v>24</v>
      </c>
      <c r="M752" s="95" t="s">
        <v>1079</v>
      </c>
      <c r="N752" s="126">
        <v>19</v>
      </c>
    </row>
    <row r="753" spans="1:14" x14ac:dyDescent="0.3">
      <c r="A753" s="98" t="s">
        <v>1080</v>
      </c>
      <c r="B753" s="114" t="s">
        <v>1081</v>
      </c>
      <c r="C753" s="98" t="s">
        <v>1082</v>
      </c>
      <c r="D753" s="110">
        <v>0.02</v>
      </c>
      <c r="E753" s="98" t="s">
        <v>1083</v>
      </c>
      <c r="F753" s="128">
        <v>13</v>
      </c>
      <c r="G753" s="98" t="s">
        <v>1083</v>
      </c>
      <c r="H753" s="128">
        <v>4</v>
      </c>
      <c r="I753" s="98" t="s">
        <v>1084</v>
      </c>
      <c r="J753" s="128">
        <v>4</v>
      </c>
      <c r="K753" s="98" t="s">
        <v>1085</v>
      </c>
      <c r="L753" s="130" t="s">
        <v>1086</v>
      </c>
      <c r="M753" s="98" t="s">
        <v>1087</v>
      </c>
      <c r="N753" s="130" t="s">
        <v>1086</v>
      </c>
    </row>
    <row r="754" spans="1:14" x14ac:dyDescent="0.3">
      <c r="A754" s="95" t="s">
        <v>1088</v>
      </c>
      <c r="B754" s="112" t="s">
        <v>1089</v>
      </c>
      <c r="C754" s="113">
        <v>28.2</v>
      </c>
      <c r="D754" s="107">
        <v>0.27</v>
      </c>
      <c r="E754" s="95" t="s">
        <v>1090</v>
      </c>
      <c r="F754" s="126">
        <v>5080</v>
      </c>
      <c r="G754" s="95" t="s">
        <v>1091</v>
      </c>
      <c r="H754" s="127">
        <v>2640</v>
      </c>
      <c r="I754" s="95" t="s">
        <v>1092</v>
      </c>
      <c r="J754" s="127">
        <v>4830</v>
      </c>
      <c r="K754" s="95" t="s">
        <v>1093</v>
      </c>
      <c r="L754" s="126">
        <v>2480</v>
      </c>
      <c r="M754" s="95" t="s">
        <v>1094</v>
      </c>
      <c r="N754" s="126">
        <v>806</v>
      </c>
    </row>
    <row r="755" spans="1:14" x14ac:dyDescent="0.3">
      <c r="A755" s="98" t="s">
        <v>1095</v>
      </c>
      <c r="B755" s="114" t="s">
        <v>1096</v>
      </c>
      <c r="C755" s="118">
        <v>38.9</v>
      </c>
      <c r="D755" s="110">
        <v>0.26</v>
      </c>
      <c r="E755" s="98" t="s">
        <v>1097</v>
      </c>
      <c r="F755" s="128">
        <v>5360</v>
      </c>
      <c r="G755" s="98" t="s">
        <v>1098</v>
      </c>
      <c r="H755" s="129">
        <v>3350</v>
      </c>
      <c r="I755" s="98" t="s">
        <v>1099</v>
      </c>
      <c r="J755" s="129">
        <v>5280</v>
      </c>
      <c r="K755" s="98" t="s">
        <v>1100</v>
      </c>
      <c r="L755" s="128">
        <v>3440</v>
      </c>
      <c r="M755" s="98" t="s">
        <v>1101</v>
      </c>
      <c r="N755" s="129">
        <v>1460</v>
      </c>
    </row>
    <row r="756" spans="1:14" x14ac:dyDescent="0.3">
      <c r="A756" s="95" t="s">
        <v>1102</v>
      </c>
      <c r="B756" s="112" t="s">
        <v>1103</v>
      </c>
      <c r="C756" s="113">
        <v>13.1</v>
      </c>
      <c r="D756" s="107">
        <v>0.23</v>
      </c>
      <c r="E756" s="95" t="s">
        <v>1104</v>
      </c>
      <c r="F756" s="126">
        <v>3480</v>
      </c>
      <c r="G756" s="95" t="s">
        <v>1105</v>
      </c>
      <c r="H756" s="127">
        <v>1210</v>
      </c>
      <c r="I756" s="95" t="s">
        <v>1106</v>
      </c>
      <c r="J756" s="127">
        <v>2840</v>
      </c>
      <c r="K756" s="95" t="s">
        <v>1107</v>
      </c>
      <c r="L756" s="126">
        <v>636</v>
      </c>
      <c r="M756" s="95" t="s">
        <v>1108</v>
      </c>
      <c r="N756" s="126">
        <v>185</v>
      </c>
    </row>
    <row r="757" spans="1:14" x14ac:dyDescent="0.3">
      <c r="A757" s="98" t="s">
        <v>1109</v>
      </c>
      <c r="B757" s="114" t="s">
        <v>1110</v>
      </c>
      <c r="C757" s="118">
        <v>11</v>
      </c>
      <c r="D757" s="99" t="s">
        <v>1111</v>
      </c>
      <c r="E757" s="98" t="s">
        <v>1112</v>
      </c>
      <c r="F757" s="128">
        <v>4110</v>
      </c>
      <c r="G757" s="98" t="s">
        <v>1113</v>
      </c>
      <c r="H757" s="129">
        <v>1330</v>
      </c>
      <c r="I757" s="98" t="s">
        <v>1114</v>
      </c>
      <c r="J757" s="129">
        <v>3190</v>
      </c>
      <c r="K757" s="98" t="s">
        <v>1115</v>
      </c>
      <c r="L757" s="128">
        <v>573</v>
      </c>
      <c r="M757" s="98" t="s">
        <v>1116</v>
      </c>
      <c r="N757" s="128">
        <v>195</v>
      </c>
    </row>
    <row r="758" spans="1:14" x14ac:dyDescent="0.3">
      <c r="A758" s="95" t="s">
        <v>1117</v>
      </c>
      <c r="B758" s="112" t="s">
        <v>1118</v>
      </c>
      <c r="C758" s="106">
        <v>242</v>
      </c>
      <c r="D758" s="107">
        <v>0.24</v>
      </c>
      <c r="E758" s="95" t="s">
        <v>1063</v>
      </c>
      <c r="F758" s="126">
        <v>6940</v>
      </c>
      <c r="G758" s="95" t="s">
        <v>1119</v>
      </c>
      <c r="H758" s="127">
        <v>8060</v>
      </c>
      <c r="I758" s="95" t="s">
        <v>1120</v>
      </c>
      <c r="J758" s="127">
        <v>7400</v>
      </c>
      <c r="K758" s="95" t="s">
        <v>1121</v>
      </c>
      <c r="L758" s="126">
        <v>8400</v>
      </c>
      <c r="M758" s="95" t="s">
        <v>1122</v>
      </c>
      <c r="N758" s="127">
        <v>8380</v>
      </c>
    </row>
    <row r="759" spans="1:14" x14ac:dyDescent="0.3">
      <c r="A759" s="98" t="s">
        <v>1123</v>
      </c>
      <c r="B759" s="114" t="s">
        <v>1124</v>
      </c>
      <c r="C759" s="118">
        <v>6.5</v>
      </c>
      <c r="D759" s="99" t="s">
        <v>1125</v>
      </c>
      <c r="E759" s="98" t="s">
        <v>1126</v>
      </c>
      <c r="F759" s="128">
        <v>2510</v>
      </c>
      <c r="G759" s="98" t="s">
        <v>1127</v>
      </c>
      <c r="H759" s="128">
        <v>716</v>
      </c>
      <c r="I759" s="98" t="s">
        <v>1128</v>
      </c>
      <c r="J759" s="129">
        <v>1570</v>
      </c>
      <c r="K759" s="98" t="s">
        <v>1129</v>
      </c>
      <c r="L759" s="128">
        <v>176</v>
      </c>
      <c r="M759" s="98" t="s">
        <v>1130</v>
      </c>
      <c r="N759" s="128">
        <v>100</v>
      </c>
    </row>
    <row r="760" spans="1:14" x14ac:dyDescent="0.3">
      <c r="A760" s="95" t="s">
        <v>1131</v>
      </c>
      <c r="B760" s="112" t="s">
        <v>1132</v>
      </c>
      <c r="C760" s="113">
        <v>47.1</v>
      </c>
      <c r="D760" s="107">
        <v>0.24</v>
      </c>
      <c r="E760" s="95" t="s">
        <v>1133</v>
      </c>
      <c r="F760" s="126">
        <v>6680</v>
      </c>
      <c r="G760" s="95" t="s">
        <v>1134</v>
      </c>
      <c r="H760" s="127">
        <v>4620</v>
      </c>
      <c r="I760" s="95" t="s">
        <v>1122</v>
      </c>
      <c r="J760" s="127">
        <v>6690</v>
      </c>
      <c r="K760" s="95" t="s">
        <v>1135</v>
      </c>
      <c r="L760" s="126">
        <v>4870</v>
      </c>
      <c r="M760" s="95" t="s">
        <v>1136</v>
      </c>
      <c r="N760" s="127">
        <v>2410</v>
      </c>
    </row>
    <row r="761" spans="1:14" x14ac:dyDescent="0.3">
      <c r="A761" s="98" t="s">
        <v>1137</v>
      </c>
      <c r="B761" s="114" t="s">
        <v>1138</v>
      </c>
      <c r="C761" s="118">
        <v>3.2</v>
      </c>
      <c r="D761" s="99" t="s">
        <v>1139</v>
      </c>
      <c r="E761" s="98" t="s">
        <v>1140</v>
      </c>
      <c r="F761" s="128">
        <v>863</v>
      </c>
      <c r="G761" s="98" t="s">
        <v>1141</v>
      </c>
      <c r="H761" s="128">
        <v>235</v>
      </c>
      <c r="I761" s="98" t="s">
        <v>1142</v>
      </c>
      <c r="J761" s="128">
        <v>378</v>
      </c>
      <c r="K761" s="98" t="s">
        <v>1143</v>
      </c>
      <c r="L761" s="128">
        <v>44</v>
      </c>
      <c r="M761" s="98" t="s">
        <v>1144</v>
      </c>
      <c r="N761" s="128">
        <v>33</v>
      </c>
    </row>
    <row r="762" spans="1:14" x14ac:dyDescent="0.3">
      <c r="A762" s="95" t="s">
        <v>1145</v>
      </c>
      <c r="B762" s="112" t="s">
        <v>1146</v>
      </c>
      <c r="C762" s="113">
        <v>3.1</v>
      </c>
      <c r="D762" s="96" t="s">
        <v>1147</v>
      </c>
      <c r="E762" s="95" t="s">
        <v>1148</v>
      </c>
      <c r="F762" s="126">
        <v>1070</v>
      </c>
      <c r="G762" s="95" t="s">
        <v>1148</v>
      </c>
      <c r="H762" s="126">
        <v>290</v>
      </c>
      <c r="I762" s="95" t="s">
        <v>1149</v>
      </c>
      <c r="J762" s="126">
        <v>460</v>
      </c>
      <c r="K762" s="95" t="s">
        <v>1150</v>
      </c>
      <c r="L762" s="126">
        <v>54</v>
      </c>
      <c r="M762" s="95" t="s">
        <v>1151</v>
      </c>
      <c r="N762" s="126">
        <v>40</v>
      </c>
    </row>
    <row r="763" spans="1:14" x14ac:dyDescent="0.3">
      <c r="A763" s="98" t="s">
        <v>1152</v>
      </c>
      <c r="B763" s="114" t="s">
        <v>1153</v>
      </c>
      <c r="C763" s="118">
        <v>7.7</v>
      </c>
      <c r="D763" s="110">
        <v>0.24</v>
      </c>
      <c r="E763" s="98" t="s">
        <v>1154</v>
      </c>
      <c r="F763" s="128">
        <v>2920</v>
      </c>
      <c r="G763" s="98" t="s">
        <v>1155</v>
      </c>
      <c r="H763" s="128">
        <v>858</v>
      </c>
      <c r="I763" s="98" t="s">
        <v>1156</v>
      </c>
      <c r="J763" s="129">
        <v>1970</v>
      </c>
      <c r="K763" s="98" t="s">
        <v>1157</v>
      </c>
      <c r="L763" s="128">
        <v>245</v>
      </c>
      <c r="M763" s="98" t="s">
        <v>1158</v>
      </c>
      <c r="N763" s="128">
        <v>121</v>
      </c>
    </row>
    <row r="764" spans="1:14" x14ac:dyDescent="0.3">
      <c r="A764" s="95" t="s">
        <v>1159</v>
      </c>
      <c r="B764" s="112" t="s">
        <v>1160</v>
      </c>
      <c r="C764" s="113">
        <v>1.2</v>
      </c>
      <c r="D764" s="96" t="s">
        <v>1161</v>
      </c>
      <c r="E764" s="95" t="s">
        <v>1162</v>
      </c>
      <c r="F764" s="126">
        <v>278</v>
      </c>
      <c r="G764" s="95" t="s">
        <v>1162</v>
      </c>
      <c r="H764" s="126">
        <v>76</v>
      </c>
      <c r="I764" s="95" t="s">
        <v>1163</v>
      </c>
      <c r="J764" s="126">
        <v>92</v>
      </c>
      <c r="K764" s="95" t="s">
        <v>1164</v>
      </c>
      <c r="L764" s="126">
        <v>13</v>
      </c>
      <c r="M764" s="95" t="s">
        <v>1165</v>
      </c>
      <c r="N764" s="126">
        <v>10</v>
      </c>
    </row>
    <row r="765" spans="1:14" x14ac:dyDescent="0.3">
      <c r="A765" s="98" t="s">
        <v>1166</v>
      </c>
      <c r="B765" s="114" t="s">
        <v>1167</v>
      </c>
      <c r="C765" s="118">
        <v>2.6</v>
      </c>
      <c r="D765" s="110">
        <v>7.0000000000000007E-2</v>
      </c>
      <c r="E765" s="98" t="s">
        <v>1168</v>
      </c>
      <c r="F765" s="128">
        <v>530</v>
      </c>
      <c r="G765" s="98" t="s">
        <v>1168</v>
      </c>
      <c r="H765" s="128">
        <v>144</v>
      </c>
      <c r="I765" s="98" t="s">
        <v>1169</v>
      </c>
      <c r="J765" s="128">
        <v>213</v>
      </c>
      <c r="K765" s="98" t="s">
        <v>1170</v>
      </c>
      <c r="L765" s="128">
        <v>26</v>
      </c>
      <c r="M765" s="98" t="s">
        <v>1171</v>
      </c>
      <c r="N765" s="128">
        <v>20</v>
      </c>
    </row>
    <row r="766" spans="1:14" x14ac:dyDescent="0.3">
      <c r="A766" s="95" t="s">
        <v>1172</v>
      </c>
      <c r="B766" s="112" t="s">
        <v>1173</v>
      </c>
      <c r="C766" s="113">
        <v>28.4</v>
      </c>
      <c r="D766" s="107">
        <v>0.31</v>
      </c>
      <c r="E766" s="95" t="s">
        <v>1174</v>
      </c>
      <c r="F766" s="126">
        <v>4510</v>
      </c>
      <c r="G766" s="95" t="s">
        <v>1175</v>
      </c>
      <c r="H766" s="127">
        <v>2360</v>
      </c>
      <c r="I766" s="95" t="s">
        <v>1176</v>
      </c>
      <c r="J766" s="127">
        <v>4290</v>
      </c>
      <c r="K766" s="95" t="s">
        <v>1067</v>
      </c>
      <c r="L766" s="126">
        <v>2220</v>
      </c>
      <c r="M766" s="95" t="s">
        <v>1177</v>
      </c>
      <c r="N766" s="126">
        <v>725</v>
      </c>
    </row>
    <row r="767" spans="1:14" x14ac:dyDescent="0.3">
      <c r="A767" s="98" t="s">
        <v>1178</v>
      </c>
      <c r="B767" s="114" t="s">
        <v>1179</v>
      </c>
      <c r="C767" s="118">
        <v>8.6999999999999993</v>
      </c>
      <c r="D767" s="110">
        <v>0.22</v>
      </c>
      <c r="E767" s="98" t="s">
        <v>1180</v>
      </c>
      <c r="F767" s="128">
        <v>2660</v>
      </c>
      <c r="G767" s="98" t="s">
        <v>1181</v>
      </c>
      <c r="H767" s="128">
        <v>804</v>
      </c>
      <c r="I767" s="98" t="s">
        <v>1182</v>
      </c>
      <c r="J767" s="129">
        <v>1890</v>
      </c>
      <c r="K767" s="98" t="s">
        <v>1183</v>
      </c>
      <c r="L767" s="128">
        <v>262</v>
      </c>
      <c r="M767" s="98" t="s">
        <v>1184</v>
      </c>
      <c r="N767" s="128">
        <v>114</v>
      </c>
    </row>
    <row r="768" spans="1:14" x14ac:dyDescent="0.3">
      <c r="A768" s="95" t="s">
        <v>1185</v>
      </c>
      <c r="B768" s="112" t="s">
        <v>1186</v>
      </c>
      <c r="C768" s="113">
        <v>16.100000000000001</v>
      </c>
      <c r="D768" s="96" t="s">
        <v>1187</v>
      </c>
      <c r="E768" s="95" t="s">
        <v>1188</v>
      </c>
      <c r="F768" s="126">
        <v>4310</v>
      </c>
      <c r="G768" s="95" t="s">
        <v>1189</v>
      </c>
      <c r="H768" s="127">
        <v>1650</v>
      </c>
      <c r="I768" s="95" t="s">
        <v>1190</v>
      </c>
      <c r="J768" s="127">
        <v>3720</v>
      </c>
      <c r="K768" s="95" t="s">
        <v>1191</v>
      </c>
      <c r="L768" s="126">
        <v>1070</v>
      </c>
      <c r="M768" s="95" t="s">
        <v>1192</v>
      </c>
      <c r="N768" s="126">
        <v>281</v>
      </c>
    </row>
    <row r="769" spans="1:14" x14ac:dyDescent="0.3">
      <c r="A769" s="98" t="s">
        <v>1193</v>
      </c>
      <c r="B769" s="114" t="s">
        <v>1194</v>
      </c>
      <c r="C769" s="98" t="s">
        <v>1195</v>
      </c>
      <c r="D769" s="114" t="s">
        <v>1196</v>
      </c>
      <c r="E769" s="98" t="s">
        <v>1197</v>
      </c>
      <c r="F769" s="130" t="s">
        <v>1086</v>
      </c>
      <c r="G769" s="98" t="s">
        <v>1197</v>
      </c>
      <c r="H769" s="130" t="s">
        <v>1086</v>
      </c>
      <c r="I769" s="98" t="s">
        <v>1198</v>
      </c>
      <c r="J769" s="130" t="s">
        <v>1086</v>
      </c>
      <c r="K769" s="98" t="s">
        <v>1199</v>
      </c>
      <c r="L769" s="130" t="s">
        <v>1086</v>
      </c>
      <c r="M769" s="98" t="s">
        <v>1200</v>
      </c>
      <c r="N769" s="130" t="s">
        <v>1086</v>
      </c>
    </row>
    <row r="770" spans="1:14" x14ac:dyDescent="0.3">
      <c r="A770" s="95" t="s">
        <v>1201</v>
      </c>
      <c r="B770" s="112" t="s">
        <v>1202</v>
      </c>
      <c r="C770" s="95" t="s">
        <v>1203</v>
      </c>
      <c r="D770" s="112" t="s">
        <v>1204</v>
      </c>
      <c r="E770" s="95" t="s">
        <v>1205</v>
      </c>
      <c r="F770" s="131" t="s">
        <v>1086</v>
      </c>
      <c r="G770" s="95" t="s">
        <v>1205</v>
      </c>
      <c r="H770" s="131" t="s">
        <v>1086</v>
      </c>
      <c r="I770" s="95" t="s">
        <v>1206</v>
      </c>
      <c r="J770" s="131" t="s">
        <v>1086</v>
      </c>
      <c r="K770" s="95" t="s">
        <v>1207</v>
      </c>
      <c r="L770" s="131" t="s">
        <v>1086</v>
      </c>
      <c r="M770" s="95" t="s">
        <v>1208</v>
      </c>
      <c r="N770" s="131" t="s">
        <v>1086</v>
      </c>
    </row>
    <row r="771" spans="1:14" x14ac:dyDescent="0.3">
      <c r="A771" s="98" t="s">
        <v>1209</v>
      </c>
      <c r="B771" s="114" t="s">
        <v>1210</v>
      </c>
      <c r="C771" s="98" t="s">
        <v>1211</v>
      </c>
      <c r="D771" s="110">
        <v>0.02</v>
      </c>
      <c r="E771" s="98" t="s">
        <v>1212</v>
      </c>
      <c r="F771" s="130" t="s">
        <v>1086</v>
      </c>
      <c r="G771" s="98" t="s">
        <v>1212</v>
      </c>
      <c r="H771" s="130" t="s">
        <v>1086</v>
      </c>
      <c r="I771" s="98" t="s">
        <v>1213</v>
      </c>
      <c r="J771" s="130" t="s">
        <v>1086</v>
      </c>
      <c r="K771" s="98" t="s">
        <v>1214</v>
      </c>
      <c r="L771" s="130" t="s">
        <v>1086</v>
      </c>
      <c r="M771" s="98" t="s">
        <v>1215</v>
      </c>
      <c r="N771" s="130" t="s">
        <v>1086</v>
      </c>
    </row>
    <row r="772" spans="1:14" x14ac:dyDescent="0.3">
      <c r="A772" s="95" t="s">
        <v>1216</v>
      </c>
      <c r="B772" s="112" t="s">
        <v>1217</v>
      </c>
      <c r="C772" s="95" t="s">
        <v>1218</v>
      </c>
      <c r="D772" s="107">
        <v>0.01</v>
      </c>
      <c r="E772" s="95" t="s">
        <v>1219</v>
      </c>
      <c r="F772" s="131" t="s">
        <v>1086</v>
      </c>
      <c r="G772" s="95" t="s">
        <v>1219</v>
      </c>
      <c r="H772" s="131" t="s">
        <v>1086</v>
      </c>
      <c r="I772" s="95" t="s">
        <v>1220</v>
      </c>
      <c r="J772" s="131" t="s">
        <v>1086</v>
      </c>
      <c r="K772" s="95" t="s">
        <v>1221</v>
      </c>
      <c r="L772" s="131" t="s">
        <v>1086</v>
      </c>
      <c r="M772" s="95" t="s">
        <v>1222</v>
      </c>
      <c r="N772" s="131" t="s">
        <v>1086</v>
      </c>
    </row>
    <row r="773" spans="1:14" x14ac:dyDescent="0.3">
      <c r="A773" s="98" t="s">
        <v>1223</v>
      </c>
      <c r="B773" s="114" t="s">
        <v>1224</v>
      </c>
      <c r="C773" s="98" t="s">
        <v>1225</v>
      </c>
      <c r="D773" s="110">
        <v>0.02</v>
      </c>
      <c r="E773" s="98" t="s">
        <v>1226</v>
      </c>
      <c r="F773" s="128">
        <v>1</v>
      </c>
      <c r="G773" s="98" t="s">
        <v>1226</v>
      </c>
      <c r="H773" s="130" t="s">
        <v>1086</v>
      </c>
      <c r="I773" s="98" t="s">
        <v>1227</v>
      </c>
      <c r="J773" s="130" t="s">
        <v>1086</v>
      </c>
      <c r="K773" s="98" t="s">
        <v>1228</v>
      </c>
      <c r="L773" s="130" t="s">
        <v>1086</v>
      </c>
      <c r="M773" s="98" t="s">
        <v>1229</v>
      </c>
      <c r="N773" s="130" t="s">
        <v>1086</v>
      </c>
    </row>
    <row r="774" spans="1:14" x14ac:dyDescent="0.3">
      <c r="A774" s="95" t="s">
        <v>1230</v>
      </c>
      <c r="B774" s="112" t="s">
        <v>1231</v>
      </c>
      <c r="C774" s="95" t="s">
        <v>1232</v>
      </c>
      <c r="D774" s="107">
        <v>0.02</v>
      </c>
      <c r="E774" s="95" t="s">
        <v>1233</v>
      </c>
      <c r="F774" s="126">
        <v>1</v>
      </c>
      <c r="G774" s="95" t="s">
        <v>1233</v>
      </c>
      <c r="H774" s="131" t="s">
        <v>1086</v>
      </c>
      <c r="I774" s="95" t="s">
        <v>1234</v>
      </c>
      <c r="J774" s="131" t="s">
        <v>1086</v>
      </c>
      <c r="K774" s="95" t="s">
        <v>1235</v>
      </c>
      <c r="L774" s="131" t="s">
        <v>1086</v>
      </c>
      <c r="M774" s="95" t="s">
        <v>1236</v>
      </c>
      <c r="N774" s="131" t="s">
        <v>1086</v>
      </c>
    </row>
    <row r="775" spans="1:14" x14ac:dyDescent="0.3">
      <c r="A775" s="98" t="s">
        <v>1237</v>
      </c>
      <c r="B775" s="114" t="s">
        <v>1238</v>
      </c>
      <c r="C775" s="98" t="s">
        <v>1239</v>
      </c>
      <c r="D775" s="110">
        <v>0.04</v>
      </c>
      <c r="E775" s="98" t="s">
        <v>1240</v>
      </c>
      <c r="F775" s="128">
        <v>4</v>
      </c>
      <c r="G775" s="98" t="s">
        <v>1240</v>
      </c>
      <c r="H775" s="130" t="s">
        <v>1086</v>
      </c>
      <c r="I775" s="98" t="s">
        <v>1241</v>
      </c>
      <c r="J775" s="130" t="s">
        <v>1086</v>
      </c>
      <c r="K775" s="98" t="s">
        <v>1242</v>
      </c>
      <c r="L775" s="130" t="s">
        <v>1086</v>
      </c>
      <c r="M775" s="98" t="s">
        <v>1243</v>
      </c>
      <c r="N775" s="130" t="s">
        <v>1086</v>
      </c>
    </row>
    <row r="776" spans="1:14" x14ac:dyDescent="0.3">
      <c r="A776" s="101" t="s">
        <v>1244</v>
      </c>
      <c r="B776" s="115" t="s">
        <v>1245</v>
      </c>
      <c r="C776" s="101" t="s">
        <v>1246</v>
      </c>
      <c r="D776" s="102" t="s">
        <v>1247</v>
      </c>
      <c r="E776" s="101" t="s">
        <v>1192</v>
      </c>
      <c r="F776" s="132">
        <v>6</v>
      </c>
      <c r="G776" s="101" t="s">
        <v>1192</v>
      </c>
      <c r="H776" s="132">
        <v>2</v>
      </c>
      <c r="I776" s="101" t="s">
        <v>1248</v>
      </c>
      <c r="J776" s="132">
        <v>2</v>
      </c>
      <c r="K776" s="101" t="s">
        <v>1249</v>
      </c>
      <c r="L776" s="133" t="s">
        <v>1086</v>
      </c>
      <c r="M776" s="101" t="s">
        <v>1250</v>
      </c>
      <c r="N776" s="133" t="s">
        <v>1086</v>
      </c>
    </row>
    <row r="777" spans="1:14" x14ac:dyDescent="0.3">
      <c r="A777" s="91" t="s">
        <v>1251</v>
      </c>
      <c r="B777" s="134" t="s">
        <v>1252</v>
      </c>
      <c r="C777" s="91" t="s">
        <v>1253</v>
      </c>
      <c r="D777" s="135">
        <v>0.01</v>
      </c>
      <c r="E777" s="91" t="s">
        <v>1254</v>
      </c>
      <c r="F777" s="136">
        <v>1</v>
      </c>
      <c r="G777" s="91" t="s">
        <v>1254</v>
      </c>
      <c r="H777" s="137" t="s">
        <v>1086</v>
      </c>
      <c r="I777" s="91" t="s">
        <v>1255</v>
      </c>
      <c r="J777" s="137" t="s">
        <v>1086</v>
      </c>
      <c r="K777" s="91" t="s">
        <v>1256</v>
      </c>
      <c r="L777" s="137" t="s">
        <v>1086</v>
      </c>
      <c r="M777" s="91" t="s">
        <v>1257</v>
      </c>
      <c r="N777" s="137" t="s">
        <v>1086</v>
      </c>
    </row>
    <row r="778" spans="1:14" x14ac:dyDescent="0.3">
      <c r="A778" s="95" t="s">
        <v>1258</v>
      </c>
      <c r="B778" s="112" t="s">
        <v>1259</v>
      </c>
      <c r="C778" s="95" t="s">
        <v>1260</v>
      </c>
      <c r="D778" s="138">
        <v>0.01</v>
      </c>
      <c r="E778" s="95" t="s">
        <v>1261</v>
      </c>
      <c r="F778" s="131" t="s">
        <v>1086</v>
      </c>
      <c r="G778" s="95" t="s">
        <v>1261</v>
      </c>
      <c r="H778" s="131" t="s">
        <v>1086</v>
      </c>
      <c r="I778" s="95" t="s">
        <v>1262</v>
      </c>
      <c r="J778" s="131" t="s">
        <v>1086</v>
      </c>
      <c r="K778" s="95" t="s">
        <v>1263</v>
      </c>
      <c r="L778" s="131" t="s">
        <v>1086</v>
      </c>
      <c r="M778" s="95" t="s">
        <v>1264</v>
      </c>
      <c r="N778" s="131" t="s">
        <v>1086</v>
      </c>
    </row>
    <row r="779" spans="1:14" x14ac:dyDescent="0.3">
      <c r="A779" s="98" t="s">
        <v>1265</v>
      </c>
      <c r="B779" s="114" t="s">
        <v>1266</v>
      </c>
      <c r="C779" s="98" t="s">
        <v>1260</v>
      </c>
      <c r="D779" s="139">
        <v>0.03</v>
      </c>
      <c r="E779" s="98" t="s">
        <v>1071</v>
      </c>
      <c r="F779" s="130" t="s">
        <v>1086</v>
      </c>
      <c r="G779" s="98" t="s">
        <v>1071</v>
      </c>
      <c r="H779" s="130" t="s">
        <v>1086</v>
      </c>
      <c r="I779" s="98" t="s">
        <v>1267</v>
      </c>
      <c r="J779" s="130" t="s">
        <v>1086</v>
      </c>
      <c r="K779" s="98" t="s">
        <v>1268</v>
      </c>
      <c r="L779" s="130" t="s">
        <v>1086</v>
      </c>
      <c r="M779" s="98" t="s">
        <v>1269</v>
      </c>
      <c r="N779" s="130" t="s">
        <v>1086</v>
      </c>
    </row>
    <row r="780" spans="1:14" x14ac:dyDescent="0.3">
      <c r="A780" s="95" t="s">
        <v>1270</v>
      </c>
      <c r="B780" s="112" t="s">
        <v>1271</v>
      </c>
      <c r="C780" s="95" t="s">
        <v>1260</v>
      </c>
      <c r="D780" s="138">
        <v>0.03</v>
      </c>
      <c r="E780" s="95" t="s">
        <v>1272</v>
      </c>
      <c r="F780" s="131" t="s">
        <v>1086</v>
      </c>
      <c r="G780" s="95" t="s">
        <v>1272</v>
      </c>
      <c r="H780" s="131" t="s">
        <v>1086</v>
      </c>
      <c r="I780" s="95" t="s">
        <v>1273</v>
      </c>
      <c r="J780" s="131" t="s">
        <v>1086</v>
      </c>
      <c r="K780" s="95" t="s">
        <v>1274</v>
      </c>
      <c r="L780" s="131" t="s">
        <v>1086</v>
      </c>
      <c r="M780" s="95" t="s">
        <v>1275</v>
      </c>
      <c r="N780" s="131" t="s">
        <v>1086</v>
      </c>
    </row>
    <row r="781" spans="1:14" ht="19.2" x14ac:dyDescent="0.3">
      <c r="A781" s="119" t="s">
        <v>1276</v>
      </c>
      <c r="B781" s="119" t="s">
        <v>1277</v>
      </c>
      <c r="C781" s="120" t="s">
        <v>1260</v>
      </c>
      <c r="D781" s="140">
        <v>0.03</v>
      </c>
      <c r="E781" s="120" t="s">
        <v>1278</v>
      </c>
      <c r="F781" s="141" t="s">
        <v>1086</v>
      </c>
      <c r="G781" s="120" t="s">
        <v>1278</v>
      </c>
      <c r="H781" s="141" t="s">
        <v>1086</v>
      </c>
      <c r="I781" s="120" t="s">
        <v>1279</v>
      </c>
      <c r="J781" s="141" t="s">
        <v>1086</v>
      </c>
      <c r="K781" s="120" t="s">
        <v>1280</v>
      </c>
      <c r="L781" s="141" t="s">
        <v>1086</v>
      </c>
      <c r="M781" s="120" t="s">
        <v>1281</v>
      </c>
      <c r="N781" s="141" t="s">
        <v>1086</v>
      </c>
    </row>
    <row r="782" spans="1:14" x14ac:dyDescent="0.3">
      <c r="A782" s="91" t="s">
        <v>1282</v>
      </c>
      <c r="B782" s="92" t="s">
        <v>1283</v>
      </c>
      <c r="C782" s="104">
        <v>5</v>
      </c>
      <c r="D782" s="135">
        <v>7.0000000000000007E-2</v>
      </c>
      <c r="E782" s="91" t="s">
        <v>1284</v>
      </c>
      <c r="F782" s="136">
        <v>578</v>
      </c>
      <c r="G782" s="91" t="s">
        <v>1285</v>
      </c>
      <c r="H782" s="136">
        <v>160</v>
      </c>
      <c r="I782" s="91" t="s">
        <v>1286</v>
      </c>
      <c r="J782" s="136">
        <v>317</v>
      </c>
      <c r="K782" s="91" t="s">
        <v>1287</v>
      </c>
      <c r="L782" s="136">
        <v>34</v>
      </c>
      <c r="M782" s="91" t="s">
        <v>1288</v>
      </c>
      <c r="N782" s="136">
        <v>22</v>
      </c>
    </row>
    <row r="783" spans="1:14" x14ac:dyDescent="0.3">
      <c r="A783" s="95" t="s">
        <v>1289</v>
      </c>
      <c r="B783" s="96" t="s">
        <v>1290</v>
      </c>
      <c r="C783" s="106">
        <v>26</v>
      </c>
      <c r="D783" s="138">
        <v>0.17</v>
      </c>
      <c r="E783" s="95" t="s">
        <v>1291</v>
      </c>
      <c r="F783" s="127">
        <v>3480</v>
      </c>
      <c r="G783" s="95" t="s">
        <v>1292</v>
      </c>
      <c r="H783" s="127">
        <v>1730</v>
      </c>
      <c r="I783" s="95" t="s">
        <v>1293</v>
      </c>
      <c r="J783" s="127">
        <v>3280</v>
      </c>
      <c r="K783" s="95" t="s">
        <v>1294</v>
      </c>
      <c r="L783" s="127">
        <v>1570</v>
      </c>
      <c r="M783" s="95" t="s">
        <v>1295</v>
      </c>
      <c r="N783" s="126">
        <v>479</v>
      </c>
    </row>
    <row r="784" spans="1:14" x14ac:dyDescent="0.3">
      <c r="A784" s="98" t="s">
        <v>1296</v>
      </c>
      <c r="B784" s="99" t="s">
        <v>1297</v>
      </c>
      <c r="C784" s="118">
        <v>1</v>
      </c>
      <c r="D784" s="114" t="s">
        <v>1298</v>
      </c>
      <c r="E784" s="98" t="s">
        <v>1299</v>
      </c>
      <c r="F784" s="128">
        <v>45</v>
      </c>
      <c r="G784" s="98" t="s">
        <v>1299</v>
      </c>
      <c r="H784" s="128">
        <v>12</v>
      </c>
      <c r="I784" s="98" t="s">
        <v>1300</v>
      </c>
      <c r="J784" s="128">
        <v>15</v>
      </c>
      <c r="K784" s="98" t="s">
        <v>1301</v>
      </c>
      <c r="L784" s="128">
        <v>2</v>
      </c>
      <c r="M784" s="98" t="s">
        <v>1302</v>
      </c>
      <c r="N784" s="128">
        <v>2</v>
      </c>
    </row>
    <row r="785" spans="1:14" x14ac:dyDescent="0.3">
      <c r="A785" s="95" t="s">
        <v>1303</v>
      </c>
      <c r="B785" s="96" t="s">
        <v>1304</v>
      </c>
      <c r="C785" s="113">
        <v>0.4</v>
      </c>
      <c r="D785" s="112" t="s">
        <v>1305</v>
      </c>
      <c r="E785" s="95" t="s">
        <v>1306</v>
      </c>
      <c r="F785" s="126">
        <v>33</v>
      </c>
      <c r="G785" s="95" t="s">
        <v>1306</v>
      </c>
      <c r="H785" s="126">
        <v>9</v>
      </c>
      <c r="I785" s="95" t="s">
        <v>1307</v>
      </c>
      <c r="J785" s="126">
        <v>10</v>
      </c>
      <c r="K785" s="95" t="s">
        <v>1308</v>
      </c>
      <c r="L785" s="126">
        <v>2</v>
      </c>
      <c r="M785" s="95" t="s">
        <v>1309</v>
      </c>
      <c r="N785" s="126">
        <v>1</v>
      </c>
    </row>
    <row r="786" spans="1:14" x14ac:dyDescent="0.3">
      <c r="A786" s="98" t="s">
        <v>1310</v>
      </c>
      <c r="B786" s="99" t="s">
        <v>1311</v>
      </c>
      <c r="C786" s="118">
        <v>0.4</v>
      </c>
      <c r="D786" s="139">
        <v>0.08</v>
      </c>
      <c r="E786" s="98" t="s">
        <v>1312</v>
      </c>
      <c r="F786" s="128">
        <v>60</v>
      </c>
      <c r="G786" s="98" t="s">
        <v>1312</v>
      </c>
      <c r="H786" s="128">
        <v>16</v>
      </c>
      <c r="I786" s="98" t="s">
        <v>1071</v>
      </c>
      <c r="J786" s="128">
        <v>18</v>
      </c>
      <c r="K786" s="98" t="s">
        <v>1313</v>
      </c>
      <c r="L786" s="128">
        <v>3</v>
      </c>
      <c r="M786" s="98" t="s">
        <v>1073</v>
      </c>
      <c r="N786" s="128">
        <v>2</v>
      </c>
    </row>
    <row r="787" spans="1:14" x14ac:dyDescent="0.3">
      <c r="A787" s="101" t="s">
        <v>1314</v>
      </c>
      <c r="B787" s="115" t="s">
        <v>1315</v>
      </c>
      <c r="C787" s="101" t="s">
        <v>1316</v>
      </c>
      <c r="D787" s="142">
        <v>0.01</v>
      </c>
      <c r="E787" s="101" t="s">
        <v>1317</v>
      </c>
      <c r="F787" s="132">
        <v>3</v>
      </c>
      <c r="G787" s="101" t="s">
        <v>1317</v>
      </c>
      <c r="H787" s="133" t="s">
        <v>1086</v>
      </c>
      <c r="I787" s="101" t="s">
        <v>1318</v>
      </c>
      <c r="J787" s="133" t="s">
        <v>1086</v>
      </c>
      <c r="K787" s="101" t="s">
        <v>1319</v>
      </c>
      <c r="L787" s="133" t="s">
        <v>1086</v>
      </c>
      <c r="M787" s="101" t="s">
        <v>1320</v>
      </c>
      <c r="N787" s="133" t="s">
        <v>1086</v>
      </c>
    </row>
    <row r="788" spans="1:14" x14ac:dyDescent="0.3">
      <c r="A788" s="91" t="s">
        <v>1321</v>
      </c>
      <c r="B788" s="92" t="s">
        <v>1322</v>
      </c>
      <c r="C788" s="104">
        <v>0.8</v>
      </c>
      <c r="D788" s="143">
        <v>4.0000000000000001E-3</v>
      </c>
      <c r="E788" s="91" t="s">
        <v>1323</v>
      </c>
      <c r="F788" s="136">
        <v>9</v>
      </c>
      <c r="G788" s="91" t="s">
        <v>1323</v>
      </c>
      <c r="H788" s="136">
        <v>2</v>
      </c>
      <c r="I788" s="91" t="s">
        <v>1324</v>
      </c>
      <c r="J788" s="136">
        <v>3</v>
      </c>
      <c r="K788" s="91" t="s">
        <v>1325</v>
      </c>
      <c r="L788" s="137" t="s">
        <v>1086</v>
      </c>
      <c r="M788" s="91" t="s">
        <v>1326</v>
      </c>
      <c r="N788" s="137" t="s">
        <v>1086</v>
      </c>
    </row>
    <row r="789" spans="1:14" x14ac:dyDescent="0.3">
      <c r="A789" s="95" t="s">
        <v>1327</v>
      </c>
      <c r="B789" s="96" t="s">
        <v>1328</v>
      </c>
      <c r="C789" s="113">
        <v>0.3</v>
      </c>
      <c r="D789" s="138">
        <v>0.01</v>
      </c>
      <c r="E789" s="95" t="s">
        <v>1329</v>
      </c>
      <c r="F789" s="126">
        <v>4</v>
      </c>
      <c r="G789" s="95" t="s">
        <v>1329</v>
      </c>
      <c r="H789" s="126">
        <v>1</v>
      </c>
      <c r="I789" s="95" t="s">
        <v>1330</v>
      </c>
      <c r="J789" s="126">
        <v>1</v>
      </c>
      <c r="K789" s="95" t="s">
        <v>1331</v>
      </c>
      <c r="L789" s="131" t="s">
        <v>1086</v>
      </c>
      <c r="M789" s="95" t="s">
        <v>1332</v>
      </c>
      <c r="N789" s="131" t="s">
        <v>1086</v>
      </c>
    </row>
    <row r="790" spans="1:14" x14ac:dyDescent="0.3">
      <c r="A790" s="98" t="s">
        <v>1333</v>
      </c>
      <c r="B790" s="99" t="s">
        <v>1334</v>
      </c>
      <c r="C790" s="118">
        <v>5.2</v>
      </c>
      <c r="D790" s="139">
        <v>0.15</v>
      </c>
      <c r="E790" s="98" t="s">
        <v>963</v>
      </c>
      <c r="F790" s="129">
        <v>1350</v>
      </c>
      <c r="G790" s="98" t="s">
        <v>1335</v>
      </c>
      <c r="H790" s="128">
        <v>376</v>
      </c>
      <c r="I790" s="98" t="s">
        <v>1336</v>
      </c>
      <c r="J790" s="128">
        <v>756</v>
      </c>
      <c r="K790" s="98" t="s">
        <v>1337</v>
      </c>
      <c r="L790" s="128">
        <v>80</v>
      </c>
      <c r="M790" s="98" t="s">
        <v>1338</v>
      </c>
      <c r="N790" s="128">
        <v>52</v>
      </c>
    </row>
    <row r="791" spans="1:14" x14ac:dyDescent="0.3">
      <c r="A791" s="95" t="s">
        <v>1339</v>
      </c>
      <c r="B791" s="96" t="s">
        <v>1340</v>
      </c>
      <c r="C791" s="113">
        <v>2.9</v>
      </c>
      <c r="D791" s="138">
        <v>0.27</v>
      </c>
      <c r="E791" s="95" t="s">
        <v>1341</v>
      </c>
      <c r="F791" s="126">
        <v>848</v>
      </c>
      <c r="G791" s="95" t="s">
        <v>1341</v>
      </c>
      <c r="H791" s="126">
        <v>231</v>
      </c>
      <c r="I791" s="95" t="s">
        <v>1342</v>
      </c>
      <c r="J791" s="126">
        <v>356</v>
      </c>
      <c r="K791" s="95" t="s">
        <v>1226</v>
      </c>
      <c r="L791" s="126">
        <v>42</v>
      </c>
      <c r="M791" s="95" t="s">
        <v>1343</v>
      </c>
      <c r="N791" s="126">
        <v>32</v>
      </c>
    </row>
    <row r="792" spans="1:14" x14ac:dyDescent="0.3">
      <c r="A792" s="98" t="s">
        <v>1344</v>
      </c>
      <c r="B792" s="99" t="s">
        <v>1345</v>
      </c>
      <c r="C792" s="109">
        <v>16</v>
      </c>
      <c r="D792" s="139">
        <v>0.28999999999999998</v>
      </c>
      <c r="E792" s="98" t="s">
        <v>1346</v>
      </c>
      <c r="F792" s="129">
        <v>4590</v>
      </c>
      <c r="G792" s="98" t="s">
        <v>1347</v>
      </c>
      <c r="H792" s="129">
        <v>1750</v>
      </c>
      <c r="I792" s="98" t="s">
        <v>1348</v>
      </c>
      <c r="J792" s="129">
        <v>3950</v>
      </c>
      <c r="K792" s="98" t="s">
        <v>1349</v>
      </c>
      <c r="L792" s="129">
        <v>1130</v>
      </c>
      <c r="M792" s="98" t="s">
        <v>1183</v>
      </c>
      <c r="N792" s="128">
        <v>297</v>
      </c>
    </row>
    <row r="793" spans="1:14" x14ac:dyDescent="0.3">
      <c r="A793" s="95" t="s">
        <v>1350</v>
      </c>
      <c r="B793" s="96" t="s">
        <v>1351</v>
      </c>
      <c r="C793" s="106">
        <v>65</v>
      </c>
      <c r="D793" s="138">
        <v>0.3</v>
      </c>
      <c r="E793" s="95" t="s">
        <v>1352</v>
      </c>
      <c r="F793" s="127">
        <v>7800</v>
      </c>
      <c r="G793" s="95" t="s">
        <v>1353</v>
      </c>
      <c r="H793" s="127">
        <v>6290</v>
      </c>
      <c r="I793" s="95" t="s">
        <v>1354</v>
      </c>
      <c r="J793" s="127">
        <v>7990</v>
      </c>
      <c r="K793" s="95" t="s">
        <v>1355</v>
      </c>
      <c r="L793" s="127">
        <v>6750</v>
      </c>
      <c r="M793" s="95" t="s">
        <v>1356</v>
      </c>
      <c r="N793" s="126">
        <v>4170</v>
      </c>
    </row>
    <row r="794" spans="1:14" x14ac:dyDescent="0.3">
      <c r="A794" s="98" t="s">
        <v>1357</v>
      </c>
      <c r="B794" s="114" t="s">
        <v>1358</v>
      </c>
      <c r="C794" s="118">
        <v>3.4</v>
      </c>
      <c r="D794" s="139">
        <v>0.14000000000000001</v>
      </c>
      <c r="E794" s="98" t="s">
        <v>1359</v>
      </c>
      <c r="F794" s="128">
        <v>635</v>
      </c>
      <c r="G794" s="98" t="s">
        <v>1359</v>
      </c>
      <c r="H794" s="128">
        <v>173</v>
      </c>
      <c r="I794" s="98" t="s">
        <v>1360</v>
      </c>
      <c r="J794" s="128">
        <v>286</v>
      </c>
      <c r="K794" s="98" t="s">
        <v>1361</v>
      </c>
      <c r="L794" s="128">
        <v>33</v>
      </c>
      <c r="M794" s="98" t="s">
        <v>1362</v>
      </c>
      <c r="N794" s="128">
        <v>24</v>
      </c>
    </row>
    <row r="795" spans="1:14" x14ac:dyDescent="0.3">
      <c r="A795" s="95" t="s">
        <v>1363</v>
      </c>
      <c r="B795" s="112" t="s">
        <v>1364</v>
      </c>
      <c r="C795" s="113">
        <v>1</v>
      </c>
      <c r="D795" s="138">
        <v>0.13</v>
      </c>
      <c r="E795" s="95" t="s">
        <v>1365</v>
      </c>
      <c r="F795" s="126">
        <v>151</v>
      </c>
      <c r="G795" s="95" t="s">
        <v>1365</v>
      </c>
      <c r="H795" s="126">
        <v>41</v>
      </c>
      <c r="I795" s="95" t="s">
        <v>1366</v>
      </c>
      <c r="J795" s="126">
        <v>49</v>
      </c>
      <c r="K795" s="95" t="s">
        <v>1367</v>
      </c>
      <c r="L795" s="126">
        <v>7</v>
      </c>
      <c r="M795" s="95" t="s">
        <v>1368</v>
      </c>
      <c r="N795" s="126">
        <v>6</v>
      </c>
    </row>
    <row r="796" spans="1:14" x14ac:dyDescent="0.3">
      <c r="A796" s="98" t="s">
        <v>1369</v>
      </c>
      <c r="B796" s="114" t="s">
        <v>1370</v>
      </c>
      <c r="C796" s="118">
        <v>2.9</v>
      </c>
      <c r="D796" s="139">
        <v>0.19</v>
      </c>
      <c r="E796" s="98" t="s">
        <v>1371</v>
      </c>
      <c r="F796" s="128">
        <v>674</v>
      </c>
      <c r="G796" s="98" t="s">
        <v>1371</v>
      </c>
      <c r="H796" s="128">
        <v>184</v>
      </c>
      <c r="I796" s="98" t="s">
        <v>1372</v>
      </c>
      <c r="J796" s="128">
        <v>283</v>
      </c>
      <c r="K796" s="98" t="s">
        <v>1287</v>
      </c>
      <c r="L796" s="128">
        <v>34</v>
      </c>
      <c r="M796" s="98" t="s">
        <v>1373</v>
      </c>
      <c r="N796" s="128">
        <v>25</v>
      </c>
    </row>
    <row r="797" spans="1:14" x14ac:dyDescent="0.3">
      <c r="A797" s="101" t="s">
        <v>1374</v>
      </c>
      <c r="B797" s="115" t="s">
        <v>1375</v>
      </c>
      <c r="C797" s="144">
        <v>20</v>
      </c>
      <c r="D797" s="142">
        <v>0.31</v>
      </c>
      <c r="E797" s="101" t="s">
        <v>1376</v>
      </c>
      <c r="F797" s="145">
        <v>3440</v>
      </c>
      <c r="G797" s="101" t="s">
        <v>1377</v>
      </c>
      <c r="H797" s="145">
        <v>1470</v>
      </c>
      <c r="I797" s="101" t="s">
        <v>1100</v>
      </c>
      <c r="J797" s="145">
        <v>3100</v>
      </c>
      <c r="K797" s="101" t="s">
        <v>1378</v>
      </c>
      <c r="L797" s="145">
        <v>1150</v>
      </c>
      <c r="M797" s="101" t="s">
        <v>1379</v>
      </c>
      <c r="N797" s="132">
        <v>304</v>
      </c>
    </row>
    <row r="798" spans="1:14" x14ac:dyDescent="0.3">
      <c r="A798" s="91" t="s">
        <v>1380</v>
      </c>
      <c r="B798" s="92" t="s">
        <v>1381</v>
      </c>
      <c r="C798" s="124">
        <v>500</v>
      </c>
      <c r="D798" s="135">
        <v>0.2</v>
      </c>
      <c r="E798" s="91" t="s">
        <v>1382</v>
      </c>
      <c r="F798" s="125">
        <v>12800</v>
      </c>
      <c r="G798" s="91" t="s">
        <v>1383</v>
      </c>
      <c r="H798" s="125">
        <v>16100</v>
      </c>
      <c r="I798" s="91" t="s">
        <v>1384</v>
      </c>
      <c r="J798" s="125">
        <v>13700</v>
      </c>
      <c r="K798" s="91" t="s">
        <v>1385</v>
      </c>
      <c r="L798" s="125">
        <v>16500</v>
      </c>
      <c r="M798" s="91" t="s">
        <v>1386</v>
      </c>
      <c r="N798" s="125">
        <v>18100</v>
      </c>
    </row>
    <row r="799" spans="1:14" x14ac:dyDescent="0.3">
      <c r="A799" s="95" t="s">
        <v>1387</v>
      </c>
      <c r="B799" s="96" t="s">
        <v>1388</v>
      </c>
      <c r="C799" s="146">
        <v>3200</v>
      </c>
      <c r="D799" s="138">
        <v>0.56999999999999995</v>
      </c>
      <c r="E799" s="95" t="s">
        <v>1389</v>
      </c>
      <c r="F799" s="147">
        <v>17500</v>
      </c>
      <c r="G799" s="95" t="s">
        <v>1390</v>
      </c>
      <c r="H799" s="147">
        <v>23500</v>
      </c>
      <c r="I799" s="95" t="s">
        <v>1391</v>
      </c>
      <c r="J799" s="147">
        <v>18900</v>
      </c>
      <c r="K799" s="95" t="s">
        <v>1285</v>
      </c>
      <c r="L799" s="147">
        <v>23800</v>
      </c>
      <c r="M799" s="95" t="s">
        <v>1392</v>
      </c>
      <c r="N799" s="147">
        <v>28200</v>
      </c>
    </row>
    <row r="800" spans="1:14" x14ac:dyDescent="0.3">
      <c r="A800" s="98" t="s">
        <v>1393</v>
      </c>
      <c r="B800" s="99" t="s">
        <v>1394</v>
      </c>
      <c r="C800" s="109">
        <v>800</v>
      </c>
      <c r="D800" s="139">
        <v>0.59</v>
      </c>
      <c r="E800" s="98" t="s">
        <v>1395</v>
      </c>
      <c r="F800" s="148">
        <v>13500</v>
      </c>
      <c r="G800" s="98" t="s">
        <v>1396</v>
      </c>
      <c r="H800" s="148">
        <v>17400</v>
      </c>
      <c r="I800" s="98" t="s">
        <v>1397</v>
      </c>
      <c r="J800" s="148">
        <v>14500</v>
      </c>
      <c r="K800" s="98" t="s">
        <v>1398</v>
      </c>
      <c r="L800" s="148">
        <v>17800</v>
      </c>
      <c r="M800" s="98" t="s">
        <v>1399</v>
      </c>
      <c r="N800" s="148">
        <v>20200</v>
      </c>
    </row>
    <row r="801" spans="1:14" x14ac:dyDescent="0.3">
      <c r="A801" s="95" t="s">
        <v>1400</v>
      </c>
      <c r="B801" s="96" t="s">
        <v>1401</v>
      </c>
      <c r="C801" s="106">
        <v>36</v>
      </c>
      <c r="D801" s="138">
        <v>0.2</v>
      </c>
      <c r="E801" s="95" t="s">
        <v>1402</v>
      </c>
      <c r="F801" s="127">
        <v>6840</v>
      </c>
      <c r="G801" s="95" t="s">
        <v>1403</v>
      </c>
      <c r="H801" s="127">
        <v>4090</v>
      </c>
      <c r="I801" s="95" t="s">
        <v>1122</v>
      </c>
      <c r="J801" s="127">
        <v>6690</v>
      </c>
      <c r="K801" s="95" t="s">
        <v>1404</v>
      </c>
      <c r="L801" s="127">
        <v>4140</v>
      </c>
      <c r="M801" s="95" t="s">
        <v>1405</v>
      </c>
      <c r="N801" s="126">
        <v>1650</v>
      </c>
    </row>
    <row r="802" spans="1:14" x14ac:dyDescent="0.3">
      <c r="A802" s="98" t="s">
        <v>1406</v>
      </c>
      <c r="B802" s="99" t="s">
        <v>1407</v>
      </c>
      <c r="C802" s="149">
        <v>50000</v>
      </c>
      <c r="D802" s="139">
        <v>0.09</v>
      </c>
      <c r="E802" s="98" t="s">
        <v>1113</v>
      </c>
      <c r="F802" s="129">
        <v>4880</v>
      </c>
      <c r="G802" s="98" t="s">
        <v>1408</v>
      </c>
      <c r="H802" s="129">
        <v>6630</v>
      </c>
      <c r="I802" s="98" t="s">
        <v>1099</v>
      </c>
      <c r="J802" s="129">
        <v>5270</v>
      </c>
      <c r="K802" s="98" t="s">
        <v>1409</v>
      </c>
      <c r="L802" s="129">
        <v>6690</v>
      </c>
      <c r="M802" s="98" t="s">
        <v>1410</v>
      </c>
      <c r="N802" s="128">
        <v>8040</v>
      </c>
    </row>
    <row r="803" spans="1:14" x14ac:dyDescent="0.3">
      <c r="A803" s="95" t="s">
        <v>1411</v>
      </c>
      <c r="B803" s="96" t="s">
        <v>1412</v>
      </c>
      <c r="C803" s="146">
        <v>10000</v>
      </c>
      <c r="D803" s="138">
        <v>0.25</v>
      </c>
      <c r="E803" s="95" t="s">
        <v>1413</v>
      </c>
      <c r="F803" s="127">
        <v>8210</v>
      </c>
      <c r="G803" s="95" t="s">
        <v>1414</v>
      </c>
      <c r="H803" s="147">
        <v>11100</v>
      </c>
      <c r="I803" s="95" t="s">
        <v>1415</v>
      </c>
      <c r="J803" s="127">
        <v>8880</v>
      </c>
      <c r="K803" s="95" t="s">
        <v>1162</v>
      </c>
      <c r="L803" s="147">
        <v>11200</v>
      </c>
      <c r="M803" s="95" t="s">
        <v>1416</v>
      </c>
      <c r="N803" s="147">
        <v>13500</v>
      </c>
    </row>
    <row r="804" spans="1:14" x14ac:dyDescent="0.3">
      <c r="A804" s="98" t="s">
        <v>1417</v>
      </c>
      <c r="B804" s="99" t="s">
        <v>1418</v>
      </c>
      <c r="C804" s="149">
        <v>3000</v>
      </c>
      <c r="D804" s="114" t="s">
        <v>1419</v>
      </c>
      <c r="E804" s="98" t="s">
        <v>1402</v>
      </c>
      <c r="F804" s="129">
        <v>6850</v>
      </c>
      <c r="G804" s="98" t="s">
        <v>1420</v>
      </c>
      <c r="H804" s="129">
        <v>9200</v>
      </c>
      <c r="I804" s="98" t="s">
        <v>1120</v>
      </c>
      <c r="J804" s="129">
        <v>7400</v>
      </c>
      <c r="K804" s="98" t="s">
        <v>1421</v>
      </c>
      <c r="L804" s="129">
        <v>9310</v>
      </c>
      <c r="M804" s="98" t="s">
        <v>1422</v>
      </c>
      <c r="N804" s="148">
        <v>11000</v>
      </c>
    </row>
    <row r="805" spans="1:14" x14ac:dyDescent="0.3">
      <c r="A805" s="95" t="s">
        <v>1423</v>
      </c>
      <c r="B805" s="96" t="s">
        <v>1424</v>
      </c>
      <c r="C805" s="146">
        <v>2600</v>
      </c>
      <c r="D805" s="138">
        <v>0.28000000000000003</v>
      </c>
      <c r="E805" s="95" t="s">
        <v>1425</v>
      </c>
      <c r="F805" s="127">
        <v>6640</v>
      </c>
      <c r="G805" s="95" t="s">
        <v>1426</v>
      </c>
      <c r="H805" s="127">
        <v>8900</v>
      </c>
      <c r="I805" s="95" t="s">
        <v>929</v>
      </c>
      <c r="J805" s="127">
        <v>7180</v>
      </c>
      <c r="K805" s="95" t="s">
        <v>921</v>
      </c>
      <c r="L805" s="127">
        <v>9010</v>
      </c>
      <c r="M805" s="95" t="s">
        <v>1427</v>
      </c>
      <c r="N805" s="147">
        <v>10700</v>
      </c>
    </row>
    <row r="806" spans="1:14" x14ac:dyDescent="0.3">
      <c r="A806" s="120" t="s">
        <v>1428</v>
      </c>
      <c r="B806" s="150" t="s">
        <v>1429</v>
      </c>
      <c r="C806" s="151">
        <v>3200</v>
      </c>
      <c r="D806" s="140">
        <v>0.32</v>
      </c>
      <c r="E806" s="120" t="s">
        <v>1430</v>
      </c>
      <c r="F806" s="152">
        <v>7110</v>
      </c>
      <c r="G806" s="120" t="s">
        <v>1431</v>
      </c>
      <c r="H806" s="152">
        <v>9540</v>
      </c>
      <c r="I806" s="120" t="s">
        <v>1432</v>
      </c>
      <c r="J806" s="152">
        <v>7680</v>
      </c>
      <c r="K806" s="120" t="s">
        <v>1433</v>
      </c>
      <c r="L806" s="152">
        <v>9660</v>
      </c>
      <c r="M806" s="120" t="s">
        <v>1434</v>
      </c>
      <c r="N806" s="153">
        <v>11500</v>
      </c>
    </row>
    <row r="807" spans="1:14" x14ac:dyDescent="0.3">
      <c r="A807" s="91" t="s">
        <v>1435</v>
      </c>
      <c r="B807" s="92" t="s">
        <v>1436</v>
      </c>
      <c r="C807" s="154">
        <v>2600</v>
      </c>
      <c r="D807" s="135">
        <v>0.36</v>
      </c>
      <c r="E807" s="91" t="s">
        <v>1402</v>
      </c>
      <c r="F807" s="155">
        <v>6870</v>
      </c>
      <c r="G807" s="91" t="s">
        <v>1420</v>
      </c>
      <c r="H807" s="155">
        <v>9200</v>
      </c>
      <c r="I807" s="91" t="s">
        <v>1437</v>
      </c>
      <c r="J807" s="155">
        <v>7420</v>
      </c>
      <c r="K807" s="91" t="s">
        <v>1438</v>
      </c>
      <c r="L807" s="155">
        <v>9320</v>
      </c>
      <c r="M807" s="91" t="s">
        <v>1439</v>
      </c>
      <c r="N807" s="125">
        <v>11000</v>
      </c>
    </row>
    <row r="808" spans="1:14" x14ac:dyDescent="0.3">
      <c r="A808" s="95" t="s">
        <v>1440</v>
      </c>
      <c r="B808" s="96" t="s">
        <v>1441</v>
      </c>
      <c r="C808" s="95" t="s">
        <v>1442</v>
      </c>
      <c r="D808" s="112" t="s">
        <v>1443</v>
      </c>
      <c r="E808" s="95" t="s">
        <v>1444</v>
      </c>
      <c r="F808" s="126">
        <v>7</v>
      </c>
      <c r="G808" s="95" t="s">
        <v>1444</v>
      </c>
      <c r="H808" s="126">
        <v>2</v>
      </c>
      <c r="I808" s="95" t="s">
        <v>1445</v>
      </c>
      <c r="J808" s="126">
        <v>2</v>
      </c>
      <c r="K808" s="95" t="s">
        <v>1446</v>
      </c>
      <c r="L808" s="131" t="s">
        <v>1086</v>
      </c>
      <c r="M808" s="95" t="s">
        <v>1447</v>
      </c>
      <c r="N808" s="131" t="s">
        <v>1086</v>
      </c>
    </row>
    <row r="809" spans="1:14" x14ac:dyDescent="0.3">
      <c r="A809" s="98" t="s">
        <v>1448</v>
      </c>
      <c r="B809" s="99" t="s">
        <v>1449</v>
      </c>
      <c r="C809" s="149">
        <v>4100</v>
      </c>
      <c r="D809" s="139">
        <v>0.41</v>
      </c>
      <c r="E809" s="98" t="s">
        <v>1450</v>
      </c>
      <c r="F809" s="129">
        <v>6350</v>
      </c>
      <c r="G809" s="98" t="s">
        <v>1451</v>
      </c>
      <c r="H809" s="129">
        <v>8550</v>
      </c>
      <c r="I809" s="98" t="s">
        <v>1452</v>
      </c>
      <c r="J809" s="129">
        <v>6860</v>
      </c>
      <c r="K809" s="98" t="s">
        <v>1453</v>
      </c>
      <c r="L809" s="129">
        <v>8650</v>
      </c>
      <c r="M809" s="98" t="s">
        <v>1454</v>
      </c>
      <c r="N809" s="148">
        <v>10300</v>
      </c>
    </row>
    <row r="810" spans="1:14" x14ac:dyDescent="0.3">
      <c r="A810" s="95" t="s">
        <v>1455</v>
      </c>
      <c r="B810" s="96" t="s">
        <v>1456</v>
      </c>
      <c r="C810" s="146">
        <v>3100</v>
      </c>
      <c r="D810" s="138">
        <v>0.44</v>
      </c>
      <c r="E810" s="95" t="s">
        <v>1457</v>
      </c>
      <c r="F810" s="127">
        <v>5890</v>
      </c>
      <c r="G810" s="95" t="s">
        <v>1458</v>
      </c>
      <c r="H810" s="127">
        <v>7910</v>
      </c>
      <c r="I810" s="95" t="s">
        <v>1459</v>
      </c>
      <c r="J810" s="127">
        <v>6370</v>
      </c>
      <c r="K810" s="95" t="s">
        <v>1460</v>
      </c>
      <c r="L810" s="127">
        <v>8010</v>
      </c>
      <c r="M810" s="95" t="s">
        <v>1461</v>
      </c>
      <c r="N810" s="126">
        <v>9490</v>
      </c>
    </row>
    <row r="811" spans="1:14" x14ac:dyDescent="0.3">
      <c r="A811" s="98" t="s">
        <v>1462</v>
      </c>
      <c r="B811" s="99" t="s">
        <v>1463</v>
      </c>
      <c r="C811" s="149">
        <v>3000</v>
      </c>
      <c r="D811" s="139">
        <v>0.5</v>
      </c>
      <c r="E811" s="98" t="s">
        <v>1464</v>
      </c>
      <c r="F811" s="129">
        <v>5830</v>
      </c>
      <c r="G811" s="98" t="s">
        <v>1465</v>
      </c>
      <c r="H811" s="129">
        <v>7820</v>
      </c>
      <c r="I811" s="98" t="s">
        <v>1466</v>
      </c>
      <c r="J811" s="129">
        <v>6290</v>
      </c>
      <c r="K811" s="98" t="s">
        <v>1467</v>
      </c>
      <c r="L811" s="129">
        <v>7920</v>
      </c>
      <c r="M811" s="98" t="s">
        <v>1468</v>
      </c>
      <c r="N811" s="128">
        <v>9380</v>
      </c>
    </row>
    <row r="812" spans="1:14" x14ac:dyDescent="0.3">
      <c r="A812" s="95" t="s">
        <v>1469</v>
      </c>
      <c r="B812" s="96" t="s">
        <v>1470</v>
      </c>
      <c r="C812" s="146">
        <v>3000</v>
      </c>
      <c r="D812" s="138">
        <v>0.55000000000000004</v>
      </c>
      <c r="E812" s="95" t="s">
        <v>1471</v>
      </c>
      <c r="F812" s="127">
        <v>5680</v>
      </c>
      <c r="G812" s="95" t="s">
        <v>1472</v>
      </c>
      <c r="H812" s="127">
        <v>7620</v>
      </c>
      <c r="I812" s="95" t="s">
        <v>1473</v>
      </c>
      <c r="J812" s="127">
        <v>6130</v>
      </c>
      <c r="K812" s="95" t="s">
        <v>1065</v>
      </c>
      <c r="L812" s="127">
        <v>7710</v>
      </c>
      <c r="M812" s="95" t="s">
        <v>1474</v>
      </c>
      <c r="N812" s="126">
        <v>9140</v>
      </c>
    </row>
    <row r="813" spans="1:14" x14ac:dyDescent="0.3">
      <c r="A813" s="98" t="s">
        <v>1475</v>
      </c>
      <c r="B813" s="99" t="s">
        <v>1476</v>
      </c>
      <c r="C813" s="149">
        <v>2000</v>
      </c>
      <c r="D813" s="139">
        <v>0.55000000000000004</v>
      </c>
      <c r="E813" s="98" t="s">
        <v>1097</v>
      </c>
      <c r="F813" s="129">
        <v>5390</v>
      </c>
      <c r="G813" s="98" t="s">
        <v>1477</v>
      </c>
      <c r="H813" s="129">
        <v>7190</v>
      </c>
      <c r="I813" s="98" t="s">
        <v>1478</v>
      </c>
      <c r="J813" s="129">
        <v>5820</v>
      </c>
      <c r="K813" s="98" t="s">
        <v>1479</v>
      </c>
      <c r="L813" s="129">
        <v>7290</v>
      </c>
      <c r="M813" s="98" t="s">
        <v>922</v>
      </c>
      <c r="N813" s="128">
        <v>8570</v>
      </c>
    </row>
    <row r="814" spans="1:14" x14ac:dyDescent="0.3">
      <c r="A814" s="95" t="s">
        <v>1480</v>
      </c>
      <c r="B814" s="96" t="s">
        <v>1481</v>
      </c>
      <c r="C814" s="146">
        <v>2000</v>
      </c>
      <c r="D814" s="138">
        <v>0.56000000000000005</v>
      </c>
      <c r="E814" s="95" t="s">
        <v>1377</v>
      </c>
      <c r="F814" s="127">
        <v>5430</v>
      </c>
      <c r="G814" s="95" t="s">
        <v>1482</v>
      </c>
      <c r="H814" s="127">
        <v>7240</v>
      </c>
      <c r="I814" s="95" t="s">
        <v>1483</v>
      </c>
      <c r="J814" s="127">
        <v>5860</v>
      </c>
      <c r="K814" s="95" t="s">
        <v>1484</v>
      </c>
      <c r="L814" s="127">
        <v>7340</v>
      </c>
      <c r="M814" s="95" t="s">
        <v>1485</v>
      </c>
      <c r="N814" s="126">
        <v>8630</v>
      </c>
    </row>
    <row r="815" spans="1:14" x14ac:dyDescent="0.3">
      <c r="A815" s="98" t="s">
        <v>1486</v>
      </c>
      <c r="B815" s="99" t="s">
        <v>1487</v>
      </c>
      <c r="C815" s="149">
        <v>2000</v>
      </c>
      <c r="D815" s="139">
        <v>0.48</v>
      </c>
      <c r="E815" s="98" t="s">
        <v>1488</v>
      </c>
      <c r="F815" s="129">
        <v>4720</v>
      </c>
      <c r="G815" s="98" t="s">
        <v>1353</v>
      </c>
      <c r="H815" s="129">
        <v>6290</v>
      </c>
      <c r="I815" s="98" t="s">
        <v>1489</v>
      </c>
      <c r="J815" s="129">
        <v>5090</v>
      </c>
      <c r="K815" s="98" t="s">
        <v>1490</v>
      </c>
      <c r="L815" s="129">
        <v>6380</v>
      </c>
      <c r="M815" s="98" t="s">
        <v>1491</v>
      </c>
      <c r="N815" s="128">
        <v>7500</v>
      </c>
    </row>
    <row r="816" spans="1:14" x14ac:dyDescent="0.3">
      <c r="A816" s="95" t="s">
        <v>1492</v>
      </c>
      <c r="B816" s="96" t="s">
        <v>1493</v>
      </c>
      <c r="C816" s="95" t="s">
        <v>1494</v>
      </c>
      <c r="D816" s="156">
        <v>2E-3</v>
      </c>
      <c r="E816" s="95" t="s">
        <v>1495</v>
      </c>
      <c r="F816" s="131" t="s">
        <v>1086</v>
      </c>
      <c r="G816" s="95" t="s">
        <v>1495</v>
      </c>
      <c r="H816" s="131" t="s">
        <v>1086</v>
      </c>
      <c r="I816" s="95" t="s">
        <v>1496</v>
      </c>
      <c r="J816" s="131" t="s">
        <v>1086</v>
      </c>
      <c r="K816" s="95" t="s">
        <v>1497</v>
      </c>
      <c r="L816" s="131" t="s">
        <v>1086</v>
      </c>
      <c r="M816" s="95" t="s">
        <v>1498</v>
      </c>
      <c r="N816" s="131" t="s">
        <v>1086</v>
      </c>
    </row>
    <row r="817" spans="1:14" x14ac:dyDescent="0.3">
      <c r="A817" s="98" t="s">
        <v>1499</v>
      </c>
      <c r="B817" s="114" t="s">
        <v>1500</v>
      </c>
      <c r="C817" s="98" t="s">
        <v>1218</v>
      </c>
      <c r="D817" s="139">
        <v>0.01</v>
      </c>
      <c r="E817" s="98" t="s">
        <v>1501</v>
      </c>
      <c r="F817" s="130" t="s">
        <v>1086</v>
      </c>
      <c r="G817" s="98" t="s">
        <v>1501</v>
      </c>
      <c r="H817" s="130" t="s">
        <v>1086</v>
      </c>
      <c r="I817" s="98" t="s">
        <v>1502</v>
      </c>
      <c r="J817" s="130" t="s">
        <v>1086</v>
      </c>
      <c r="K817" s="98" t="s">
        <v>1503</v>
      </c>
      <c r="L817" s="130" t="s">
        <v>1086</v>
      </c>
      <c r="M817" s="98" t="s">
        <v>1504</v>
      </c>
      <c r="N817" s="130" t="s">
        <v>1086</v>
      </c>
    </row>
    <row r="818" spans="1:14" x14ac:dyDescent="0.3">
      <c r="A818" s="95" t="s">
        <v>1505</v>
      </c>
      <c r="B818" s="112" t="s">
        <v>1506</v>
      </c>
      <c r="C818" s="95" t="s">
        <v>1494</v>
      </c>
      <c r="D818" s="156">
        <v>3.0000000000000001E-3</v>
      </c>
      <c r="E818" s="95" t="s">
        <v>1507</v>
      </c>
      <c r="F818" s="131" t="s">
        <v>1086</v>
      </c>
      <c r="G818" s="95" t="s">
        <v>1507</v>
      </c>
      <c r="H818" s="131" t="s">
        <v>1086</v>
      </c>
      <c r="I818" s="95" t="s">
        <v>1508</v>
      </c>
      <c r="J818" s="131" t="s">
        <v>1086</v>
      </c>
      <c r="K818" s="95" t="s">
        <v>1509</v>
      </c>
      <c r="L818" s="131" t="s">
        <v>1086</v>
      </c>
      <c r="M818" s="95" t="s">
        <v>1510</v>
      </c>
      <c r="N818" s="131" t="s">
        <v>1086</v>
      </c>
    </row>
    <row r="819" spans="1:14" x14ac:dyDescent="0.3">
      <c r="A819" s="98" t="s">
        <v>1511</v>
      </c>
      <c r="B819" s="114" t="s">
        <v>1512</v>
      </c>
      <c r="C819" s="98" t="s">
        <v>1513</v>
      </c>
      <c r="D819" s="139">
        <v>0.02</v>
      </c>
      <c r="E819" s="98" t="s">
        <v>1514</v>
      </c>
      <c r="F819" s="130" t="s">
        <v>1086</v>
      </c>
      <c r="G819" s="98" t="s">
        <v>1514</v>
      </c>
      <c r="H819" s="130" t="s">
        <v>1086</v>
      </c>
      <c r="I819" s="98" t="s">
        <v>1515</v>
      </c>
      <c r="J819" s="130" t="s">
        <v>1086</v>
      </c>
      <c r="K819" s="98" t="s">
        <v>1516</v>
      </c>
      <c r="L819" s="130" t="s">
        <v>1086</v>
      </c>
      <c r="M819" s="98" t="s">
        <v>1517</v>
      </c>
      <c r="N819" s="130" t="s">
        <v>1086</v>
      </c>
    </row>
    <row r="820" spans="1:14" x14ac:dyDescent="0.3">
      <c r="A820" s="101" t="s">
        <v>1518</v>
      </c>
      <c r="B820" s="115" t="s">
        <v>1519</v>
      </c>
      <c r="C820" s="101" t="s">
        <v>1442</v>
      </c>
      <c r="D820" s="142">
        <v>7.0000000000000007E-2</v>
      </c>
      <c r="E820" s="101" t="s">
        <v>1183</v>
      </c>
      <c r="F820" s="132">
        <v>6</v>
      </c>
      <c r="G820" s="101" t="s">
        <v>1183</v>
      </c>
      <c r="H820" s="132">
        <v>2</v>
      </c>
      <c r="I820" s="101" t="s">
        <v>1520</v>
      </c>
      <c r="J820" s="132">
        <v>2</v>
      </c>
      <c r="K820" s="101" t="s">
        <v>1521</v>
      </c>
      <c r="L820" s="133" t="s">
        <v>1086</v>
      </c>
      <c r="M820" s="101" t="s">
        <v>1522</v>
      </c>
      <c r="N820" s="133" t="s">
        <v>1086</v>
      </c>
    </row>
    <row r="821" spans="1:14" x14ac:dyDescent="0.3">
      <c r="A821" s="91" t="s">
        <v>1523</v>
      </c>
      <c r="B821" s="134" t="s">
        <v>1524</v>
      </c>
      <c r="C821" s="124">
        <v>119</v>
      </c>
      <c r="D821" s="135">
        <v>0.41</v>
      </c>
      <c r="E821" s="91" t="s">
        <v>1525</v>
      </c>
      <c r="F821" s="125">
        <v>12400</v>
      </c>
      <c r="G821" s="91" t="s">
        <v>1019</v>
      </c>
      <c r="H821" s="125">
        <v>12400</v>
      </c>
      <c r="I821" s="91" t="s">
        <v>1526</v>
      </c>
      <c r="J821" s="125">
        <v>13000</v>
      </c>
      <c r="K821" s="91" t="s">
        <v>1527</v>
      </c>
      <c r="L821" s="125">
        <v>13200</v>
      </c>
      <c r="M821" s="91" t="s">
        <v>1528</v>
      </c>
      <c r="N821" s="125">
        <v>10900</v>
      </c>
    </row>
    <row r="822" spans="1:14" x14ac:dyDescent="0.3">
      <c r="A822" s="95" t="s">
        <v>1529</v>
      </c>
      <c r="B822" s="112" t="s">
        <v>1530</v>
      </c>
      <c r="C822" s="106">
        <v>24.4</v>
      </c>
      <c r="D822" s="138">
        <v>0.44</v>
      </c>
      <c r="E822" s="95" t="s">
        <v>1531</v>
      </c>
      <c r="F822" s="147">
        <v>11600</v>
      </c>
      <c r="G822" s="95" t="s">
        <v>1532</v>
      </c>
      <c r="H822" s="127">
        <v>5560</v>
      </c>
      <c r="I822" s="95" t="s">
        <v>1533</v>
      </c>
      <c r="J822" s="147">
        <v>10800</v>
      </c>
      <c r="K822" s="95" t="s">
        <v>1534</v>
      </c>
      <c r="L822" s="127">
        <v>4900</v>
      </c>
      <c r="M822" s="95" t="s">
        <v>1535</v>
      </c>
      <c r="N822" s="126">
        <v>1430</v>
      </c>
    </row>
    <row r="823" spans="1:14" x14ac:dyDescent="0.3">
      <c r="A823" s="98" t="s">
        <v>1536</v>
      </c>
      <c r="B823" s="99" t="s">
        <v>1537</v>
      </c>
      <c r="C823" s="118">
        <v>4.8</v>
      </c>
      <c r="D823" s="139">
        <v>0.18</v>
      </c>
      <c r="E823" s="98" t="s">
        <v>1538</v>
      </c>
      <c r="F823" s="129">
        <v>1890</v>
      </c>
      <c r="G823" s="98" t="s">
        <v>1539</v>
      </c>
      <c r="H823" s="128">
        <v>523</v>
      </c>
      <c r="I823" s="98" t="s">
        <v>1540</v>
      </c>
      <c r="J823" s="129">
        <v>1020</v>
      </c>
      <c r="K823" s="98" t="s">
        <v>1541</v>
      </c>
      <c r="L823" s="128">
        <v>108</v>
      </c>
      <c r="M823" s="98" t="s">
        <v>1542</v>
      </c>
      <c r="N823" s="128">
        <v>73</v>
      </c>
    </row>
    <row r="824" spans="1:14" x14ac:dyDescent="0.3">
      <c r="A824" s="95" t="s">
        <v>1543</v>
      </c>
      <c r="B824" s="112" t="s">
        <v>1544</v>
      </c>
      <c r="C824" s="106">
        <v>51.6</v>
      </c>
      <c r="D824" s="138">
        <v>0.44</v>
      </c>
      <c r="E824" s="95" t="s">
        <v>1545</v>
      </c>
      <c r="F824" s="127">
        <v>8900</v>
      </c>
      <c r="G824" s="95" t="s">
        <v>1546</v>
      </c>
      <c r="H824" s="127">
        <v>6450</v>
      </c>
      <c r="I824" s="95" t="s">
        <v>1547</v>
      </c>
      <c r="J824" s="127">
        <v>8980</v>
      </c>
      <c r="K824" s="95" t="s">
        <v>1548</v>
      </c>
      <c r="L824" s="127">
        <v>6850</v>
      </c>
      <c r="M824" s="95" t="s">
        <v>1549</v>
      </c>
      <c r="N824" s="126">
        <v>3630</v>
      </c>
    </row>
    <row r="825" spans="1:14" x14ac:dyDescent="0.3">
      <c r="A825" s="98" t="s">
        <v>1550</v>
      </c>
      <c r="B825" s="114" t="s">
        <v>1551</v>
      </c>
      <c r="C825" s="118">
        <v>4.3</v>
      </c>
      <c r="D825" s="139">
        <v>0.41</v>
      </c>
      <c r="E825" s="98" t="s">
        <v>1552</v>
      </c>
      <c r="F825" s="129">
        <v>2120</v>
      </c>
      <c r="G825" s="98" t="s">
        <v>1553</v>
      </c>
      <c r="H825" s="128">
        <v>583</v>
      </c>
      <c r="I825" s="98" t="s">
        <v>1554</v>
      </c>
      <c r="J825" s="129">
        <v>1080</v>
      </c>
      <c r="K825" s="98" t="s">
        <v>1555</v>
      </c>
      <c r="L825" s="128">
        <v>116</v>
      </c>
      <c r="M825" s="98" t="s">
        <v>966</v>
      </c>
      <c r="N825" s="128">
        <v>81</v>
      </c>
    </row>
    <row r="826" spans="1:14" x14ac:dyDescent="0.3">
      <c r="A826" s="95" t="s">
        <v>1556</v>
      </c>
      <c r="B826" s="112" t="s">
        <v>1557</v>
      </c>
      <c r="C826" s="113">
        <v>3.5</v>
      </c>
      <c r="D826" s="138">
        <v>0.42</v>
      </c>
      <c r="E826" s="95" t="s">
        <v>1558</v>
      </c>
      <c r="F826" s="127">
        <v>1800</v>
      </c>
      <c r="G826" s="95" t="s">
        <v>1559</v>
      </c>
      <c r="H826" s="126">
        <v>491</v>
      </c>
      <c r="I826" s="95" t="s">
        <v>1560</v>
      </c>
      <c r="J826" s="126">
        <v>822</v>
      </c>
      <c r="K826" s="95" t="s">
        <v>1561</v>
      </c>
      <c r="L826" s="126">
        <v>93</v>
      </c>
      <c r="M826" s="95" t="s">
        <v>1562</v>
      </c>
      <c r="N826" s="126">
        <v>68</v>
      </c>
    </row>
    <row r="827" spans="1:14" x14ac:dyDescent="0.3">
      <c r="A827" s="98" t="s">
        <v>1563</v>
      </c>
      <c r="B827" s="114" t="s">
        <v>1564</v>
      </c>
      <c r="C827" s="109">
        <v>20.8</v>
      </c>
      <c r="D827" s="114" t="s">
        <v>1565</v>
      </c>
      <c r="E827" s="98" t="s">
        <v>1091</v>
      </c>
      <c r="F827" s="129">
        <v>9710</v>
      </c>
      <c r="G827" s="98" t="s">
        <v>1566</v>
      </c>
      <c r="H827" s="129">
        <v>4240</v>
      </c>
      <c r="I827" s="98" t="s">
        <v>1422</v>
      </c>
      <c r="J827" s="129">
        <v>8820</v>
      </c>
      <c r="K827" s="98" t="s">
        <v>1567</v>
      </c>
      <c r="L827" s="129">
        <v>3400</v>
      </c>
      <c r="M827" s="98" t="s">
        <v>1568</v>
      </c>
      <c r="N827" s="128">
        <v>912</v>
      </c>
    </row>
    <row r="828" spans="1:14" x14ac:dyDescent="0.3">
      <c r="A828" s="95" t="s">
        <v>1569</v>
      </c>
      <c r="B828" s="112" t="s">
        <v>1570</v>
      </c>
      <c r="C828" s="106">
        <v>10.8</v>
      </c>
      <c r="D828" s="138">
        <v>0.45</v>
      </c>
      <c r="E828" s="95" t="s">
        <v>1571</v>
      </c>
      <c r="F828" s="127">
        <v>5550</v>
      </c>
      <c r="G828" s="95" t="s">
        <v>1572</v>
      </c>
      <c r="H828" s="127">
        <v>1790</v>
      </c>
      <c r="I828" s="95" t="s">
        <v>1573</v>
      </c>
      <c r="J828" s="127">
        <v>4280</v>
      </c>
      <c r="K828" s="95" t="s">
        <v>1574</v>
      </c>
      <c r="L828" s="126">
        <v>753</v>
      </c>
      <c r="M828" s="95" t="s">
        <v>1575</v>
      </c>
      <c r="N828" s="126">
        <v>260</v>
      </c>
    </row>
    <row r="829" spans="1:14" x14ac:dyDescent="0.3">
      <c r="A829" s="98" t="s">
        <v>1576</v>
      </c>
      <c r="B829" s="114" t="s">
        <v>1577</v>
      </c>
      <c r="C829" s="118">
        <v>7.5</v>
      </c>
      <c r="D829" s="139">
        <v>0.36</v>
      </c>
      <c r="E829" s="98" t="s">
        <v>1578</v>
      </c>
      <c r="F829" s="129">
        <v>3350</v>
      </c>
      <c r="G829" s="98" t="s">
        <v>1579</v>
      </c>
      <c r="H829" s="128">
        <v>979</v>
      </c>
      <c r="I829" s="98" t="s">
        <v>1093</v>
      </c>
      <c r="J829" s="129">
        <v>2240</v>
      </c>
      <c r="K829" s="98" t="s">
        <v>1580</v>
      </c>
      <c r="L829" s="128">
        <v>273</v>
      </c>
      <c r="M829" s="98" t="s">
        <v>1581</v>
      </c>
      <c r="N829" s="128">
        <v>138</v>
      </c>
    </row>
    <row r="830" spans="1:14" x14ac:dyDescent="0.3">
      <c r="A830" s="95" t="s">
        <v>1582</v>
      </c>
      <c r="B830" s="112" t="s">
        <v>1583</v>
      </c>
      <c r="C830" s="113">
        <v>4.9000000000000004</v>
      </c>
      <c r="D830" s="138">
        <v>0.33</v>
      </c>
      <c r="E830" s="95" t="s">
        <v>1584</v>
      </c>
      <c r="F830" s="127">
        <v>2360</v>
      </c>
      <c r="G830" s="95" t="s">
        <v>1585</v>
      </c>
      <c r="H830" s="126">
        <v>654</v>
      </c>
      <c r="I830" s="95" t="s">
        <v>1586</v>
      </c>
      <c r="J830" s="127">
        <v>1280</v>
      </c>
      <c r="K830" s="95" t="s">
        <v>1587</v>
      </c>
      <c r="L830" s="126">
        <v>136</v>
      </c>
      <c r="M830" s="95" t="s">
        <v>1588</v>
      </c>
      <c r="N830" s="126">
        <v>91</v>
      </c>
    </row>
    <row r="831" spans="1:14" x14ac:dyDescent="0.3">
      <c r="A831" s="98" t="s">
        <v>1589</v>
      </c>
      <c r="B831" s="114" t="s">
        <v>1590</v>
      </c>
      <c r="C831" s="118">
        <v>6.6</v>
      </c>
      <c r="D831" s="139">
        <v>0.31</v>
      </c>
      <c r="E831" s="98" t="s">
        <v>1591</v>
      </c>
      <c r="F831" s="129">
        <v>2900</v>
      </c>
      <c r="G831" s="98" t="s">
        <v>1592</v>
      </c>
      <c r="H831" s="128">
        <v>828</v>
      </c>
      <c r="I831" s="98" t="s">
        <v>1593</v>
      </c>
      <c r="J831" s="129">
        <v>1820</v>
      </c>
      <c r="K831" s="98" t="s">
        <v>1594</v>
      </c>
      <c r="L831" s="128">
        <v>206</v>
      </c>
      <c r="M831" s="98" t="s">
        <v>1595</v>
      </c>
      <c r="N831" s="128">
        <v>116</v>
      </c>
    </row>
    <row r="832" spans="1:14" x14ac:dyDescent="0.3">
      <c r="A832" s="95" t="s">
        <v>1596</v>
      </c>
      <c r="B832" s="112" t="s">
        <v>1597</v>
      </c>
      <c r="C832" s="113">
        <v>5.5</v>
      </c>
      <c r="D832" s="138">
        <v>0.36</v>
      </c>
      <c r="E832" s="95" t="s">
        <v>1598</v>
      </c>
      <c r="F832" s="127">
        <v>2910</v>
      </c>
      <c r="G832" s="95" t="s">
        <v>1599</v>
      </c>
      <c r="H832" s="126">
        <v>812</v>
      </c>
      <c r="I832" s="95" t="s">
        <v>1600</v>
      </c>
      <c r="J832" s="127">
        <v>1670</v>
      </c>
      <c r="K832" s="95" t="s">
        <v>1054</v>
      </c>
      <c r="L832" s="126">
        <v>179</v>
      </c>
      <c r="M832" s="95" t="s">
        <v>1601</v>
      </c>
      <c r="N832" s="126">
        <v>114</v>
      </c>
    </row>
    <row r="833" spans="1:14" x14ac:dyDescent="0.3">
      <c r="A833" s="98" t="s">
        <v>1602</v>
      </c>
      <c r="B833" s="114" t="s">
        <v>1603</v>
      </c>
      <c r="C833" s="118">
        <v>0.3</v>
      </c>
      <c r="D833" s="139">
        <v>0.14000000000000001</v>
      </c>
      <c r="E833" s="98" t="s">
        <v>1604</v>
      </c>
      <c r="F833" s="128">
        <v>69</v>
      </c>
      <c r="G833" s="98" t="s">
        <v>1604</v>
      </c>
      <c r="H833" s="128">
        <v>19</v>
      </c>
      <c r="I833" s="98" t="s">
        <v>1605</v>
      </c>
      <c r="J833" s="128">
        <v>21</v>
      </c>
      <c r="K833" s="98" t="s">
        <v>1606</v>
      </c>
      <c r="L833" s="128">
        <v>3</v>
      </c>
      <c r="M833" s="98" t="s">
        <v>1607</v>
      </c>
      <c r="N833" s="128">
        <v>3</v>
      </c>
    </row>
    <row r="834" spans="1:14" x14ac:dyDescent="0.3">
      <c r="A834" s="95" t="s">
        <v>1608</v>
      </c>
      <c r="B834" s="112" t="s">
        <v>1609</v>
      </c>
      <c r="C834" s="113">
        <v>2.5</v>
      </c>
      <c r="D834" s="138">
        <v>0.26</v>
      </c>
      <c r="E834" s="95" t="s">
        <v>1610</v>
      </c>
      <c r="F834" s="127">
        <v>1110</v>
      </c>
      <c r="G834" s="95" t="s">
        <v>1610</v>
      </c>
      <c r="H834" s="126">
        <v>301</v>
      </c>
      <c r="I834" s="95" t="s">
        <v>1611</v>
      </c>
      <c r="J834" s="126">
        <v>438</v>
      </c>
      <c r="K834" s="95" t="s">
        <v>1612</v>
      </c>
      <c r="L834" s="126">
        <v>54</v>
      </c>
      <c r="M834" s="95" t="s">
        <v>1613</v>
      </c>
      <c r="N834" s="126">
        <v>42</v>
      </c>
    </row>
    <row r="835" spans="1:14" x14ac:dyDescent="0.3">
      <c r="A835" s="98" t="s">
        <v>1614</v>
      </c>
      <c r="B835" s="114" t="s">
        <v>1615</v>
      </c>
      <c r="C835" s="98" t="s">
        <v>1616</v>
      </c>
      <c r="D835" s="139">
        <v>0.04</v>
      </c>
      <c r="E835" s="98" t="s">
        <v>1617</v>
      </c>
      <c r="F835" s="128">
        <v>5</v>
      </c>
      <c r="G835" s="98" t="s">
        <v>1617</v>
      </c>
      <c r="H835" s="128">
        <v>1</v>
      </c>
      <c r="I835" s="98" t="s">
        <v>1618</v>
      </c>
      <c r="J835" s="128">
        <v>1</v>
      </c>
      <c r="K835" s="98" t="s">
        <v>1619</v>
      </c>
      <c r="L835" s="130" t="s">
        <v>1086</v>
      </c>
      <c r="M835" s="98" t="s">
        <v>1620</v>
      </c>
      <c r="N835" s="130" t="s">
        <v>1086</v>
      </c>
    </row>
    <row r="836" spans="1:14" x14ac:dyDescent="0.3">
      <c r="A836" s="95" t="s">
        <v>1621</v>
      </c>
      <c r="B836" s="112" t="s">
        <v>1622</v>
      </c>
      <c r="C836" s="113">
        <v>0.4</v>
      </c>
      <c r="D836" s="138">
        <v>0.13</v>
      </c>
      <c r="E836" s="95" t="s">
        <v>1348</v>
      </c>
      <c r="F836" s="126">
        <v>108</v>
      </c>
      <c r="G836" s="95" t="s">
        <v>1348</v>
      </c>
      <c r="H836" s="126">
        <v>29</v>
      </c>
      <c r="I836" s="95" t="s">
        <v>1623</v>
      </c>
      <c r="J836" s="126">
        <v>33</v>
      </c>
      <c r="K836" s="95" t="s">
        <v>1624</v>
      </c>
      <c r="L836" s="126">
        <v>5</v>
      </c>
      <c r="M836" s="95" t="s">
        <v>1625</v>
      </c>
      <c r="N836" s="126">
        <v>4</v>
      </c>
    </row>
    <row r="837" spans="1:14" x14ac:dyDescent="0.3">
      <c r="A837" s="98" t="s">
        <v>1626</v>
      </c>
      <c r="B837" s="114" t="s">
        <v>1627</v>
      </c>
      <c r="C837" s="98" t="s">
        <v>1628</v>
      </c>
      <c r="D837" s="139">
        <v>0.02</v>
      </c>
      <c r="E837" s="98" t="s">
        <v>1629</v>
      </c>
      <c r="F837" s="128">
        <v>1</v>
      </c>
      <c r="G837" s="98" t="s">
        <v>1629</v>
      </c>
      <c r="H837" s="130" t="s">
        <v>1086</v>
      </c>
      <c r="I837" s="98" t="s">
        <v>1630</v>
      </c>
      <c r="J837" s="130" t="s">
        <v>1086</v>
      </c>
      <c r="K837" s="98" t="s">
        <v>1631</v>
      </c>
      <c r="L837" s="130" t="s">
        <v>1086</v>
      </c>
      <c r="M837" s="98" t="s">
        <v>1228</v>
      </c>
      <c r="N837" s="130" t="s">
        <v>1086</v>
      </c>
    </row>
    <row r="838" spans="1:14" x14ac:dyDescent="0.3">
      <c r="A838" s="95" t="s">
        <v>1632</v>
      </c>
      <c r="B838" s="112" t="s">
        <v>1633</v>
      </c>
      <c r="C838" s="106">
        <v>22.5</v>
      </c>
      <c r="D838" s="138">
        <v>0.53</v>
      </c>
      <c r="E838" s="95" t="s">
        <v>1634</v>
      </c>
      <c r="F838" s="127">
        <v>6720</v>
      </c>
      <c r="G838" s="95" t="s">
        <v>1635</v>
      </c>
      <c r="H838" s="127">
        <v>3070</v>
      </c>
      <c r="I838" s="95" t="s">
        <v>1636</v>
      </c>
      <c r="J838" s="127">
        <v>6180</v>
      </c>
      <c r="K838" s="95" t="s">
        <v>1637</v>
      </c>
      <c r="L838" s="127">
        <v>2580</v>
      </c>
      <c r="M838" s="95" t="s">
        <v>1638</v>
      </c>
      <c r="N838" s="126">
        <v>718</v>
      </c>
    </row>
    <row r="839" spans="1:14" x14ac:dyDescent="0.3">
      <c r="A839" s="120" t="s">
        <v>1639</v>
      </c>
      <c r="B839" s="119" t="s">
        <v>1640</v>
      </c>
      <c r="C839" s="157">
        <v>21.2</v>
      </c>
      <c r="D839" s="140">
        <v>0.44</v>
      </c>
      <c r="E839" s="120" t="s">
        <v>1641</v>
      </c>
      <c r="F839" s="152">
        <v>5940</v>
      </c>
      <c r="G839" s="120" t="s">
        <v>1642</v>
      </c>
      <c r="H839" s="152">
        <v>2620</v>
      </c>
      <c r="I839" s="120" t="s">
        <v>1643</v>
      </c>
      <c r="J839" s="152">
        <v>5410</v>
      </c>
      <c r="K839" s="120" t="s">
        <v>1644</v>
      </c>
      <c r="L839" s="152">
        <v>2130</v>
      </c>
      <c r="M839" s="120" t="s">
        <v>1645</v>
      </c>
      <c r="N839" s="158">
        <v>575</v>
      </c>
    </row>
    <row r="840" spans="1:14" x14ac:dyDescent="0.3">
      <c r="A840" s="91" t="s">
        <v>1646</v>
      </c>
      <c r="B840" s="134" t="s">
        <v>1647</v>
      </c>
      <c r="C840" s="104">
        <v>7.5</v>
      </c>
      <c r="D840" s="135">
        <v>0.44</v>
      </c>
      <c r="E840" s="91" t="s">
        <v>1648</v>
      </c>
      <c r="F840" s="155">
        <v>3180</v>
      </c>
      <c r="G840" s="91" t="s">
        <v>1649</v>
      </c>
      <c r="H840" s="136">
        <v>929</v>
      </c>
      <c r="I840" s="91" t="s">
        <v>1650</v>
      </c>
      <c r="J840" s="155">
        <v>2120</v>
      </c>
      <c r="K840" s="91" t="s">
        <v>1651</v>
      </c>
      <c r="L840" s="136">
        <v>259</v>
      </c>
      <c r="M840" s="91" t="s">
        <v>1652</v>
      </c>
      <c r="N840" s="136">
        <v>131</v>
      </c>
    </row>
    <row r="841" spans="1:14" x14ac:dyDescent="0.3">
      <c r="A841" s="95" t="s">
        <v>1653</v>
      </c>
      <c r="B841" s="112" t="s">
        <v>1654</v>
      </c>
      <c r="C841" s="113">
        <v>2.2000000000000002</v>
      </c>
      <c r="D841" s="138">
        <v>0.32</v>
      </c>
      <c r="E841" s="95" t="s">
        <v>1655</v>
      </c>
      <c r="F841" s="126">
        <v>795</v>
      </c>
      <c r="G841" s="95" t="s">
        <v>1655</v>
      </c>
      <c r="H841" s="126">
        <v>216</v>
      </c>
      <c r="I841" s="95" t="s">
        <v>1656</v>
      </c>
      <c r="J841" s="126">
        <v>302</v>
      </c>
      <c r="K841" s="95" t="s">
        <v>1657</v>
      </c>
      <c r="L841" s="126">
        <v>38</v>
      </c>
      <c r="M841" s="95" t="s">
        <v>1658</v>
      </c>
      <c r="N841" s="126">
        <v>30</v>
      </c>
    </row>
    <row r="842" spans="1:14" x14ac:dyDescent="0.3">
      <c r="A842" s="98" t="s">
        <v>1659</v>
      </c>
      <c r="B842" s="114" t="s">
        <v>1660</v>
      </c>
      <c r="C842" s="118">
        <v>5</v>
      </c>
      <c r="D842" s="139">
        <v>0.35</v>
      </c>
      <c r="E842" s="98" t="s">
        <v>1661</v>
      </c>
      <c r="F842" s="129">
        <v>1910</v>
      </c>
      <c r="G842" s="98" t="s">
        <v>1662</v>
      </c>
      <c r="H842" s="128">
        <v>530</v>
      </c>
      <c r="I842" s="98" t="s">
        <v>1663</v>
      </c>
      <c r="J842" s="129">
        <v>1050</v>
      </c>
      <c r="K842" s="98" t="s">
        <v>1664</v>
      </c>
      <c r="L842" s="128">
        <v>111</v>
      </c>
      <c r="M842" s="98" t="s">
        <v>1665</v>
      </c>
      <c r="N842" s="128">
        <v>74</v>
      </c>
    </row>
    <row r="843" spans="1:14" x14ac:dyDescent="0.3">
      <c r="A843" s="95" t="s">
        <v>1666</v>
      </c>
      <c r="B843" s="112" t="s">
        <v>1667</v>
      </c>
      <c r="C843" s="113">
        <v>6.6</v>
      </c>
      <c r="D843" s="138">
        <v>0.42</v>
      </c>
      <c r="E843" s="95" t="s">
        <v>1599</v>
      </c>
      <c r="F843" s="127">
        <v>2990</v>
      </c>
      <c r="G843" s="95" t="s">
        <v>1668</v>
      </c>
      <c r="H843" s="126">
        <v>854</v>
      </c>
      <c r="I843" s="95" t="s">
        <v>1669</v>
      </c>
      <c r="J843" s="127">
        <v>1880</v>
      </c>
      <c r="K843" s="95" t="s">
        <v>933</v>
      </c>
      <c r="L843" s="126">
        <v>212</v>
      </c>
      <c r="M843" s="95" t="s">
        <v>1670</v>
      </c>
      <c r="N843" s="126">
        <v>120</v>
      </c>
    </row>
    <row r="844" spans="1:14" x14ac:dyDescent="0.3">
      <c r="A844" s="98" t="s">
        <v>1671</v>
      </c>
      <c r="B844" s="114" t="s">
        <v>1672</v>
      </c>
      <c r="C844" s="118">
        <v>6</v>
      </c>
      <c r="D844" s="114" t="s">
        <v>1673</v>
      </c>
      <c r="E844" s="98" t="s">
        <v>1674</v>
      </c>
      <c r="F844" s="129">
        <v>3150</v>
      </c>
      <c r="G844" s="98" t="s">
        <v>1675</v>
      </c>
      <c r="H844" s="128">
        <v>889</v>
      </c>
      <c r="I844" s="98" t="s">
        <v>1182</v>
      </c>
      <c r="J844" s="129">
        <v>1900</v>
      </c>
      <c r="K844" s="98" t="s">
        <v>1594</v>
      </c>
      <c r="L844" s="128">
        <v>206</v>
      </c>
      <c r="M844" s="98" t="s">
        <v>1676</v>
      </c>
      <c r="N844" s="128">
        <v>124</v>
      </c>
    </row>
    <row r="845" spans="1:14" x14ac:dyDescent="0.3">
      <c r="A845" s="95" t="s">
        <v>1677</v>
      </c>
      <c r="B845" s="112" t="s">
        <v>1678</v>
      </c>
      <c r="C845" s="113">
        <v>3.7</v>
      </c>
      <c r="D845" s="138">
        <v>0.32</v>
      </c>
      <c r="E845" s="95" t="s">
        <v>1679</v>
      </c>
      <c r="F845" s="127">
        <v>1330</v>
      </c>
      <c r="G845" s="95" t="s">
        <v>1680</v>
      </c>
      <c r="H845" s="126">
        <v>363</v>
      </c>
      <c r="I845" s="95" t="s">
        <v>979</v>
      </c>
      <c r="J845" s="126">
        <v>624</v>
      </c>
      <c r="K845" s="95" t="s">
        <v>1681</v>
      </c>
      <c r="L845" s="126">
        <v>69</v>
      </c>
      <c r="M845" s="95" t="s">
        <v>1682</v>
      </c>
      <c r="N845" s="126">
        <v>51</v>
      </c>
    </row>
    <row r="846" spans="1:14" x14ac:dyDescent="0.3">
      <c r="A846" s="98" t="s">
        <v>1683</v>
      </c>
      <c r="B846" s="114" t="s">
        <v>1684</v>
      </c>
      <c r="C846" s="118">
        <v>3.8</v>
      </c>
      <c r="D846" s="139">
        <v>0.3</v>
      </c>
      <c r="E846" s="98" t="s">
        <v>1685</v>
      </c>
      <c r="F846" s="129">
        <v>1410</v>
      </c>
      <c r="G846" s="98" t="s">
        <v>1686</v>
      </c>
      <c r="H846" s="128">
        <v>387</v>
      </c>
      <c r="I846" s="98" t="s">
        <v>1687</v>
      </c>
      <c r="J846" s="128">
        <v>673</v>
      </c>
      <c r="K846" s="98" t="s">
        <v>1688</v>
      </c>
      <c r="L846" s="128">
        <v>74</v>
      </c>
      <c r="M846" s="98" t="s">
        <v>1689</v>
      </c>
      <c r="N846" s="128">
        <v>54</v>
      </c>
    </row>
    <row r="847" spans="1:14" ht="19.2" x14ac:dyDescent="0.3">
      <c r="A847" s="95" t="s">
        <v>1690</v>
      </c>
      <c r="B847" s="112" t="s">
        <v>1691</v>
      </c>
      <c r="C847" s="112" t="s">
        <v>1692</v>
      </c>
      <c r="D847" s="138">
        <v>0.17</v>
      </c>
      <c r="E847" s="95" t="s">
        <v>1693</v>
      </c>
      <c r="F847" s="126">
        <v>62</v>
      </c>
      <c r="G847" s="95" t="s">
        <v>1693</v>
      </c>
      <c r="H847" s="126">
        <v>17</v>
      </c>
      <c r="I847" s="95" t="s">
        <v>1694</v>
      </c>
      <c r="J847" s="126">
        <v>18</v>
      </c>
      <c r="K847" s="95" t="s">
        <v>1695</v>
      </c>
      <c r="L847" s="126">
        <v>3</v>
      </c>
      <c r="M847" s="95" t="s">
        <v>1696</v>
      </c>
      <c r="N847" s="126">
        <v>2</v>
      </c>
    </row>
    <row r="848" spans="1:14" x14ac:dyDescent="0.3">
      <c r="A848" s="98" t="s">
        <v>1697</v>
      </c>
      <c r="B848" s="114" t="s">
        <v>1698</v>
      </c>
      <c r="C848" s="118">
        <v>5.7</v>
      </c>
      <c r="D848" s="139">
        <v>0.37</v>
      </c>
      <c r="E848" s="98" t="s">
        <v>1699</v>
      </c>
      <c r="F848" s="129">
        <v>2560</v>
      </c>
      <c r="G848" s="98" t="s">
        <v>1700</v>
      </c>
      <c r="H848" s="128">
        <v>719</v>
      </c>
      <c r="I848" s="98" t="s">
        <v>1701</v>
      </c>
      <c r="J848" s="129">
        <v>1500</v>
      </c>
      <c r="K848" s="98" t="s">
        <v>1702</v>
      </c>
      <c r="L848" s="128">
        <v>162</v>
      </c>
      <c r="M848" s="98" t="s">
        <v>1703</v>
      </c>
      <c r="N848" s="128">
        <v>101</v>
      </c>
    </row>
    <row r="849" spans="1:14" x14ac:dyDescent="0.3">
      <c r="A849" s="95" t="s">
        <v>1704</v>
      </c>
      <c r="B849" s="112" t="s">
        <v>1705</v>
      </c>
      <c r="C849" s="113">
        <v>3.5</v>
      </c>
      <c r="D849" s="138">
        <v>0.38</v>
      </c>
      <c r="E849" s="95" t="s">
        <v>1706</v>
      </c>
      <c r="F849" s="127">
        <v>1640</v>
      </c>
      <c r="G849" s="95" t="s">
        <v>1707</v>
      </c>
      <c r="H849" s="126">
        <v>446</v>
      </c>
      <c r="I849" s="95" t="s">
        <v>1708</v>
      </c>
      <c r="J849" s="126">
        <v>747</v>
      </c>
      <c r="K849" s="95" t="s">
        <v>1709</v>
      </c>
      <c r="L849" s="126">
        <v>84</v>
      </c>
      <c r="M849" s="95" t="s">
        <v>1710</v>
      </c>
      <c r="N849" s="126">
        <v>62</v>
      </c>
    </row>
    <row r="850" spans="1:14" x14ac:dyDescent="0.3">
      <c r="A850" s="98" t="s">
        <v>1711</v>
      </c>
      <c r="B850" s="114" t="s">
        <v>1712</v>
      </c>
      <c r="C850" s="118">
        <v>3.8</v>
      </c>
      <c r="D850" s="139">
        <v>0.32</v>
      </c>
      <c r="E850" s="98" t="s">
        <v>1713</v>
      </c>
      <c r="F850" s="129">
        <v>1510</v>
      </c>
      <c r="G850" s="98" t="s">
        <v>1714</v>
      </c>
      <c r="H850" s="128">
        <v>413</v>
      </c>
      <c r="I850" s="98" t="s">
        <v>1715</v>
      </c>
      <c r="J850" s="128">
        <v>718</v>
      </c>
      <c r="K850" s="98" t="s">
        <v>1716</v>
      </c>
      <c r="L850" s="128">
        <v>79</v>
      </c>
      <c r="M850" s="98" t="s">
        <v>1717</v>
      </c>
      <c r="N850" s="128">
        <v>57</v>
      </c>
    </row>
    <row r="851" spans="1:14" x14ac:dyDescent="0.3">
      <c r="A851" s="95" t="s">
        <v>1718</v>
      </c>
      <c r="B851" s="112" t="s">
        <v>1719</v>
      </c>
      <c r="C851" s="95" t="s">
        <v>1720</v>
      </c>
      <c r="D851" s="138">
        <v>0.15</v>
      </c>
      <c r="E851" s="95" t="s">
        <v>1593</v>
      </c>
      <c r="F851" s="126">
        <v>50</v>
      </c>
      <c r="G851" s="95" t="s">
        <v>1593</v>
      </c>
      <c r="H851" s="126">
        <v>14</v>
      </c>
      <c r="I851" s="95" t="s">
        <v>1721</v>
      </c>
      <c r="J851" s="126">
        <v>15</v>
      </c>
      <c r="K851" s="95" t="s">
        <v>1722</v>
      </c>
      <c r="L851" s="126">
        <v>2</v>
      </c>
      <c r="M851" s="95" t="s">
        <v>1723</v>
      </c>
      <c r="N851" s="126">
        <v>2</v>
      </c>
    </row>
    <row r="852" spans="1:14" x14ac:dyDescent="0.3">
      <c r="A852" s="98" t="s">
        <v>1724</v>
      </c>
      <c r="B852" s="114" t="s">
        <v>1725</v>
      </c>
      <c r="C852" s="98" t="s">
        <v>1726</v>
      </c>
      <c r="D852" s="139">
        <v>0.05</v>
      </c>
      <c r="E852" s="98" t="s">
        <v>1727</v>
      </c>
      <c r="F852" s="128">
        <v>3</v>
      </c>
      <c r="G852" s="98" t="s">
        <v>1727</v>
      </c>
      <c r="H852" s="130" t="s">
        <v>1086</v>
      </c>
      <c r="I852" s="98" t="s">
        <v>1728</v>
      </c>
      <c r="J852" s="130" t="s">
        <v>1086</v>
      </c>
      <c r="K852" s="98" t="s">
        <v>1729</v>
      </c>
      <c r="L852" s="130" t="s">
        <v>1086</v>
      </c>
      <c r="M852" s="98" t="s">
        <v>1730</v>
      </c>
      <c r="N852" s="130" t="s">
        <v>1086</v>
      </c>
    </row>
    <row r="853" spans="1:14" x14ac:dyDescent="0.3">
      <c r="A853" s="95" t="s">
        <v>1731</v>
      </c>
      <c r="B853" s="112" t="s">
        <v>1732</v>
      </c>
      <c r="C853" s="113">
        <v>0.6</v>
      </c>
      <c r="D853" s="112" t="s">
        <v>1733</v>
      </c>
      <c r="E853" s="95" t="s">
        <v>1734</v>
      </c>
      <c r="F853" s="126">
        <v>215</v>
      </c>
      <c r="G853" s="95" t="s">
        <v>1734</v>
      </c>
      <c r="H853" s="126">
        <v>58</v>
      </c>
      <c r="I853" s="95" t="s">
        <v>1735</v>
      </c>
      <c r="J853" s="126">
        <v>66</v>
      </c>
      <c r="K853" s="95" t="s">
        <v>1736</v>
      </c>
      <c r="L853" s="126">
        <v>10</v>
      </c>
      <c r="M853" s="95" t="s">
        <v>1737</v>
      </c>
      <c r="N853" s="126">
        <v>8</v>
      </c>
    </row>
    <row r="854" spans="1:14" x14ac:dyDescent="0.3">
      <c r="A854" s="98" t="s">
        <v>1738</v>
      </c>
      <c r="B854" s="114" t="s">
        <v>1739</v>
      </c>
      <c r="C854" s="118">
        <v>5</v>
      </c>
      <c r="D854" s="139">
        <v>0.3</v>
      </c>
      <c r="E854" s="98" t="s">
        <v>1740</v>
      </c>
      <c r="F854" s="129">
        <v>2260</v>
      </c>
      <c r="G854" s="98" t="s">
        <v>1741</v>
      </c>
      <c r="H854" s="128">
        <v>627</v>
      </c>
      <c r="I854" s="98" t="s">
        <v>1742</v>
      </c>
      <c r="J854" s="129">
        <v>1240</v>
      </c>
      <c r="K854" s="98" t="s">
        <v>1743</v>
      </c>
      <c r="L854" s="128">
        <v>132</v>
      </c>
      <c r="M854" s="98" t="s">
        <v>1744</v>
      </c>
      <c r="N854" s="128">
        <v>88</v>
      </c>
    </row>
    <row r="855" spans="1:14" x14ac:dyDescent="0.3">
      <c r="A855" s="95" t="s">
        <v>1745</v>
      </c>
      <c r="B855" s="112" t="s">
        <v>1746</v>
      </c>
      <c r="C855" s="95" t="s">
        <v>1195</v>
      </c>
      <c r="D855" s="138">
        <v>0.01</v>
      </c>
      <c r="E855" s="95" t="s">
        <v>1747</v>
      </c>
      <c r="F855" s="131" t="s">
        <v>1086</v>
      </c>
      <c r="G855" s="95" t="s">
        <v>1747</v>
      </c>
      <c r="H855" s="131" t="s">
        <v>1086</v>
      </c>
      <c r="I855" s="95" t="s">
        <v>1748</v>
      </c>
      <c r="J855" s="131" t="s">
        <v>1086</v>
      </c>
      <c r="K855" s="95" t="s">
        <v>1749</v>
      </c>
      <c r="L855" s="131" t="s">
        <v>1086</v>
      </c>
      <c r="M855" s="95" t="s">
        <v>1750</v>
      </c>
      <c r="N855" s="131" t="s">
        <v>1086</v>
      </c>
    </row>
    <row r="856" spans="1:14" x14ac:dyDescent="0.3">
      <c r="A856" s="98" t="s">
        <v>1751</v>
      </c>
      <c r="B856" s="114" t="s">
        <v>1752</v>
      </c>
      <c r="C856" s="118">
        <v>0.3</v>
      </c>
      <c r="D856" s="139">
        <v>0.16</v>
      </c>
      <c r="E856" s="98" t="s">
        <v>1753</v>
      </c>
      <c r="F856" s="128">
        <v>47</v>
      </c>
      <c r="G856" s="98" t="s">
        <v>1753</v>
      </c>
      <c r="H856" s="128">
        <v>13</v>
      </c>
      <c r="I856" s="98" t="s">
        <v>1754</v>
      </c>
      <c r="J856" s="128">
        <v>14</v>
      </c>
      <c r="K856" s="98" t="s">
        <v>1755</v>
      </c>
      <c r="L856" s="128">
        <v>2</v>
      </c>
      <c r="M856" s="98" t="s">
        <v>1756</v>
      </c>
      <c r="N856" s="128">
        <v>2</v>
      </c>
    </row>
    <row r="857" spans="1:14" ht="16.2" x14ac:dyDescent="0.3">
      <c r="A857" s="95" t="s">
        <v>1757</v>
      </c>
      <c r="B857" s="112" t="s">
        <v>1758</v>
      </c>
      <c r="C857" s="106">
        <v>13.5</v>
      </c>
      <c r="D857" s="138">
        <v>1.02</v>
      </c>
      <c r="E857" s="95" t="s">
        <v>1759</v>
      </c>
      <c r="F857" s="127">
        <v>8010</v>
      </c>
      <c r="G857" s="95" t="s">
        <v>1760</v>
      </c>
      <c r="H857" s="127">
        <v>2820</v>
      </c>
      <c r="I857" s="95" t="s">
        <v>1484</v>
      </c>
      <c r="J857" s="127">
        <v>6600</v>
      </c>
      <c r="K857" s="95" t="s">
        <v>1761</v>
      </c>
      <c r="L857" s="127">
        <v>1530</v>
      </c>
      <c r="M857" s="95" t="s">
        <v>1762</v>
      </c>
      <c r="N857" s="126">
        <v>436</v>
      </c>
    </row>
    <row r="858" spans="1:14" x14ac:dyDescent="0.3">
      <c r="A858" s="98" t="s">
        <v>1763</v>
      </c>
      <c r="B858" s="114" t="s">
        <v>1764</v>
      </c>
      <c r="C858" s="118">
        <v>4.7</v>
      </c>
      <c r="D858" s="139">
        <v>0.36</v>
      </c>
      <c r="E858" s="98" t="s">
        <v>1765</v>
      </c>
      <c r="F858" s="129">
        <v>1530</v>
      </c>
      <c r="G858" s="98" t="s">
        <v>1766</v>
      </c>
      <c r="H858" s="128">
        <v>421</v>
      </c>
      <c r="I858" s="98" t="s">
        <v>1767</v>
      </c>
      <c r="J858" s="128">
        <v>809</v>
      </c>
      <c r="K858" s="98" t="s">
        <v>1768</v>
      </c>
      <c r="L858" s="128">
        <v>86</v>
      </c>
      <c r="M858" s="98" t="s">
        <v>1769</v>
      </c>
      <c r="N858" s="128">
        <v>59</v>
      </c>
    </row>
    <row r="859" spans="1:14" x14ac:dyDescent="0.3">
      <c r="A859" s="95" t="s">
        <v>1770</v>
      </c>
      <c r="B859" s="112" t="s">
        <v>1771</v>
      </c>
      <c r="C859" s="113">
        <v>4.7</v>
      </c>
      <c r="D859" s="138">
        <v>0.42</v>
      </c>
      <c r="E859" s="95" t="s">
        <v>1772</v>
      </c>
      <c r="F859" s="127">
        <v>1760</v>
      </c>
      <c r="G859" s="95" t="s">
        <v>1773</v>
      </c>
      <c r="H859" s="126">
        <v>486</v>
      </c>
      <c r="I859" s="95" t="s">
        <v>1774</v>
      </c>
      <c r="J859" s="126">
        <v>934</v>
      </c>
      <c r="K859" s="95" t="s">
        <v>1775</v>
      </c>
      <c r="L859" s="126">
        <v>99</v>
      </c>
      <c r="M859" s="95" t="s">
        <v>1776</v>
      </c>
      <c r="N859" s="126">
        <v>68</v>
      </c>
    </row>
    <row r="860" spans="1:14" x14ac:dyDescent="0.3">
      <c r="A860" s="98" t="s">
        <v>1777</v>
      </c>
      <c r="B860" s="114" t="s">
        <v>1778</v>
      </c>
      <c r="C860" s="118">
        <v>4.7</v>
      </c>
      <c r="D860" s="139">
        <v>0.35</v>
      </c>
      <c r="E860" s="98" t="s">
        <v>1779</v>
      </c>
      <c r="F860" s="129">
        <v>1480</v>
      </c>
      <c r="G860" s="98" t="s">
        <v>1780</v>
      </c>
      <c r="H860" s="128">
        <v>407</v>
      </c>
      <c r="I860" s="98" t="s">
        <v>1781</v>
      </c>
      <c r="J860" s="128">
        <v>783</v>
      </c>
      <c r="K860" s="98" t="s">
        <v>1782</v>
      </c>
      <c r="L860" s="128">
        <v>83</v>
      </c>
      <c r="M860" s="98" t="s">
        <v>1783</v>
      </c>
      <c r="N860" s="128">
        <v>57</v>
      </c>
    </row>
    <row r="861" spans="1:14" x14ac:dyDescent="0.3">
      <c r="A861" s="95" t="s">
        <v>1784</v>
      </c>
      <c r="B861" s="112" t="s">
        <v>1785</v>
      </c>
      <c r="C861" s="113">
        <v>0.8</v>
      </c>
      <c r="D861" s="138">
        <v>0.3</v>
      </c>
      <c r="E861" s="95" t="s">
        <v>1786</v>
      </c>
      <c r="F861" s="126">
        <v>209</v>
      </c>
      <c r="G861" s="95" t="s">
        <v>1786</v>
      </c>
      <c r="H861" s="126">
        <v>57</v>
      </c>
      <c r="I861" s="95" t="s">
        <v>1787</v>
      </c>
      <c r="J861" s="126">
        <v>66</v>
      </c>
      <c r="K861" s="95" t="s">
        <v>1788</v>
      </c>
      <c r="L861" s="126">
        <v>10</v>
      </c>
      <c r="M861" s="95" t="s">
        <v>1789</v>
      </c>
      <c r="N861" s="126">
        <v>8</v>
      </c>
    </row>
    <row r="862" spans="1:14" x14ac:dyDescent="0.3">
      <c r="A862" s="98" t="s">
        <v>1790</v>
      </c>
      <c r="B862" s="114" t="s">
        <v>1791</v>
      </c>
      <c r="C862" s="118">
        <v>0.8</v>
      </c>
      <c r="D862" s="114" t="s">
        <v>1792</v>
      </c>
      <c r="E862" s="98" t="s">
        <v>1793</v>
      </c>
      <c r="F862" s="128">
        <v>237</v>
      </c>
      <c r="G862" s="98" t="s">
        <v>1793</v>
      </c>
      <c r="H862" s="128">
        <v>65</v>
      </c>
      <c r="I862" s="98" t="s">
        <v>1782</v>
      </c>
      <c r="J862" s="128">
        <v>75</v>
      </c>
      <c r="K862" s="98" t="s">
        <v>1307</v>
      </c>
      <c r="L862" s="128">
        <v>11</v>
      </c>
      <c r="M862" s="98" t="s">
        <v>1794</v>
      </c>
      <c r="N862" s="128">
        <v>9</v>
      </c>
    </row>
    <row r="863" spans="1:14" x14ac:dyDescent="0.3">
      <c r="A863" s="95" t="s">
        <v>1795</v>
      </c>
      <c r="B863" s="112" t="s">
        <v>1796</v>
      </c>
      <c r="C863" s="113">
        <v>0.8</v>
      </c>
      <c r="D863" s="138">
        <v>0.24</v>
      </c>
      <c r="E863" s="95" t="s">
        <v>1797</v>
      </c>
      <c r="F863" s="126">
        <v>163</v>
      </c>
      <c r="G863" s="95" t="s">
        <v>1797</v>
      </c>
      <c r="H863" s="126">
        <v>44</v>
      </c>
      <c r="I863" s="95" t="s">
        <v>1798</v>
      </c>
      <c r="J863" s="126">
        <v>52</v>
      </c>
      <c r="K863" s="95" t="s">
        <v>1799</v>
      </c>
      <c r="L863" s="126">
        <v>8</v>
      </c>
      <c r="M863" s="95" t="s">
        <v>1800</v>
      </c>
      <c r="N863" s="126">
        <v>6</v>
      </c>
    </row>
    <row r="864" spans="1:14" x14ac:dyDescent="0.3">
      <c r="A864" s="98" t="s">
        <v>1801</v>
      </c>
      <c r="B864" s="114" t="s">
        <v>1802</v>
      </c>
      <c r="C864" s="109">
        <v>25</v>
      </c>
      <c r="D864" s="139">
        <v>0.65</v>
      </c>
      <c r="E864" s="98" t="s">
        <v>1803</v>
      </c>
      <c r="F864" s="148">
        <v>11000</v>
      </c>
      <c r="G864" s="98" t="s">
        <v>1804</v>
      </c>
      <c r="H864" s="129">
        <v>5350</v>
      </c>
      <c r="I864" s="98" t="s">
        <v>1805</v>
      </c>
      <c r="J864" s="148">
        <v>10300</v>
      </c>
      <c r="K864" s="98" t="s">
        <v>1176</v>
      </c>
      <c r="L864" s="129">
        <v>4770</v>
      </c>
      <c r="M864" s="98" t="s">
        <v>1806</v>
      </c>
      <c r="N864" s="128">
        <v>1420</v>
      </c>
    </row>
    <row r="865" spans="1:14" x14ac:dyDescent="0.3">
      <c r="A865" s="95" t="s">
        <v>1807</v>
      </c>
      <c r="B865" s="112" t="s">
        <v>1808</v>
      </c>
      <c r="C865" s="106">
        <v>12.9</v>
      </c>
      <c r="D865" s="138">
        <v>0.86</v>
      </c>
      <c r="E865" s="95" t="s">
        <v>1809</v>
      </c>
      <c r="F865" s="127">
        <v>8430</v>
      </c>
      <c r="G865" s="95" t="s">
        <v>1810</v>
      </c>
      <c r="H865" s="127">
        <v>2910</v>
      </c>
      <c r="I865" s="95" t="s">
        <v>1452</v>
      </c>
      <c r="J865" s="127">
        <v>6860</v>
      </c>
      <c r="K865" s="95" t="s">
        <v>1811</v>
      </c>
      <c r="L865" s="127">
        <v>1500</v>
      </c>
      <c r="M865" s="95" t="s">
        <v>1812</v>
      </c>
      <c r="N865" s="126">
        <v>442</v>
      </c>
    </row>
    <row r="866" spans="1:14" x14ac:dyDescent="0.3">
      <c r="A866" s="98" t="s">
        <v>1813</v>
      </c>
      <c r="B866" s="114" t="s">
        <v>1814</v>
      </c>
      <c r="C866" s="118">
        <v>1.9</v>
      </c>
      <c r="D866" s="139">
        <v>0.26</v>
      </c>
      <c r="E866" s="98" t="s">
        <v>1815</v>
      </c>
      <c r="F866" s="128">
        <v>668</v>
      </c>
      <c r="G866" s="98" t="s">
        <v>1815</v>
      </c>
      <c r="H866" s="128">
        <v>182</v>
      </c>
      <c r="I866" s="98" t="s">
        <v>1379</v>
      </c>
      <c r="J866" s="128">
        <v>243</v>
      </c>
      <c r="K866" s="98" t="s">
        <v>1816</v>
      </c>
      <c r="L866" s="128">
        <v>32</v>
      </c>
      <c r="M866" s="98" t="s">
        <v>999</v>
      </c>
      <c r="N866" s="128">
        <v>25</v>
      </c>
    </row>
    <row r="867" spans="1:14" ht="19.2" x14ac:dyDescent="0.3">
      <c r="A867" s="95" t="s">
        <v>1817</v>
      </c>
      <c r="B867" s="112" t="s">
        <v>1818</v>
      </c>
      <c r="C867" s="106">
        <v>12.9</v>
      </c>
      <c r="D867" s="112" t="s">
        <v>1819</v>
      </c>
      <c r="E867" s="95" t="s">
        <v>1820</v>
      </c>
      <c r="F867" s="127">
        <v>7900</v>
      </c>
      <c r="G867" s="95" t="s">
        <v>1821</v>
      </c>
      <c r="H867" s="127">
        <v>2730</v>
      </c>
      <c r="I867" s="95" t="s">
        <v>1410</v>
      </c>
      <c r="J867" s="127">
        <v>6430</v>
      </c>
      <c r="K867" s="95" t="s">
        <v>1822</v>
      </c>
      <c r="L867" s="127">
        <v>1410</v>
      </c>
      <c r="M867" s="95" t="s">
        <v>1823</v>
      </c>
      <c r="N867" s="126">
        <v>415</v>
      </c>
    </row>
    <row r="868" spans="1:14" ht="19.2" x14ac:dyDescent="0.3">
      <c r="A868" s="98" t="s">
        <v>1824</v>
      </c>
      <c r="B868" s="114" t="s">
        <v>1825</v>
      </c>
      <c r="C868" s="109">
        <v>12.9</v>
      </c>
      <c r="D868" s="114" t="s">
        <v>1826</v>
      </c>
      <c r="E868" s="98" t="s">
        <v>1827</v>
      </c>
      <c r="F868" s="129">
        <v>8270</v>
      </c>
      <c r="G868" s="98" t="s">
        <v>1828</v>
      </c>
      <c r="H868" s="129">
        <v>2850</v>
      </c>
      <c r="I868" s="98" t="s">
        <v>913</v>
      </c>
      <c r="J868" s="129">
        <v>6730</v>
      </c>
      <c r="K868" s="98" t="s">
        <v>1829</v>
      </c>
      <c r="L868" s="129">
        <v>1480</v>
      </c>
      <c r="M868" s="98" t="s">
        <v>1830</v>
      </c>
      <c r="N868" s="128">
        <v>434</v>
      </c>
    </row>
    <row r="869" spans="1:14" x14ac:dyDescent="0.3">
      <c r="A869" s="95" t="s">
        <v>1831</v>
      </c>
      <c r="B869" s="112" t="s">
        <v>1832</v>
      </c>
      <c r="C869" s="106">
        <v>25</v>
      </c>
      <c r="D869" s="112" t="s">
        <v>1833</v>
      </c>
      <c r="E869" s="95" t="s">
        <v>1834</v>
      </c>
      <c r="F869" s="147">
        <v>10900</v>
      </c>
      <c r="G869" s="95" t="s">
        <v>1835</v>
      </c>
      <c r="H869" s="127">
        <v>5300</v>
      </c>
      <c r="I869" s="95" t="s">
        <v>1836</v>
      </c>
      <c r="J869" s="147">
        <v>10200</v>
      </c>
      <c r="K869" s="95" t="s">
        <v>1837</v>
      </c>
      <c r="L869" s="127">
        <v>4730</v>
      </c>
      <c r="M869" s="95" t="s">
        <v>1838</v>
      </c>
      <c r="N869" s="126">
        <v>1400</v>
      </c>
    </row>
    <row r="870" spans="1:14" ht="19.2" x14ac:dyDescent="0.3">
      <c r="A870" s="120" t="s">
        <v>1839</v>
      </c>
      <c r="B870" s="119" t="s">
        <v>1840</v>
      </c>
      <c r="C870" s="157">
        <v>13.5</v>
      </c>
      <c r="D870" s="119" t="s">
        <v>1841</v>
      </c>
      <c r="E870" s="120" t="s">
        <v>1842</v>
      </c>
      <c r="F870" s="153">
        <v>11100</v>
      </c>
      <c r="G870" s="120" t="s">
        <v>1843</v>
      </c>
      <c r="H870" s="152">
        <v>3890</v>
      </c>
      <c r="I870" s="120" t="s">
        <v>1844</v>
      </c>
      <c r="J870" s="152">
        <v>9110</v>
      </c>
      <c r="K870" s="120" t="s">
        <v>1644</v>
      </c>
      <c r="L870" s="152">
        <v>2120</v>
      </c>
      <c r="M870" s="120" t="s">
        <v>1845</v>
      </c>
      <c r="N870" s="158">
        <v>602</v>
      </c>
    </row>
    <row r="871" spans="1:14" x14ac:dyDescent="0.3">
      <c r="A871" s="91" t="s">
        <v>1846</v>
      </c>
      <c r="B871" s="134" t="s">
        <v>1847</v>
      </c>
      <c r="C871" s="124">
        <v>25</v>
      </c>
      <c r="D871" s="134" t="s">
        <v>1848</v>
      </c>
      <c r="E871" s="91" t="s">
        <v>1849</v>
      </c>
      <c r="F871" s="125">
        <v>15100</v>
      </c>
      <c r="G871" s="91" t="s">
        <v>1850</v>
      </c>
      <c r="H871" s="155">
        <v>7330</v>
      </c>
      <c r="I871" s="91" t="s">
        <v>1851</v>
      </c>
      <c r="J871" s="125">
        <v>14100</v>
      </c>
      <c r="K871" s="91" t="s">
        <v>1852</v>
      </c>
      <c r="L871" s="155">
        <v>6530</v>
      </c>
      <c r="M871" s="91" t="s">
        <v>1853</v>
      </c>
      <c r="N871" s="136">
        <v>1940</v>
      </c>
    </row>
    <row r="872" spans="1:14" x14ac:dyDescent="0.3">
      <c r="A872" s="95" t="s">
        <v>1854</v>
      </c>
      <c r="B872" s="112" t="s">
        <v>1855</v>
      </c>
      <c r="C872" s="113">
        <v>0.8</v>
      </c>
      <c r="D872" s="112" t="s">
        <v>1856</v>
      </c>
      <c r="E872" s="95" t="s">
        <v>921</v>
      </c>
      <c r="F872" s="126">
        <v>223</v>
      </c>
      <c r="G872" s="95" t="s">
        <v>921</v>
      </c>
      <c r="H872" s="126">
        <v>61</v>
      </c>
      <c r="I872" s="95" t="s">
        <v>1857</v>
      </c>
      <c r="J872" s="126">
        <v>70</v>
      </c>
      <c r="K872" s="95" t="s">
        <v>1858</v>
      </c>
      <c r="L872" s="126">
        <v>10</v>
      </c>
      <c r="M872" s="95" t="s">
        <v>1859</v>
      </c>
      <c r="N872" s="126">
        <v>8</v>
      </c>
    </row>
    <row r="873" spans="1:14" x14ac:dyDescent="0.3">
      <c r="A873" s="98" t="s">
        <v>1860</v>
      </c>
      <c r="B873" s="114" t="s">
        <v>1861</v>
      </c>
      <c r="C873" s="98" t="s">
        <v>1862</v>
      </c>
      <c r="D873" s="114" t="s">
        <v>1863</v>
      </c>
      <c r="E873" s="98" t="s">
        <v>1864</v>
      </c>
      <c r="F873" s="130" t="s">
        <v>1086</v>
      </c>
      <c r="G873" s="98" t="s">
        <v>1864</v>
      </c>
      <c r="H873" s="130" t="s">
        <v>1086</v>
      </c>
      <c r="I873" s="98" t="s">
        <v>1865</v>
      </c>
      <c r="J873" s="130" t="s">
        <v>1086</v>
      </c>
      <c r="K873" s="98" t="s">
        <v>1866</v>
      </c>
      <c r="L873" s="130" t="s">
        <v>1086</v>
      </c>
      <c r="M873" s="98" t="s">
        <v>1867</v>
      </c>
      <c r="N873" s="130" t="s">
        <v>1086</v>
      </c>
    </row>
    <row r="874" spans="1:14" x14ac:dyDescent="0.3">
      <c r="A874" s="95" t="s">
        <v>1868</v>
      </c>
      <c r="B874" s="112" t="s">
        <v>1869</v>
      </c>
      <c r="C874" s="113">
        <v>6.2</v>
      </c>
      <c r="D874" s="112" t="s">
        <v>1870</v>
      </c>
      <c r="E874" s="95" t="s">
        <v>1871</v>
      </c>
      <c r="F874" s="127">
        <v>3080</v>
      </c>
      <c r="G874" s="95" t="s">
        <v>1872</v>
      </c>
      <c r="H874" s="126">
        <v>871</v>
      </c>
      <c r="I874" s="95" t="s">
        <v>1669</v>
      </c>
      <c r="J874" s="127">
        <v>1880</v>
      </c>
      <c r="K874" s="95" t="s">
        <v>887</v>
      </c>
      <c r="L874" s="126">
        <v>207</v>
      </c>
      <c r="M874" s="95" t="s">
        <v>1873</v>
      </c>
      <c r="N874" s="126">
        <v>122</v>
      </c>
    </row>
    <row r="875" spans="1:14" ht="19.2" x14ac:dyDescent="0.3">
      <c r="A875" s="98" t="s">
        <v>1874</v>
      </c>
      <c r="B875" s="114" t="s">
        <v>1875</v>
      </c>
      <c r="C875" s="118">
        <v>1</v>
      </c>
      <c r="D875" s="114" t="s">
        <v>1876</v>
      </c>
      <c r="E875" s="98" t="s">
        <v>1877</v>
      </c>
      <c r="F875" s="128">
        <v>204</v>
      </c>
      <c r="G875" s="98" t="s">
        <v>1877</v>
      </c>
      <c r="H875" s="128">
        <v>56</v>
      </c>
      <c r="I875" s="98" t="s">
        <v>1735</v>
      </c>
      <c r="J875" s="128">
        <v>66</v>
      </c>
      <c r="K875" s="98" t="s">
        <v>1878</v>
      </c>
      <c r="L875" s="128">
        <v>10</v>
      </c>
      <c r="M875" s="98" t="s">
        <v>1879</v>
      </c>
      <c r="N875" s="128">
        <v>8</v>
      </c>
    </row>
    <row r="876" spans="1:14" x14ac:dyDescent="0.3">
      <c r="A876" s="95" t="s">
        <v>1880</v>
      </c>
      <c r="B876" s="112" t="s">
        <v>1881</v>
      </c>
      <c r="C876" s="95" t="s">
        <v>1882</v>
      </c>
      <c r="D876" s="112" t="s">
        <v>1883</v>
      </c>
      <c r="E876" s="95" t="s">
        <v>1600</v>
      </c>
      <c r="F876" s="126">
        <v>46</v>
      </c>
      <c r="G876" s="95" t="s">
        <v>1600</v>
      </c>
      <c r="H876" s="126">
        <v>13</v>
      </c>
      <c r="I876" s="95" t="s">
        <v>1884</v>
      </c>
      <c r="J876" s="126">
        <v>14</v>
      </c>
      <c r="K876" s="95" t="s">
        <v>1520</v>
      </c>
      <c r="L876" s="126">
        <v>2</v>
      </c>
      <c r="M876" s="95" t="s">
        <v>1885</v>
      </c>
      <c r="N876" s="126">
        <v>2</v>
      </c>
    </row>
    <row r="877" spans="1:14" x14ac:dyDescent="0.3">
      <c r="A877" s="98" t="s">
        <v>1886</v>
      </c>
      <c r="B877" s="114" t="s">
        <v>1887</v>
      </c>
      <c r="C877" s="118">
        <v>1.1000000000000001</v>
      </c>
      <c r="D877" s="114" t="s">
        <v>1888</v>
      </c>
      <c r="E877" s="98" t="s">
        <v>1168</v>
      </c>
      <c r="F877" s="128">
        <v>528</v>
      </c>
      <c r="G877" s="98" t="s">
        <v>1168</v>
      </c>
      <c r="H877" s="128">
        <v>144</v>
      </c>
      <c r="I877" s="98" t="s">
        <v>1889</v>
      </c>
      <c r="J877" s="128">
        <v>173</v>
      </c>
      <c r="K877" s="98" t="s">
        <v>1890</v>
      </c>
      <c r="L877" s="128">
        <v>25</v>
      </c>
      <c r="M877" s="98" t="s">
        <v>1891</v>
      </c>
      <c r="N877" s="128">
        <v>20</v>
      </c>
    </row>
    <row r="878" spans="1:14" x14ac:dyDescent="0.3">
      <c r="A878" s="95" t="s">
        <v>1892</v>
      </c>
      <c r="B878" s="112" t="s">
        <v>1893</v>
      </c>
      <c r="C878" s="113">
        <v>0.9</v>
      </c>
      <c r="D878" s="112" t="s">
        <v>1894</v>
      </c>
      <c r="E878" s="95" t="s">
        <v>1895</v>
      </c>
      <c r="F878" s="126">
        <v>479</v>
      </c>
      <c r="G878" s="95" t="s">
        <v>1895</v>
      </c>
      <c r="H878" s="126">
        <v>130</v>
      </c>
      <c r="I878" s="95" t="s">
        <v>1896</v>
      </c>
      <c r="J878" s="126">
        <v>153</v>
      </c>
      <c r="K878" s="95" t="s">
        <v>1254</v>
      </c>
      <c r="L878" s="126">
        <v>22</v>
      </c>
      <c r="M878" s="95" t="s">
        <v>1897</v>
      </c>
      <c r="N878" s="126">
        <v>18</v>
      </c>
    </row>
    <row r="879" spans="1:14" x14ac:dyDescent="0.3">
      <c r="A879" s="98" t="s">
        <v>1898</v>
      </c>
      <c r="B879" s="114" t="s">
        <v>1899</v>
      </c>
      <c r="C879" s="118">
        <v>3.3</v>
      </c>
      <c r="D879" s="114" t="s">
        <v>1900</v>
      </c>
      <c r="E879" s="98" t="s">
        <v>1740</v>
      </c>
      <c r="F879" s="129">
        <v>2260</v>
      </c>
      <c r="G879" s="98" t="s">
        <v>1901</v>
      </c>
      <c r="H879" s="128">
        <v>617</v>
      </c>
      <c r="I879" s="98" t="s">
        <v>1902</v>
      </c>
      <c r="J879" s="129">
        <v>1010</v>
      </c>
      <c r="K879" s="98" t="s">
        <v>1903</v>
      </c>
      <c r="L879" s="128">
        <v>115</v>
      </c>
      <c r="M879" s="98" t="s">
        <v>1904</v>
      </c>
      <c r="N879" s="128">
        <v>86</v>
      </c>
    </row>
    <row r="880" spans="1:14" x14ac:dyDescent="0.3">
      <c r="A880" s="95" t="s">
        <v>1905</v>
      </c>
      <c r="B880" s="112" t="s">
        <v>1906</v>
      </c>
      <c r="C880" s="113">
        <v>4.4000000000000004</v>
      </c>
      <c r="D880" s="112" t="s">
        <v>1907</v>
      </c>
      <c r="E880" s="95" t="s">
        <v>1908</v>
      </c>
      <c r="F880" s="127">
        <v>2730</v>
      </c>
      <c r="G880" s="95" t="s">
        <v>1909</v>
      </c>
      <c r="H880" s="126">
        <v>751</v>
      </c>
      <c r="I880" s="95" t="s">
        <v>1910</v>
      </c>
      <c r="J880" s="127">
        <v>1400</v>
      </c>
      <c r="K880" s="95" t="s">
        <v>1911</v>
      </c>
      <c r="L880" s="126">
        <v>150</v>
      </c>
      <c r="M880" s="95" t="s">
        <v>1561</v>
      </c>
      <c r="N880" s="126">
        <v>105</v>
      </c>
    </row>
    <row r="881" spans="1:14" x14ac:dyDescent="0.3">
      <c r="A881" s="98" t="s">
        <v>1912</v>
      </c>
      <c r="B881" s="114" t="s">
        <v>1913</v>
      </c>
      <c r="C881" s="118">
        <v>2</v>
      </c>
      <c r="D881" s="139">
        <v>0.28999999999999998</v>
      </c>
      <c r="E881" s="98" t="s">
        <v>1914</v>
      </c>
      <c r="F881" s="128">
        <v>815</v>
      </c>
      <c r="G881" s="98" t="s">
        <v>1914</v>
      </c>
      <c r="H881" s="128">
        <v>222</v>
      </c>
      <c r="I881" s="98" t="s">
        <v>1656</v>
      </c>
      <c r="J881" s="128">
        <v>301</v>
      </c>
      <c r="K881" s="98" t="s">
        <v>1915</v>
      </c>
      <c r="L881" s="128">
        <v>39</v>
      </c>
      <c r="M881" s="98" t="s">
        <v>1916</v>
      </c>
      <c r="N881" s="128">
        <v>31</v>
      </c>
    </row>
    <row r="882" spans="1:14" x14ac:dyDescent="0.3">
      <c r="A882" s="95" t="s">
        <v>1917</v>
      </c>
      <c r="B882" s="112" t="s">
        <v>1918</v>
      </c>
      <c r="C882" s="113">
        <v>2</v>
      </c>
      <c r="D882" s="138">
        <v>0.56000000000000005</v>
      </c>
      <c r="E882" s="95" t="s">
        <v>1141</v>
      </c>
      <c r="F882" s="126">
        <v>868</v>
      </c>
      <c r="G882" s="95" t="s">
        <v>1141</v>
      </c>
      <c r="H882" s="126">
        <v>236</v>
      </c>
      <c r="I882" s="95" t="s">
        <v>1919</v>
      </c>
      <c r="J882" s="126">
        <v>320</v>
      </c>
      <c r="K882" s="95" t="s">
        <v>1920</v>
      </c>
      <c r="L882" s="126">
        <v>42</v>
      </c>
      <c r="M882" s="95" t="s">
        <v>1144</v>
      </c>
      <c r="N882" s="126">
        <v>33</v>
      </c>
    </row>
    <row r="883" spans="1:14" x14ac:dyDescent="0.3">
      <c r="A883" s="98" t="s">
        <v>1921</v>
      </c>
      <c r="B883" s="114" t="s">
        <v>1922</v>
      </c>
      <c r="C883" s="118">
        <v>2</v>
      </c>
      <c r="D883" s="139">
        <v>0.76</v>
      </c>
      <c r="E883" s="98" t="s">
        <v>1914</v>
      </c>
      <c r="F883" s="128">
        <v>812</v>
      </c>
      <c r="G883" s="98" t="s">
        <v>1914</v>
      </c>
      <c r="H883" s="128">
        <v>221</v>
      </c>
      <c r="I883" s="98" t="s">
        <v>1923</v>
      </c>
      <c r="J883" s="128">
        <v>299</v>
      </c>
      <c r="K883" s="98" t="s">
        <v>1924</v>
      </c>
      <c r="L883" s="128">
        <v>39</v>
      </c>
      <c r="M883" s="98" t="s">
        <v>1925</v>
      </c>
      <c r="N883" s="128">
        <v>31</v>
      </c>
    </row>
    <row r="884" spans="1:14" x14ac:dyDescent="0.3">
      <c r="A884" s="95" t="s">
        <v>1926</v>
      </c>
      <c r="B884" s="112" t="s">
        <v>1927</v>
      </c>
      <c r="C884" s="106">
        <v>40</v>
      </c>
      <c r="D884" s="138">
        <v>0.48</v>
      </c>
      <c r="E884" s="95" t="s">
        <v>1928</v>
      </c>
      <c r="F884" s="127">
        <v>7170</v>
      </c>
      <c r="G884" s="95" t="s">
        <v>1929</v>
      </c>
      <c r="H884" s="127">
        <v>4550</v>
      </c>
      <c r="I884" s="95" t="s">
        <v>1930</v>
      </c>
      <c r="J884" s="127">
        <v>7090</v>
      </c>
      <c r="K884" s="95" t="s">
        <v>1931</v>
      </c>
      <c r="L884" s="127">
        <v>4690</v>
      </c>
      <c r="M884" s="95" t="s">
        <v>1299</v>
      </c>
      <c r="N884" s="126">
        <v>2040</v>
      </c>
    </row>
    <row r="885" spans="1:14" x14ac:dyDescent="0.3">
      <c r="A885" s="98" t="s">
        <v>1932</v>
      </c>
      <c r="B885" s="114" t="s">
        <v>1933</v>
      </c>
      <c r="C885" s="98" t="s">
        <v>1934</v>
      </c>
      <c r="D885" s="139">
        <v>0.06</v>
      </c>
      <c r="E885" s="98" t="s">
        <v>1935</v>
      </c>
      <c r="F885" s="128">
        <v>2</v>
      </c>
      <c r="G885" s="98" t="s">
        <v>1935</v>
      </c>
      <c r="H885" s="130" t="s">
        <v>1086</v>
      </c>
      <c r="I885" s="98" t="s">
        <v>1936</v>
      </c>
      <c r="J885" s="130" t="s">
        <v>1086</v>
      </c>
      <c r="K885" s="98" t="s">
        <v>1937</v>
      </c>
      <c r="L885" s="130" t="s">
        <v>1086</v>
      </c>
      <c r="M885" s="98" t="s">
        <v>1938</v>
      </c>
      <c r="N885" s="130" t="s">
        <v>1086</v>
      </c>
    </row>
    <row r="886" spans="1:14" x14ac:dyDescent="0.3">
      <c r="A886" s="95" t="s">
        <v>1939</v>
      </c>
      <c r="B886" s="112" t="s">
        <v>1940</v>
      </c>
      <c r="C886" s="95" t="s">
        <v>1934</v>
      </c>
      <c r="D886" s="138">
        <v>7.0000000000000007E-2</v>
      </c>
      <c r="E886" s="95" t="s">
        <v>1941</v>
      </c>
      <c r="F886" s="126">
        <v>1</v>
      </c>
      <c r="G886" s="95" t="s">
        <v>1941</v>
      </c>
      <c r="H886" s="131" t="s">
        <v>1086</v>
      </c>
      <c r="I886" s="95" t="s">
        <v>1942</v>
      </c>
      <c r="J886" s="131" t="s">
        <v>1086</v>
      </c>
      <c r="K886" s="95" t="s">
        <v>1943</v>
      </c>
      <c r="L886" s="131" t="s">
        <v>1086</v>
      </c>
      <c r="M886" s="95" t="s">
        <v>1944</v>
      </c>
      <c r="N886" s="131" t="s">
        <v>1086</v>
      </c>
    </row>
    <row r="887" spans="1:14" ht="19.2" x14ac:dyDescent="0.3">
      <c r="A887" s="114" t="s">
        <v>1945</v>
      </c>
      <c r="B887" s="114" t="s">
        <v>1946</v>
      </c>
      <c r="C887" s="98" t="s">
        <v>1934</v>
      </c>
      <c r="D887" s="139">
        <v>0.05</v>
      </c>
      <c r="E887" s="98" t="s">
        <v>1947</v>
      </c>
      <c r="F887" s="130" t="s">
        <v>1086</v>
      </c>
      <c r="G887" s="98" t="s">
        <v>1947</v>
      </c>
      <c r="H887" s="130" t="s">
        <v>1086</v>
      </c>
      <c r="I887" s="98" t="s">
        <v>1619</v>
      </c>
      <c r="J887" s="130" t="s">
        <v>1086</v>
      </c>
      <c r="K887" s="98" t="s">
        <v>1948</v>
      </c>
      <c r="L887" s="130" t="s">
        <v>1086</v>
      </c>
      <c r="M887" s="98" t="s">
        <v>1949</v>
      </c>
      <c r="N887" s="130" t="s">
        <v>1086</v>
      </c>
    </row>
    <row r="888" spans="1:14" x14ac:dyDescent="0.3">
      <c r="A888" s="95" t="s">
        <v>1950</v>
      </c>
      <c r="B888" s="112" t="s">
        <v>1951</v>
      </c>
      <c r="C888" s="113">
        <v>1.4</v>
      </c>
      <c r="D888" s="138">
        <v>0.21</v>
      </c>
      <c r="E888" s="95" t="s">
        <v>1952</v>
      </c>
      <c r="F888" s="126">
        <v>449</v>
      </c>
      <c r="G888" s="95" t="s">
        <v>1952</v>
      </c>
      <c r="H888" s="126">
        <v>122</v>
      </c>
      <c r="I888" s="95" t="s">
        <v>1896</v>
      </c>
      <c r="J888" s="126">
        <v>153</v>
      </c>
      <c r="K888" s="95" t="s">
        <v>1033</v>
      </c>
      <c r="L888" s="126">
        <v>21</v>
      </c>
      <c r="M888" s="95" t="s">
        <v>1953</v>
      </c>
      <c r="N888" s="126">
        <v>17</v>
      </c>
    </row>
    <row r="889" spans="1:14" ht="19.2" x14ac:dyDescent="0.3">
      <c r="A889" s="98" t="s">
        <v>1954</v>
      </c>
      <c r="B889" s="114" t="s">
        <v>1955</v>
      </c>
      <c r="C889" s="109">
        <v>800</v>
      </c>
      <c r="D889" s="139">
        <v>0.65</v>
      </c>
      <c r="E889" s="98" t="s">
        <v>1956</v>
      </c>
      <c r="F889" s="129">
        <v>7500</v>
      </c>
      <c r="G889" s="98" t="s">
        <v>1957</v>
      </c>
      <c r="H889" s="129">
        <v>9710</v>
      </c>
      <c r="I889" s="98" t="s">
        <v>1958</v>
      </c>
      <c r="J889" s="129">
        <v>8070</v>
      </c>
      <c r="K889" s="98" t="s">
        <v>1959</v>
      </c>
      <c r="L889" s="129">
        <v>9910</v>
      </c>
      <c r="M889" s="98" t="s">
        <v>1547</v>
      </c>
      <c r="N889" s="148">
        <v>11300</v>
      </c>
    </row>
    <row r="890" spans="1:14" x14ac:dyDescent="0.3">
      <c r="A890" s="95" t="s">
        <v>1960</v>
      </c>
      <c r="B890" s="112" t="s">
        <v>1961</v>
      </c>
      <c r="C890" s="95" t="s">
        <v>1962</v>
      </c>
      <c r="D890" s="138">
        <v>0.02</v>
      </c>
      <c r="E890" s="95" t="s">
        <v>1963</v>
      </c>
      <c r="F890" s="131" t="s">
        <v>1086</v>
      </c>
      <c r="G890" s="95" t="s">
        <v>1963</v>
      </c>
      <c r="H890" s="131" t="s">
        <v>1086</v>
      </c>
      <c r="I890" s="95" t="s">
        <v>1964</v>
      </c>
      <c r="J890" s="131" t="s">
        <v>1086</v>
      </c>
      <c r="K890" s="95" t="s">
        <v>1965</v>
      </c>
      <c r="L890" s="131" t="s">
        <v>1086</v>
      </c>
      <c r="M890" s="95" t="s">
        <v>1966</v>
      </c>
      <c r="N890" s="131" t="s">
        <v>1086</v>
      </c>
    </row>
    <row r="891" spans="1:14" x14ac:dyDescent="0.3">
      <c r="A891" s="98" t="s">
        <v>1967</v>
      </c>
      <c r="B891" s="114" t="s">
        <v>1968</v>
      </c>
      <c r="C891" s="118">
        <v>3.5</v>
      </c>
      <c r="D891" s="114" t="s">
        <v>1969</v>
      </c>
      <c r="E891" s="98" t="s">
        <v>1970</v>
      </c>
      <c r="F891" s="129">
        <v>2150</v>
      </c>
      <c r="G891" s="98" t="s">
        <v>1971</v>
      </c>
      <c r="H891" s="128">
        <v>588</v>
      </c>
      <c r="I891" s="98" t="s">
        <v>1972</v>
      </c>
      <c r="J891" s="128">
        <v>984</v>
      </c>
      <c r="K891" s="98" t="s">
        <v>1973</v>
      </c>
      <c r="L891" s="128">
        <v>111</v>
      </c>
      <c r="M891" s="98" t="s">
        <v>1974</v>
      </c>
      <c r="N891" s="128">
        <v>82</v>
      </c>
    </row>
    <row r="892" spans="1:14" x14ac:dyDescent="0.3">
      <c r="A892" s="95" t="s">
        <v>1975</v>
      </c>
      <c r="B892" s="112" t="s">
        <v>1976</v>
      </c>
      <c r="C892" s="113">
        <v>3.5</v>
      </c>
      <c r="D892" s="112" t="s">
        <v>1977</v>
      </c>
      <c r="E892" s="95" t="s">
        <v>1552</v>
      </c>
      <c r="F892" s="127">
        <v>2130</v>
      </c>
      <c r="G892" s="95" t="s">
        <v>1978</v>
      </c>
      <c r="H892" s="126">
        <v>580</v>
      </c>
      <c r="I892" s="95" t="s">
        <v>1979</v>
      </c>
      <c r="J892" s="126">
        <v>971</v>
      </c>
      <c r="K892" s="95" t="s">
        <v>1980</v>
      </c>
      <c r="L892" s="126">
        <v>110</v>
      </c>
      <c r="M892" s="95" t="s">
        <v>1981</v>
      </c>
      <c r="N892" s="126">
        <v>81</v>
      </c>
    </row>
    <row r="893" spans="1:14" x14ac:dyDescent="0.3">
      <c r="A893" s="98" t="s">
        <v>1982</v>
      </c>
      <c r="B893" s="114" t="s">
        <v>1983</v>
      </c>
      <c r="C893" s="118">
        <v>2.6</v>
      </c>
      <c r="D893" s="114" t="s">
        <v>1984</v>
      </c>
      <c r="E893" s="98" t="s">
        <v>1335</v>
      </c>
      <c r="F893" s="129">
        <v>1380</v>
      </c>
      <c r="G893" s="98" t="s">
        <v>1335</v>
      </c>
      <c r="H893" s="128">
        <v>376</v>
      </c>
      <c r="I893" s="98" t="s">
        <v>1985</v>
      </c>
      <c r="J893" s="128">
        <v>555</v>
      </c>
      <c r="K893" s="98" t="s">
        <v>1986</v>
      </c>
      <c r="L893" s="128">
        <v>68</v>
      </c>
      <c r="M893" s="98" t="s">
        <v>1987</v>
      </c>
      <c r="N893" s="128">
        <v>52</v>
      </c>
    </row>
    <row r="894" spans="1:14" x14ac:dyDescent="0.3">
      <c r="A894" s="95" t="s">
        <v>1988</v>
      </c>
      <c r="B894" s="112" t="s">
        <v>1989</v>
      </c>
      <c r="C894" s="113">
        <v>3</v>
      </c>
      <c r="D894" s="112" t="s">
        <v>1990</v>
      </c>
      <c r="E894" s="95" t="s">
        <v>1991</v>
      </c>
      <c r="F894" s="127">
        <v>1440</v>
      </c>
      <c r="G894" s="95" t="s">
        <v>1991</v>
      </c>
      <c r="H894" s="126">
        <v>392</v>
      </c>
      <c r="I894" s="95" t="s">
        <v>1992</v>
      </c>
      <c r="J894" s="126">
        <v>613</v>
      </c>
      <c r="K894" s="95" t="s">
        <v>1993</v>
      </c>
      <c r="L894" s="126">
        <v>72</v>
      </c>
      <c r="M894" s="95" t="s">
        <v>1994</v>
      </c>
      <c r="N894" s="126">
        <v>54</v>
      </c>
    </row>
    <row r="895" spans="1:14" x14ac:dyDescent="0.3">
      <c r="A895" s="98" t="s">
        <v>1995</v>
      </c>
      <c r="B895" s="114" t="s">
        <v>1996</v>
      </c>
      <c r="C895" s="118">
        <v>0.4</v>
      </c>
      <c r="D895" s="114" t="s">
        <v>1997</v>
      </c>
      <c r="E895" s="98" t="s">
        <v>1998</v>
      </c>
      <c r="F895" s="128">
        <v>123</v>
      </c>
      <c r="G895" s="98" t="s">
        <v>1998</v>
      </c>
      <c r="H895" s="128">
        <v>33</v>
      </c>
      <c r="I895" s="98" t="s">
        <v>1999</v>
      </c>
      <c r="J895" s="128">
        <v>37</v>
      </c>
      <c r="K895" s="98" t="s">
        <v>2000</v>
      </c>
      <c r="L895" s="128">
        <v>6</v>
      </c>
      <c r="M895" s="98" t="s">
        <v>2001</v>
      </c>
      <c r="N895" s="128">
        <v>5</v>
      </c>
    </row>
    <row r="896" spans="1:14" x14ac:dyDescent="0.3">
      <c r="A896" s="95" t="s">
        <v>2002</v>
      </c>
      <c r="B896" s="112" t="s">
        <v>2003</v>
      </c>
      <c r="C896" s="113">
        <v>0.3</v>
      </c>
      <c r="D896" s="112" t="s">
        <v>2004</v>
      </c>
      <c r="E896" s="95" t="s">
        <v>2005</v>
      </c>
      <c r="F896" s="126">
        <v>64</v>
      </c>
      <c r="G896" s="95" t="s">
        <v>2005</v>
      </c>
      <c r="H896" s="126">
        <v>17</v>
      </c>
      <c r="I896" s="95" t="s">
        <v>1033</v>
      </c>
      <c r="J896" s="126">
        <v>19</v>
      </c>
      <c r="K896" s="95" t="s">
        <v>2006</v>
      </c>
      <c r="L896" s="126">
        <v>3</v>
      </c>
      <c r="M896" s="95" t="s">
        <v>2007</v>
      </c>
      <c r="N896" s="126">
        <v>2</v>
      </c>
    </row>
    <row r="897" spans="1:14" x14ac:dyDescent="0.3">
      <c r="A897" s="98" t="s">
        <v>2008</v>
      </c>
      <c r="B897" s="114" t="s">
        <v>2009</v>
      </c>
      <c r="C897" s="118">
        <v>3.2</v>
      </c>
      <c r="D897" s="114" t="s">
        <v>1792</v>
      </c>
      <c r="E897" s="98" t="s">
        <v>2010</v>
      </c>
      <c r="F897" s="129">
        <v>1720</v>
      </c>
      <c r="G897" s="98" t="s">
        <v>2011</v>
      </c>
      <c r="H897" s="128">
        <v>470</v>
      </c>
      <c r="I897" s="98" t="s">
        <v>1336</v>
      </c>
      <c r="J897" s="128">
        <v>755</v>
      </c>
      <c r="K897" s="98" t="s">
        <v>2012</v>
      </c>
      <c r="L897" s="128">
        <v>87</v>
      </c>
      <c r="M897" s="98" t="s">
        <v>1629</v>
      </c>
      <c r="N897" s="128">
        <v>65</v>
      </c>
    </row>
    <row r="898" spans="1:14" x14ac:dyDescent="0.3">
      <c r="A898" s="95" t="s">
        <v>2013</v>
      </c>
      <c r="B898" s="112" t="s">
        <v>2014</v>
      </c>
      <c r="C898" s="113">
        <v>3.2</v>
      </c>
      <c r="D898" s="112" t="s">
        <v>2015</v>
      </c>
      <c r="E898" s="95" t="s">
        <v>2016</v>
      </c>
      <c r="F898" s="127">
        <v>1220</v>
      </c>
      <c r="G898" s="95" t="s">
        <v>2016</v>
      </c>
      <c r="H898" s="126">
        <v>333</v>
      </c>
      <c r="I898" s="95" t="s">
        <v>2017</v>
      </c>
      <c r="J898" s="126">
        <v>535</v>
      </c>
      <c r="K898" s="95" t="s">
        <v>2018</v>
      </c>
      <c r="L898" s="126">
        <v>62</v>
      </c>
      <c r="M898" s="95" t="s">
        <v>2019</v>
      </c>
      <c r="N898" s="126">
        <v>46</v>
      </c>
    </row>
    <row r="899" spans="1:14" x14ac:dyDescent="0.3">
      <c r="A899" s="98" t="s">
        <v>2020</v>
      </c>
      <c r="B899" s="114" t="s">
        <v>2021</v>
      </c>
      <c r="C899" s="98" t="s">
        <v>2022</v>
      </c>
      <c r="D899" s="114" t="s">
        <v>2023</v>
      </c>
      <c r="E899" s="98" t="s">
        <v>2024</v>
      </c>
      <c r="F899" s="128">
        <v>6</v>
      </c>
      <c r="G899" s="98" t="s">
        <v>2024</v>
      </c>
      <c r="H899" s="128">
        <v>2</v>
      </c>
      <c r="I899" s="98" t="s">
        <v>2025</v>
      </c>
      <c r="J899" s="128">
        <v>2</v>
      </c>
      <c r="K899" s="98" t="s">
        <v>2026</v>
      </c>
      <c r="L899" s="130" t="s">
        <v>1086</v>
      </c>
      <c r="M899" s="98" t="s">
        <v>2027</v>
      </c>
      <c r="N899" s="130" t="s">
        <v>1086</v>
      </c>
    </row>
    <row r="900" spans="1:14" x14ac:dyDescent="0.3">
      <c r="A900" s="95" t="s">
        <v>2028</v>
      </c>
      <c r="B900" s="112" t="s">
        <v>2029</v>
      </c>
      <c r="C900" s="95" t="s">
        <v>2022</v>
      </c>
      <c r="D900" s="112" t="s">
        <v>2030</v>
      </c>
      <c r="E900" s="95" t="s">
        <v>2031</v>
      </c>
      <c r="F900" s="126">
        <v>6</v>
      </c>
      <c r="G900" s="95" t="s">
        <v>2031</v>
      </c>
      <c r="H900" s="126">
        <v>2</v>
      </c>
      <c r="I900" s="95" t="s">
        <v>2032</v>
      </c>
      <c r="J900" s="126">
        <v>2</v>
      </c>
      <c r="K900" s="95" t="s">
        <v>1326</v>
      </c>
      <c r="L900" s="131" t="s">
        <v>1086</v>
      </c>
      <c r="M900" s="95" t="s">
        <v>2033</v>
      </c>
      <c r="N900" s="131" t="s">
        <v>1086</v>
      </c>
    </row>
    <row r="901" spans="1:14" x14ac:dyDescent="0.3">
      <c r="A901" s="98" t="s">
        <v>2034</v>
      </c>
      <c r="B901" s="114" t="s">
        <v>2035</v>
      </c>
      <c r="C901" s="98" t="s">
        <v>2022</v>
      </c>
      <c r="D901" s="114" t="s">
        <v>2036</v>
      </c>
      <c r="E901" s="98" t="s">
        <v>885</v>
      </c>
      <c r="F901" s="128">
        <v>8</v>
      </c>
      <c r="G901" s="98" t="s">
        <v>885</v>
      </c>
      <c r="H901" s="128">
        <v>2</v>
      </c>
      <c r="I901" s="98" t="s">
        <v>2037</v>
      </c>
      <c r="J901" s="128">
        <v>2</v>
      </c>
      <c r="K901" s="98" t="s">
        <v>2038</v>
      </c>
      <c r="L901" s="130" t="s">
        <v>1086</v>
      </c>
      <c r="M901" s="98" t="s">
        <v>2039</v>
      </c>
      <c r="N901" s="130" t="s">
        <v>1086</v>
      </c>
    </row>
    <row r="902" spans="1:14" x14ac:dyDescent="0.3">
      <c r="A902" s="101" t="s">
        <v>2040</v>
      </c>
      <c r="B902" s="115" t="s">
        <v>2041</v>
      </c>
      <c r="C902" s="101" t="s">
        <v>2022</v>
      </c>
      <c r="D902" s="115" t="s">
        <v>2042</v>
      </c>
      <c r="E902" s="101" t="s">
        <v>2043</v>
      </c>
      <c r="F902" s="132">
        <v>8</v>
      </c>
      <c r="G902" s="101" t="s">
        <v>2043</v>
      </c>
      <c r="H902" s="132">
        <v>2</v>
      </c>
      <c r="I902" s="101" t="s">
        <v>2044</v>
      </c>
      <c r="J902" s="132">
        <v>2</v>
      </c>
      <c r="K902" s="101" t="s">
        <v>2045</v>
      </c>
      <c r="L902" s="133" t="s">
        <v>1086</v>
      </c>
      <c r="M902" s="101" t="s">
        <v>2046</v>
      </c>
      <c r="N902" s="133" t="s">
        <v>1086</v>
      </c>
    </row>
    <row r="903" spans="1:14" x14ac:dyDescent="0.3">
      <c r="A903" s="91" t="s">
        <v>2047</v>
      </c>
      <c r="B903" s="134" t="s">
        <v>2048</v>
      </c>
      <c r="C903" s="104">
        <v>1.8</v>
      </c>
      <c r="D903" s="134" t="s">
        <v>2042</v>
      </c>
      <c r="E903" s="91" t="s">
        <v>2049</v>
      </c>
      <c r="F903" s="136">
        <v>350</v>
      </c>
      <c r="G903" s="91" t="s">
        <v>2049</v>
      </c>
      <c r="H903" s="136">
        <v>95</v>
      </c>
      <c r="I903" s="91" t="s">
        <v>2050</v>
      </c>
      <c r="J903" s="136">
        <v>126</v>
      </c>
      <c r="K903" s="91" t="s">
        <v>2051</v>
      </c>
      <c r="L903" s="136">
        <v>17</v>
      </c>
      <c r="M903" s="91" t="s">
        <v>2052</v>
      </c>
      <c r="N903" s="136">
        <v>13</v>
      </c>
    </row>
    <row r="904" spans="1:14" x14ac:dyDescent="0.3">
      <c r="A904" s="95" t="s">
        <v>2053</v>
      </c>
      <c r="B904" s="112" t="s">
        <v>2054</v>
      </c>
      <c r="C904" s="113">
        <v>0.3</v>
      </c>
      <c r="D904" s="112" t="s">
        <v>2055</v>
      </c>
      <c r="E904" s="95" t="s">
        <v>2056</v>
      </c>
      <c r="F904" s="126">
        <v>99</v>
      </c>
      <c r="G904" s="95" t="s">
        <v>2056</v>
      </c>
      <c r="H904" s="126">
        <v>27</v>
      </c>
      <c r="I904" s="95" t="s">
        <v>2057</v>
      </c>
      <c r="J904" s="126">
        <v>30</v>
      </c>
      <c r="K904" s="95" t="s">
        <v>2058</v>
      </c>
      <c r="L904" s="126">
        <v>5</v>
      </c>
      <c r="M904" s="95" t="s">
        <v>2059</v>
      </c>
      <c r="N904" s="126">
        <v>4</v>
      </c>
    </row>
    <row r="905" spans="1:14" x14ac:dyDescent="0.3">
      <c r="A905" s="98" t="s">
        <v>2060</v>
      </c>
      <c r="B905" s="114" t="s">
        <v>2061</v>
      </c>
      <c r="C905" s="118">
        <v>0.3</v>
      </c>
      <c r="D905" s="114" t="s">
        <v>2062</v>
      </c>
      <c r="E905" s="98" t="s">
        <v>2063</v>
      </c>
      <c r="F905" s="128">
        <v>113</v>
      </c>
      <c r="G905" s="98" t="s">
        <v>2063</v>
      </c>
      <c r="H905" s="128">
        <v>31</v>
      </c>
      <c r="I905" s="98" t="s">
        <v>2064</v>
      </c>
      <c r="J905" s="128">
        <v>34</v>
      </c>
      <c r="K905" s="98" t="s">
        <v>2065</v>
      </c>
      <c r="L905" s="128">
        <v>5</v>
      </c>
      <c r="M905" s="98" t="s">
        <v>2066</v>
      </c>
      <c r="N905" s="128">
        <v>4</v>
      </c>
    </row>
    <row r="906" spans="1:14" x14ac:dyDescent="0.3">
      <c r="A906" s="95" t="s">
        <v>2067</v>
      </c>
      <c r="B906" s="112" t="s">
        <v>2068</v>
      </c>
      <c r="C906" s="95" t="s">
        <v>2022</v>
      </c>
      <c r="D906" s="112" t="s">
        <v>2069</v>
      </c>
      <c r="E906" s="95" t="s">
        <v>2070</v>
      </c>
      <c r="F906" s="126">
        <v>5</v>
      </c>
      <c r="G906" s="95" t="s">
        <v>2070</v>
      </c>
      <c r="H906" s="126">
        <v>1</v>
      </c>
      <c r="I906" s="95" t="s">
        <v>2071</v>
      </c>
      <c r="J906" s="126">
        <v>1</v>
      </c>
      <c r="K906" s="95" t="s">
        <v>2072</v>
      </c>
      <c r="L906" s="131" t="s">
        <v>1086</v>
      </c>
      <c r="M906" s="95" t="s">
        <v>2073</v>
      </c>
      <c r="N906" s="131" t="s">
        <v>1086</v>
      </c>
    </row>
    <row r="907" spans="1:14" x14ac:dyDescent="0.3">
      <c r="A907" s="98" t="s">
        <v>2074</v>
      </c>
      <c r="B907" s="114" t="s">
        <v>2075</v>
      </c>
      <c r="C907" s="98" t="s">
        <v>2076</v>
      </c>
      <c r="D907" s="114" t="s">
        <v>2077</v>
      </c>
      <c r="E907" s="98" t="s">
        <v>2078</v>
      </c>
      <c r="F907" s="128">
        <v>25</v>
      </c>
      <c r="G907" s="98" t="s">
        <v>2078</v>
      </c>
      <c r="H907" s="128">
        <v>7</v>
      </c>
      <c r="I907" s="98" t="s">
        <v>2079</v>
      </c>
      <c r="J907" s="128">
        <v>7</v>
      </c>
      <c r="K907" s="98" t="s">
        <v>2080</v>
      </c>
      <c r="L907" s="128">
        <v>1</v>
      </c>
      <c r="M907" s="98" t="s">
        <v>2081</v>
      </c>
      <c r="N907" s="130" t="s">
        <v>1086</v>
      </c>
    </row>
    <row r="908" spans="1:14" x14ac:dyDescent="0.3">
      <c r="A908" s="95" t="s">
        <v>2082</v>
      </c>
      <c r="B908" s="112" t="s">
        <v>2083</v>
      </c>
      <c r="C908" s="113">
        <v>0.6</v>
      </c>
      <c r="D908" s="112" t="s">
        <v>2084</v>
      </c>
      <c r="E908" s="95" t="s">
        <v>2085</v>
      </c>
      <c r="F908" s="126">
        <v>192</v>
      </c>
      <c r="G908" s="95" t="s">
        <v>2085</v>
      </c>
      <c r="H908" s="126">
        <v>52</v>
      </c>
      <c r="I908" s="95" t="s">
        <v>2086</v>
      </c>
      <c r="J908" s="126">
        <v>60</v>
      </c>
      <c r="K908" s="95" t="s">
        <v>2087</v>
      </c>
      <c r="L908" s="126">
        <v>9</v>
      </c>
      <c r="M908" s="95" t="s">
        <v>2088</v>
      </c>
      <c r="N908" s="126">
        <v>7</v>
      </c>
    </row>
    <row r="909" spans="1:14" x14ac:dyDescent="0.3">
      <c r="A909" s="98" t="s">
        <v>2089</v>
      </c>
      <c r="B909" s="114" t="s">
        <v>2090</v>
      </c>
      <c r="C909" s="98" t="s">
        <v>2091</v>
      </c>
      <c r="D909" s="114" t="s">
        <v>2069</v>
      </c>
      <c r="E909" s="98" t="s">
        <v>2092</v>
      </c>
      <c r="F909" s="128">
        <v>12</v>
      </c>
      <c r="G909" s="98" t="s">
        <v>2092</v>
      </c>
      <c r="H909" s="128">
        <v>3</v>
      </c>
      <c r="I909" s="98" t="s">
        <v>2093</v>
      </c>
      <c r="J909" s="128">
        <v>4</v>
      </c>
      <c r="K909" s="98" t="s">
        <v>2094</v>
      </c>
      <c r="L909" s="130" t="s">
        <v>1086</v>
      </c>
      <c r="M909" s="98" t="s">
        <v>1325</v>
      </c>
      <c r="N909" s="130" t="s">
        <v>1086</v>
      </c>
    </row>
    <row r="910" spans="1:14" x14ac:dyDescent="0.3">
      <c r="A910" s="95" t="s">
        <v>2095</v>
      </c>
      <c r="B910" s="112" t="s">
        <v>2096</v>
      </c>
      <c r="C910" s="113">
        <v>0.3</v>
      </c>
      <c r="D910" s="112" t="s">
        <v>2097</v>
      </c>
      <c r="E910" s="95" t="s">
        <v>2098</v>
      </c>
      <c r="F910" s="126">
        <v>99</v>
      </c>
      <c r="G910" s="95" t="s">
        <v>2098</v>
      </c>
      <c r="H910" s="126">
        <v>27</v>
      </c>
      <c r="I910" s="95" t="s">
        <v>2099</v>
      </c>
      <c r="J910" s="126">
        <v>30</v>
      </c>
      <c r="K910" s="95" t="s">
        <v>2100</v>
      </c>
      <c r="L910" s="126">
        <v>5</v>
      </c>
      <c r="M910" s="95" t="s">
        <v>2101</v>
      </c>
      <c r="N910" s="126">
        <v>4</v>
      </c>
    </row>
    <row r="911" spans="1:14" x14ac:dyDescent="0.3">
      <c r="A911" s="98" t="s">
        <v>2102</v>
      </c>
      <c r="B911" s="114" t="s">
        <v>2103</v>
      </c>
      <c r="C911" s="118">
        <v>0.6</v>
      </c>
      <c r="D911" s="139">
        <v>0.2</v>
      </c>
      <c r="E911" s="98" t="s">
        <v>2104</v>
      </c>
      <c r="F911" s="128">
        <v>124</v>
      </c>
      <c r="G911" s="98" t="s">
        <v>2104</v>
      </c>
      <c r="H911" s="128">
        <v>34</v>
      </c>
      <c r="I911" s="98" t="s">
        <v>1226</v>
      </c>
      <c r="J911" s="128">
        <v>38</v>
      </c>
      <c r="K911" s="98" t="s">
        <v>2105</v>
      </c>
      <c r="L911" s="128">
        <v>6</v>
      </c>
      <c r="M911" s="98" t="s">
        <v>2106</v>
      </c>
      <c r="N911" s="128">
        <v>5</v>
      </c>
    </row>
    <row r="912" spans="1:14" x14ac:dyDescent="0.3">
      <c r="A912" s="95" t="s">
        <v>2107</v>
      </c>
      <c r="B912" s="112" t="s">
        <v>2108</v>
      </c>
      <c r="C912" s="113">
        <v>9.8000000000000007</v>
      </c>
      <c r="D912" s="138">
        <v>0.35</v>
      </c>
      <c r="E912" s="95" t="s">
        <v>2109</v>
      </c>
      <c r="F912" s="127">
        <v>3970</v>
      </c>
      <c r="G912" s="95" t="s">
        <v>2110</v>
      </c>
      <c r="H912" s="127">
        <v>1240</v>
      </c>
      <c r="I912" s="95" t="s">
        <v>2111</v>
      </c>
      <c r="J912" s="127">
        <v>2960</v>
      </c>
      <c r="K912" s="95" t="s">
        <v>2112</v>
      </c>
      <c r="L912" s="126">
        <v>467</v>
      </c>
      <c r="M912" s="95" t="s">
        <v>2113</v>
      </c>
      <c r="N912" s="126">
        <v>178</v>
      </c>
    </row>
    <row r="913" spans="1:14" x14ac:dyDescent="0.3">
      <c r="A913" s="98" t="s">
        <v>2114</v>
      </c>
      <c r="B913" s="114" t="s">
        <v>2115</v>
      </c>
      <c r="C913" s="118">
        <v>0.4</v>
      </c>
      <c r="D913" s="139">
        <v>0.19</v>
      </c>
      <c r="E913" s="98" t="s">
        <v>2116</v>
      </c>
      <c r="F913" s="128">
        <v>86</v>
      </c>
      <c r="G913" s="98" t="s">
        <v>2116</v>
      </c>
      <c r="H913" s="128">
        <v>23</v>
      </c>
      <c r="I913" s="98" t="s">
        <v>2117</v>
      </c>
      <c r="J913" s="128">
        <v>26</v>
      </c>
      <c r="K913" s="98" t="s">
        <v>2118</v>
      </c>
      <c r="L913" s="128">
        <v>4</v>
      </c>
      <c r="M913" s="98" t="s">
        <v>2119</v>
      </c>
      <c r="N913" s="128">
        <v>3</v>
      </c>
    </row>
    <row r="914" spans="1:14" ht="19.2" x14ac:dyDescent="0.3">
      <c r="A914" s="112" t="s">
        <v>2120</v>
      </c>
      <c r="B914" s="112" t="s">
        <v>2121</v>
      </c>
      <c r="C914" s="106">
        <v>67</v>
      </c>
      <c r="D914" s="138">
        <v>0.57999999999999996</v>
      </c>
      <c r="E914" s="95" t="s">
        <v>2122</v>
      </c>
      <c r="F914" s="127">
        <v>7940</v>
      </c>
      <c r="G914" s="95" t="s">
        <v>2123</v>
      </c>
      <c r="H914" s="127">
        <v>6490</v>
      </c>
      <c r="I914" s="95" t="s">
        <v>2124</v>
      </c>
      <c r="J914" s="127">
        <v>8140</v>
      </c>
      <c r="K914" s="95" t="s">
        <v>2125</v>
      </c>
      <c r="L914" s="127">
        <v>6960</v>
      </c>
      <c r="M914" s="95" t="s">
        <v>2126</v>
      </c>
      <c r="N914" s="126">
        <v>4380</v>
      </c>
    </row>
    <row r="915" spans="1:14" x14ac:dyDescent="0.3">
      <c r="A915" s="98" t="s">
        <v>2127</v>
      </c>
      <c r="B915" s="114" t="s">
        <v>2128</v>
      </c>
      <c r="C915" s="98" t="s">
        <v>2129</v>
      </c>
      <c r="D915" s="139">
        <v>0.11</v>
      </c>
      <c r="E915" s="98" t="s">
        <v>2130</v>
      </c>
      <c r="F915" s="128">
        <v>48</v>
      </c>
      <c r="G915" s="98" t="s">
        <v>2130</v>
      </c>
      <c r="H915" s="128">
        <v>13</v>
      </c>
      <c r="I915" s="98" t="s">
        <v>2131</v>
      </c>
      <c r="J915" s="128">
        <v>14</v>
      </c>
      <c r="K915" s="98" t="s">
        <v>2132</v>
      </c>
      <c r="L915" s="128">
        <v>2</v>
      </c>
      <c r="M915" s="98" t="s">
        <v>2133</v>
      </c>
      <c r="N915" s="128">
        <v>2</v>
      </c>
    </row>
    <row r="916" spans="1:14" x14ac:dyDescent="0.3">
      <c r="A916" s="95" t="s">
        <v>2134</v>
      </c>
      <c r="B916" s="112" t="s">
        <v>2135</v>
      </c>
      <c r="C916" s="95" t="s">
        <v>2136</v>
      </c>
      <c r="D916" s="138">
        <v>0.19</v>
      </c>
      <c r="E916" s="95" t="s">
        <v>2137</v>
      </c>
      <c r="F916" s="126">
        <v>63</v>
      </c>
      <c r="G916" s="95" t="s">
        <v>2137</v>
      </c>
      <c r="H916" s="126">
        <v>17</v>
      </c>
      <c r="I916" s="95" t="s">
        <v>2138</v>
      </c>
      <c r="J916" s="126">
        <v>19</v>
      </c>
      <c r="K916" s="95" t="s">
        <v>2119</v>
      </c>
      <c r="L916" s="126">
        <v>3</v>
      </c>
      <c r="M916" s="95" t="s">
        <v>2139</v>
      </c>
      <c r="N916" s="126">
        <v>2</v>
      </c>
    </row>
    <row r="917" spans="1:14" x14ac:dyDescent="0.3">
      <c r="A917" s="98" t="s">
        <v>2140</v>
      </c>
      <c r="B917" s="114" t="s">
        <v>2141</v>
      </c>
      <c r="C917" s="118">
        <v>0.3</v>
      </c>
      <c r="D917" s="139">
        <v>0.16</v>
      </c>
      <c r="E917" s="98" t="s">
        <v>2142</v>
      </c>
      <c r="F917" s="128">
        <v>60</v>
      </c>
      <c r="G917" s="98" t="s">
        <v>2142</v>
      </c>
      <c r="H917" s="128">
        <v>16</v>
      </c>
      <c r="I917" s="98" t="s">
        <v>2143</v>
      </c>
      <c r="J917" s="128">
        <v>18</v>
      </c>
      <c r="K917" s="98" t="s">
        <v>2144</v>
      </c>
      <c r="L917" s="128">
        <v>3</v>
      </c>
      <c r="M917" s="98" t="s">
        <v>1248</v>
      </c>
      <c r="N917" s="128">
        <v>2</v>
      </c>
    </row>
    <row r="918" spans="1:14" x14ac:dyDescent="0.3">
      <c r="A918" s="95" t="s">
        <v>2145</v>
      </c>
      <c r="B918" s="112" t="s">
        <v>2146</v>
      </c>
      <c r="C918" s="95" t="s">
        <v>2147</v>
      </c>
      <c r="D918" s="138">
        <v>0.03</v>
      </c>
      <c r="E918" s="95" t="s">
        <v>2148</v>
      </c>
      <c r="F918" s="126">
        <v>2</v>
      </c>
      <c r="G918" s="95" t="s">
        <v>2148</v>
      </c>
      <c r="H918" s="131" t="s">
        <v>1086</v>
      </c>
      <c r="I918" s="95" t="s">
        <v>2149</v>
      </c>
      <c r="J918" s="131" t="s">
        <v>1086</v>
      </c>
      <c r="K918" s="95" t="s">
        <v>2150</v>
      </c>
      <c r="L918" s="131" t="s">
        <v>1086</v>
      </c>
      <c r="M918" s="95" t="s">
        <v>2151</v>
      </c>
      <c r="N918" s="131" t="s">
        <v>1086</v>
      </c>
    </row>
    <row r="919" spans="1:14" x14ac:dyDescent="0.3">
      <c r="A919" s="98" t="s">
        <v>2152</v>
      </c>
      <c r="B919" s="114" t="s">
        <v>2153</v>
      </c>
      <c r="C919" s="98" t="s">
        <v>1253</v>
      </c>
      <c r="D919" s="139">
        <v>0.03</v>
      </c>
      <c r="E919" s="98" t="s">
        <v>2154</v>
      </c>
      <c r="F919" s="130" t="s">
        <v>1086</v>
      </c>
      <c r="G919" s="98" t="s">
        <v>2154</v>
      </c>
      <c r="H919" s="130" t="s">
        <v>1086</v>
      </c>
      <c r="I919" s="98" t="s">
        <v>2155</v>
      </c>
      <c r="J919" s="130" t="s">
        <v>1086</v>
      </c>
      <c r="K919" s="98" t="s">
        <v>2156</v>
      </c>
      <c r="L919" s="130" t="s">
        <v>1086</v>
      </c>
      <c r="M919" s="98" t="s">
        <v>2157</v>
      </c>
      <c r="N919" s="130" t="s">
        <v>1086</v>
      </c>
    </row>
    <row r="920" spans="1:14" x14ac:dyDescent="0.3">
      <c r="A920" s="95" t="s">
        <v>2158</v>
      </c>
      <c r="B920" s="112" t="s">
        <v>2159</v>
      </c>
      <c r="C920" s="95" t="s">
        <v>2160</v>
      </c>
      <c r="D920" s="156">
        <v>4.0000000000000001E-3</v>
      </c>
      <c r="E920" s="95" t="s">
        <v>2161</v>
      </c>
      <c r="F920" s="131" t="s">
        <v>1086</v>
      </c>
      <c r="G920" s="95" t="s">
        <v>2161</v>
      </c>
      <c r="H920" s="131" t="s">
        <v>1086</v>
      </c>
      <c r="I920" s="95" t="s">
        <v>2162</v>
      </c>
      <c r="J920" s="131" t="s">
        <v>1086</v>
      </c>
      <c r="K920" s="95" t="s">
        <v>2163</v>
      </c>
      <c r="L920" s="131" t="s">
        <v>1086</v>
      </c>
      <c r="M920" s="95" t="s">
        <v>2164</v>
      </c>
      <c r="N920" s="131" t="s">
        <v>1086</v>
      </c>
    </row>
    <row r="921" spans="1:14" x14ac:dyDescent="0.3">
      <c r="A921" s="98" t="s">
        <v>2165</v>
      </c>
      <c r="B921" s="114" t="s">
        <v>2166</v>
      </c>
      <c r="C921" s="98" t="s">
        <v>2167</v>
      </c>
      <c r="D921" s="139">
        <v>0.02</v>
      </c>
      <c r="E921" s="98" t="s">
        <v>2168</v>
      </c>
      <c r="F921" s="128">
        <v>3</v>
      </c>
      <c r="G921" s="98" t="s">
        <v>2168</v>
      </c>
      <c r="H921" s="130" t="s">
        <v>1086</v>
      </c>
      <c r="I921" s="98" t="s">
        <v>2169</v>
      </c>
      <c r="J921" s="130" t="s">
        <v>1086</v>
      </c>
      <c r="K921" s="98" t="s">
        <v>2170</v>
      </c>
      <c r="L921" s="130" t="s">
        <v>1086</v>
      </c>
      <c r="M921" s="98" t="s">
        <v>2171</v>
      </c>
      <c r="N921" s="130" t="s">
        <v>1086</v>
      </c>
    </row>
    <row r="922" spans="1:14" x14ac:dyDescent="0.3">
      <c r="A922" s="95" t="s">
        <v>2172</v>
      </c>
      <c r="B922" s="112" t="s">
        <v>2173</v>
      </c>
      <c r="C922" s="95" t="s">
        <v>2174</v>
      </c>
      <c r="D922" s="138">
        <v>0.04</v>
      </c>
      <c r="E922" s="95" t="s">
        <v>2175</v>
      </c>
      <c r="F922" s="126">
        <v>11</v>
      </c>
      <c r="G922" s="95" t="s">
        <v>2175</v>
      </c>
      <c r="H922" s="126">
        <v>3</v>
      </c>
      <c r="I922" s="95" t="s">
        <v>2176</v>
      </c>
      <c r="J922" s="126">
        <v>3</v>
      </c>
      <c r="K922" s="95" t="s">
        <v>1936</v>
      </c>
      <c r="L922" s="131" t="s">
        <v>1086</v>
      </c>
      <c r="M922" s="95" t="s">
        <v>2177</v>
      </c>
      <c r="N922" s="131" t="s">
        <v>1086</v>
      </c>
    </row>
    <row r="923" spans="1:14" x14ac:dyDescent="0.3">
      <c r="A923" s="98" t="s">
        <v>2178</v>
      </c>
      <c r="B923" s="114" t="s">
        <v>2179</v>
      </c>
      <c r="C923" s="118">
        <v>0.3</v>
      </c>
      <c r="D923" s="139">
        <v>0.1</v>
      </c>
      <c r="E923" s="98" t="s">
        <v>2180</v>
      </c>
      <c r="F923" s="128">
        <v>73</v>
      </c>
      <c r="G923" s="98" t="s">
        <v>2180</v>
      </c>
      <c r="H923" s="128">
        <v>20</v>
      </c>
      <c r="I923" s="98" t="s">
        <v>2181</v>
      </c>
      <c r="J923" s="128">
        <v>22</v>
      </c>
      <c r="K923" s="98" t="s">
        <v>2182</v>
      </c>
      <c r="L923" s="128">
        <v>3</v>
      </c>
      <c r="M923" s="98" t="s">
        <v>2183</v>
      </c>
      <c r="N923" s="128">
        <v>3</v>
      </c>
    </row>
    <row r="924" spans="1:14" ht="19.2" x14ac:dyDescent="0.3">
      <c r="A924" s="95" t="s">
        <v>2184</v>
      </c>
      <c r="B924" s="112" t="s">
        <v>2185</v>
      </c>
      <c r="C924" s="106">
        <v>26</v>
      </c>
      <c r="D924" s="112" t="s">
        <v>2186</v>
      </c>
      <c r="E924" s="95" t="s">
        <v>2187</v>
      </c>
      <c r="F924" s="127">
        <v>9910</v>
      </c>
      <c r="G924" s="95" t="s">
        <v>2188</v>
      </c>
      <c r="H924" s="127">
        <v>4920</v>
      </c>
      <c r="I924" s="95" t="s">
        <v>2189</v>
      </c>
      <c r="J924" s="127">
        <v>9320</v>
      </c>
      <c r="K924" s="95" t="s">
        <v>2190</v>
      </c>
      <c r="L924" s="127">
        <v>4460</v>
      </c>
      <c r="M924" s="95" t="s">
        <v>2191</v>
      </c>
      <c r="N924" s="126">
        <v>1360</v>
      </c>
    </row>
    <row r="925" spans="1:14" ht="19.2" x14ac:dyDescent="0.3">
      <c r="A925" s="114" t="s">
        <v>2192</v>
      </c>
      <c r="B925" s="114" t="s">
        <v>2193</v>
      </c>
      <c r="C925" s="109">
        <v>26</v>
      </c>
      <c r="D925" s="114" t="s">
        <v>2194</v>
      </c>
      <c r="E925" s="98" t="s">
        <v>2195</v>
      </c>
      <c r="F925" s="129">
        <v>9050</v>
      </c>
      <c r="G925" s="98" t="s">
        <v>2196</v>
      </c>
      <c r="H925" s="129">
        <v>4490</v>
      </c>
      <c r="I925" s="98" t="s">
        <v>1427</v>
      </c>
      <c r="J925" s="129">
        <v>8520</v>
      </c>
      <c r="K925" s="98" t="s">
        <v>2197</v>
      </c>
      <c r="L925" s="129">
        <v>4080</v>
      </c>
      <c r="M925" s="98" t="s">
        <v>2198</v>
      </c>
      <c r="N925" s="128">
        <v>1250</v>
      </c>
    </row>
    <row r="926" spans="1:14" ht="19.2" x14ac:dyDescent="0.3">
      <c r="A926" s="115" t="s">
        <v>2199</v>
      </c>
      <c r="B926" s="115" t="s">
        <v>2200</v>
      </c>
      <c r="C926" s="144">
        <v>26</v>
      </c>
      <c r="D926" s="115" t="s">
        <v>2201</v>
      </c>
      <c r="E926" s="101" t="s">
        <v>2202</v>
      </c>
      <c r="F926" s="145">
        <v>7320</v>
      </c>
      <c r="G926" s="101" t="s">
        <v>2203</v>
      </c>
      <c r="H926" s="145">
        <v>3630</v>
      </c>
      <c r="I926" s="101" t="s">
        <v>892</v>
      </c>
      <c r="J926" s="145">
        <v>6880</v>
      </c>
      <c r="K926" s="101" t="s">
        <v>2111</v>
      </c>
      <c r="L926" s="145">
        <v>3300</v>
      </c>
      <c r="M926" s="101" t="s">
        <v>2204</v>
      </c>
      <c r="N926" s="132">
        <v>1010</v>
      </c>
    </row>
    <row r="927" spans="1:14" x14ac:dyDescent="0.3">
      <c r="A927"/>
      <c r="B927"/>
      <c r="C927"/>
      <c r="D927"/>
      <c r="E927"/>
    </row>
    <row r="928" spans="1:14" x14ac:dyDescent="0.3">
      <c r="A928" s="159"/>
      <c r="B928" s="160" t="s">
        <v>2205</v>
      </c>
      <c r="C928" s="160" t="s">
        <v>2206</v>
      </c>
      <c r="D928" s="42" t="s">
        <v>2207</v>
      </c>
      <c r="E928"/>
    </row>
    <row r="929" spans="1:5" x14ac:dyDescent="0.3">
      <c r="A929" t="s">
        <v>2208</v>
      </c>
      <c r="B929" s="161">
        <v>1</v>
      </c>
      <c r="C929" s="161">
        <v>1</v>
      </c>
      <c r="D929" t="s">
        <v>2209</v>
      </c>
      <c r="E929"/>
    </row>
    <row r="930" spans="1:5" x14ac:dyDescent="0.3">
      <c r="A930" t="s">
        <v>2210</v>
      </c>
      <c r="B930" s="161">
        <v>16.2</v>
      </c>
      <c r="C930" s="161">
        <v>5</v>
      </c>
      <c r="D930" t="s">
        <v>2211</v>
      </c>
      <c r="E930"/>
    </row>
    <row r="931" spans="1:5" x14ac:dyDescent="0.3">
      <c r="A931" t="s">
        <v>473</v>
      </c>
      <c r="B931" s="161">
        <v>5.6</v>
      </c>
      <c r="C931" s="161">
        <v>1.8</v>
      </c>
      <c r="D931" t="s">
        <v>2212</v>
      </c>
      <c r="E931"/>
    </row>
    <row r="932" spans="1:5" x14ac:dyDescent="0.3">
      <c r="A932" t="s">
        <v>2213</v>
      </c>
      <c r="B932" s="161">
        <v>-2.4</v>
      </c>
      <c r="C932" s="161">
        <v>-8.1999999999999993</v>
      </c>
      <c r="D932" t="s">
        <v>2214</v>
      </c>
      <c r="E932"/>
    </row>
    <row r="933" spans="1:5" x14ac:dyDescent="0.3">
      <c r="A933" t="s">
        <v>2215</v>
      </c>
      <c r="B933" s="161">
        <v>0</v>
      </c>
      <c r="C933" s="161">
        <v>0</v>
      </c>
      <c r="D933" t="s">
        <v>2216</v>
      </c>
      <c r="E933"/>
    </row>
    <row r="934" spans="1:5" x14ac:dyDescent="0.3">
      <c r="A934" t="s">
        <v>2217</v>
      </c>
      <c r="B934" s="161">
        <v>0</v>
      </c>
      <c r="C934" s="161">
        <v>0</v>
      </c>
      <c r="D934" t="s">
        <v>2216</v>
      </c>
      <c r="E934"/>
    </row>
    <row r="935" spans="1:5" x14ac:dyDescent="0.3">
      <c r="A935" t="s">
        <v>2218</v>
      </c>
      <c r="B935" s="161">
        <v>0</v>
      </c>
      <c r="C935" s="161">
        <v>0</v>
      </c>
      <c r="D935" t="s">
        <v>2219</v>
      </c>
      <c r="E935"/>
    </row>
    <row r="936" spans="1:5" x14ac:dyDescent="0.3">
      <c r="A936" t="s">
        <v>2220</v>
      </c>
      <c r="B936" s="161">
        <v>1200</v>
      </c>
      <c r="C936" s="161">
        <v>345</v>
      </c>
      <c r="D936" t="s">
        <v>2221</v>
      </c>
      <c r="E936"/>
    </row>
    <row r="937" spans="1:5" x14ac:dyDescent="0.3">
      <c r="A937" t="s">
        <v>2222</v>
      </c>
      <c r="B937" s="161">
        <v>-160</v>
      </c>
      <c r="C937" s="161">
        <v>-46</v>
      </c>
      <c r="D937" t="s">
        <v>2223</v>
      </c>
      <c r="E937"/>
    </row>
    <row r="938" spans="1:5" x14ac:dyDescent="0.3">
      <c r="A938" t="s">
        <v>2224</v>
      </c>
      <c r="B938" s="161">
        <v>84</v>
      </c>
      <c r="C938" s="161">
        <v>28</v>
      </c>
      <c r="D938" t="s">
        <v>2225</v>
      </c>
      <c r="E938"/>
    </row>
    <row r="939" spans="1:5" x14ac:dyDescent="0.3">
      <c r="A939" t="s">
        <v>2226</v>
      </c>
      <c r="B939" s="161">
        <v>264</v>
      </c>
      <c r="C939" s="161">
        <v>265</v>
      </c>
      <c r="D939" t="s">
        <v>2227</v>
      </c>
      <c r="E939"/>
    </row>
    <row r="940" spans="1:5" x14ac:dyDescent="0.3">
      <c r="A940" t="s">
        <v>2228</v>
      </c>
      <c r="B940" s="161">
        <v>1</v>
      </c>
      <c r="C940" s="161">
        <v>1</v>
      </c>
      <c r="D940" t="s">
        <v>2229</v>
      </c>
      <c r="E940"/>
    </row>
    <row r="941" spans="1:5" x14ac:dyDescent="0.3">
      <c r="A941"/>
      <c r="B941"/>
      <c r="C941"/>
      <c r="D941" t="s">
        <v>2230</v>
      </c>
      <c r="E941"/>
    </row>
    <row r="942" spans="1:5" x14ac:dyDescent="0.3">
      <c r="A942"/>
      <c r="B942"/>
      <c r="C942"/>
      <c r="D942" t="s">
        <v>2231</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093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109375" customWidth="1"/>
    <col min="8" max="8" width="26.44140625" customWidth="1"/>
    <col min="9" max="9" width="17.88671875" customWidth="1"/>
    <col min="15" max="15" width="25.88671875" customWidth="1"/>
    <col min="16" max="16" width="12.44140625" customWidth="1"/>
    <col min="17" max="17" width="19.88671875" customWidth="1"/>
    <col min="18" max="19" width="12.44140625" customWidth="1"/>
    <col min="20" max="21" width="16.44140625" customWidth="1"/>
    <col min="22" max="22" width="10.88671875" customWidth="1"/>
  </cols>
  <sheetData>
    <row r="1" spans="1:5" x14ac:dyDescent="0.3">
      <c r="A1" s="454" t="s">
        <v>11</v>
      </c>
      <c r="B1" s="454"/>
      <c r="C1" s="454"/>
      <c r="D1" s="454"/>
      <c r="E1" s="454"/>
    </row>
    <row r="2" spans="1:5" x14ac:dyDescent="0.3">
      <c r="A2" s="455" t="s">
        <v>150</v>
      </c>
      <c r="B2" s="455"/>
      <c r="C2" s="455"/>
      <c r="D2" s="455"/>
      <c r="E2" s="455"/>
    </row>
    <row r="19" spans="1:5" x14ac:dyDescent="0.3">
      <c r="A19" t="s">
        <v>151</v>
      </c>
    </row>
    <row r="20" spans="1:5" x14ac:dyDescent="0.3">
      <c r="A20">
        <v>155400</v>
      </c>
      <c r="B20" t="s">
        <v>152</v>
      </c>
    </row>
    <row r="21" spans="1:5" x14ac:dyDescent="0.3">
      <c r="A21" s="455" t="s">
        <v>153</v>
      </c>
      <c r="B21" s="455"/>
      <c r="C21" s="455"/>
      <c r="D21" s="455"/>
      <c r="E21" s="455"/>
    </row>
    <row r="38" spans="1:5" x14ac:dyDescent="0.3">
      <c r="A38" t="s">
        <v>151</v>
      </c>
    </row>
    <row r="39" spans="1:5" x14ac:dyDescent="0.3">
      <c r="A39">
        <v>100800</v>
      </c>
      <c r="B39" t="s">
        <v>152</v>
      </c>
    </row>
    <row r="40" spans="1:5" x14ac:dyDescent="0.3">
      <c r="A40" s="455" t="s">
        <v>154</v>
      </c>
      <c r="B40" s="455"/>
      <c r="C40" s="455"/>
      <c r="D40" s="455"/>
      <c r="E40" s="455"/>
    </row>
    <row r="57" spans="1:5" ht="15" thickBot="1" x14ac:dyDescent="0.35">
      <c r="A57" t="s">
        <v>151</v>
      </c>
    </row>
    <row r="58" spans="1:5" ht="15" thickBot="1" x14ac:dyDescent="0.35">
      <c r="A58" s="7">
        <v>194000</v>
      </c>
      <c r="B58" t="s">
        <v>155</v>
      </c>
    </row>
    <row r="60" spans="1:5" x14ac:dyDescent="0.3">
      <c r="A60" s="454" t="s">
        <v>156</v>
      </c>
      <c r="B60" s="454"/>
      <c r="C60" s="454"/>
      <c r="D60" s="454"/>
      <c r="E60" s="454"/>
    </row>
    <row r="85" spans="1:37" s="8" customFormat="1" x14ac:dyDescent="0.3">
      <c r="A85" t="s">
        <v>348</v>
      </c>
      <c r="B85">
        <v>55.1</v>
      </c>
      <c r="C85" t="s">
        <v>349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350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351</v>
      </c>
      <c r="B88" s="10">
        <f>(B86-B85)/B85</f>
        <v>1.0254083484573502</v>
      </c>
    </row>
    <row r="89" spans="1:37" x14ac:dyDescent="0.3">
      <c r="A89" s="454" t="s">
        <v>157</v>
      </c>
      <c r="B89" s="454"/>
      <c r="C89" s="454"/>
      <c r="D89" s="454"/>
      <c r="E89" s="454"/>
    </row>
    <row r="90" spans="1:37" x14ac:dyDescent="0.3">
      <c r="A90">
        <v>6.6290250000000004</v>
      </c>
      <c r="B90" t="s">
        <v>354</v>
      </c>
      <c r="E90" t="s">
        <v>359</v>
      </c>
    </row>
    <row r="91" spans="1:37" x14ac:dyDescent="0.3">
      <c r="A91">
        <f>1/A90</f>
        <v>0.15085174667466181</v>
      </c>
      <c r="B91" t="s">
        <v>355</v>
      </c>
      <c r="E91" t="s">
        <v>162</v>
      </c>
    </row>
    <row r="92" spans="1:37" x14ac:dyDescent="0.3">
      <c r="A92" s="11">
        <v>0.5</v>
      </c>
      <c r="B92" t="s">
        <v>356</v>
      </c>
      <c r="E92" t="s">
        <v>360</v>
      </c>
    </row>
    <row r="93" spans="1:37" x14ac:dyDescent="0.3">
      <c r="A93">
        <f>A92*A91</f>
        <v>7.5425873337330904E-2</v>
      </c>
      <c r="B93" t="s">
        <v>357</v>
      </c>
      <c r="E93" t="s">
        <v>162</v>
      </c>
    </row>
    <row r="94" spans="1:37" x14ac:dyDescent="0.3">
      <c r="A94">
        <f>1/A93</f>
        <v>13.258050000000001</v>
      </c>
      <c r="B94" t="s">
        <v>358</v>
      </c>
      <c r="E94" t="s">
        <v>162</v>
      </c>
      <c r="J94" s="11"/>
    </row>
    <row r="95" spans="1:37" ht="15" thickBot="1" x14ac:dyDescent="0.35">
      <c r="A95">
        <v>8.0274920000000005</v>
      </c>
      <c r="B95" t="s">
        <v>352</v>
      </c>
      <c r="E95" t="s">
        <v>361</v>
      </c>
      <c r="J95" s="11"/>
    </row>
    <row r="96" spans="1:37" ht="15" thickBot="1" x14ac:dyDescent="0.35">
      <c r="A96" s="12">
        <f>(A94-A95)/A95</f>
        <v>0.65158059329115492</v>
      </c>
      <c r="B96" t="s">
        <v>353</v>
      </c>
      <c r="C96" s="13"/>
      <c r="E96" t="s">
        <v>162</v>
      </c>
    </row>
    <row r="98" spans="1:5" x14ac:dyDescent="0.3">
      <c r="A98" s="454" t="s">
        <v>158</v>
      </c>
      <c r="B98" s="454"/>
      <c r="C98" s="454"/>
      <c r="D98" s="454"/>
      <c r="E98" s="454"/>
    </row>
    <row r="99" spans="1:5" x14ac:dyDescent="0.3">
      <c r="A99" s="13">
        <v>0.3</v>
      </c>
      <c r="B99" s="11" t="s">
        <v>363</v>
      </c>
    </row>
    <row r="100" spans="1:5" x14ac:dyDescent="0.3">
      <c r="A100">
        <v>63.5</v>
      </c>
      <c r="B100" t="s">
        <v>364</v>
      </c>
    </row>
    <row r="101" spans="1:5" x14ac:dyDescent="0.3">
      <c r="A101">
        <f>1/A100</f>
        <v>1.5748031496062992E-2</v>
      </c>
      <c r="B101" t="s">
        <v>362</v>
      </c>
    </row>
    <row r="102" spans="1:5" x14ac:dyDescent="0.3">
      <c r="A102" s="14">
        <f>A101*(1-A99)</f>
        <v>1.1023622047244094E-2</v>
      </c>
      <c r="B102" t="s">
        <v>365</v>
      </c>
    </row>
    <row r="103" spans="1:5" x14ac:dyDescent="0.3">
      <c r="A103" s="14">
        <f>1/A102</f>
        <v>90.714285714285722</v>
      </c>
      <c r="B103" t="s">
        <v>369</v>
      </c>
    </row>
    <row r="104" spans="1:5" x14ac:dyDescent="0.3">
      <c r="A104" s="13">
        <v>0.35</v>
      </c>
      <c r="B104" t="s">
        <v>366</v>
      </c>
    </row>
    <row r="105" spans="1:5" x14ac:dyDescent="0.3">
      <c r="A105">
        <f>A102*(1-A104)</f>
        <v>7.1653543307086615E-3</v>
      </c>
      <c r="B105" t="s">
        <v>367</v>
      </c>
    </row>
    <row r="106" spans="1:5" ht="15" thickBot="1" x14ac:dyDescent="0.35">
      <c r="A106">
        <f>1/A105</f>
        <v>139.56043956043956</v>
      </c>
      <c r="B106" t="s">
        <v>368</v>
      </c>
    </row>
    <row r="107" spans="1:5" ht="15" thickBot="1" x14ac:dyDescent="0.35">
      <c r="A107" s="12">
        <f>(A106-A103)/A103</f>
        <v>0.53846153846153832</v>
      </c>
      <c r="B107" t="s">
        <v>370</v>
      </c>
    </row>
    <row r="108" spans="1:5" x14ac:dyDescent="0.3">
      <c r="A108" s="15"/>
    </row>
    <row r="109" spans="1:5" x14ac:dyDescent="0.3">
      <c r="A109" s="454" t="s">
        <v>160</v>
      </c>
      <c r="B109" s="454"/>
      <c r="C109" s="454"/>
      <c r="D109" s="454"/>
      <c r="E109" s="454"/>
    </row>
    <row r="110" spans="1:5" ht="15" thickBot="1" x14ac:dyDescent="0.35"/>
    <row r="111" spans="1:5" ht="15" thickBot="1" x14ac:dyDescent="0.35">
      <c r="A111" s="12">
        <f>A122</f>
        <v>0.20481927710843381</v>
      </c>
      <c r="B111" t="s">
        <v>372</v>
      </c>
    </row>
    <row r="113" spans="1:12" x14ac:dyDescent="0.3">
      <c r="A113" s="454" t="s">
        <v>159</v>
      </c>
      <c r="B113" s="454"/>
      <c r="C113" s="454"/>
      <c r="D113" s="454"/>
      <c r="E113" s="454"/>
    </row>
    <row r="114" spans="1:12" x14ac:dyDescent="0.3">
      <c r="A114" s="13">
        <v>0.2</v>
      </c>
      <c r="B114" s="11" t="s">
        <v>363</v>
      </c>
    </row>
    <row r="115" spans="1:12" x14ac:dyDescent="0.3">
      <c r="A115">
        <v>1.95</v>
      </c>
      <c r="B115" t="s">
        <v>371</v>
      </c>
    </row>
    <row r="116" spans="1:12" x14ac:dyDescent="0.3">
      <c r="A116">
        <f>1/A115</f>
        <v>0.51282051282051289</v>
      </c>
      <c r="B116" t="s">
        <v>362</v>
      </c>
    </row>
    <row r="117" spans="1:12" x14ac:dyDescent="0.3">
      <c r="A117" s="14">
        <f>A116*(1-A114)</f>
        <v>0.41025641025641035</v>
      </c>
      <c r="B117" t="s">
        <v>365</v>
      </c>
    </row>
    <row r="118" spans="1:12" x14ac:dyDescent="0.3">
      <c r="A118" s="14">
        <f>1/A117</f>
        <v>2.4374999999999996</v>
      </c>
      <c r="B118" t="s">
        <v>369</v>
      </c>
    </row>
    <row r="119" spans="1:12" x14ac:dyDescent="0.3">
      <c r="A119" s="13">
        <v>0.17</v>
      </c>
      <c r="B119" t="s">
        <v>366</v>
      </c>
    </row>
    <row r="120" spans="1:12" x14ac:dyDescent="0.3">
      <c r="A120">
        <f>A117*(1-A119)</f>
        <v>0.34051282051282056</v>
      </c>
      <c r="B120" t="s">
        <v>367</v>
      </c>
    </row>
    <row r="121" spans="1:12" ht="15" thickBot="1" x14ac:dyDescent="0.35">
      <c r="A121">
        <f>1/A120</f>
        <v>2.9367469879518069</v>
      </c>
      <c r="B121" t="s">
        <v>368</v>
      </c>
    </row>
    <row r="122" spans="1:12" ht="15" thickBot="1" x14ac:dyDescent="0.35">
      <c r="A122" s="12">
        <f>(A121-A118)/A118</f>
        <v>0.20481927710843381</v>
      </c>
      <c r="B122" t="s">
        <v>370</v>
      </c>
    </row>
    <row r="124" spans="1:12" x14ac:dyDescent="0.3">
      <c r="A124" s="454" t="s">
        <v>373</v>
      </c>
      <c r="B124" s="454"/>
      <c r="C124" s="454"/>
      <c r="D124" s="454"/>
      <c r="E124" s="454"/>
      <c r="J124" s="16"/>
    </row>
    <row r="125" spans="1:12" x14ac:dyDescent="0.3">
      <c r="A125" s="17">
        <v>4.4824543659231753E-4</v>
      </c>
      <c r="B125" t="s">
        <v>375</v>
      </c>
      <c r="K125" s="11"/>
      <c r="L125" s="11"/>
    </row>
    <row r="126" spans="1:12" x14ac:dyDescent="0.3">
      <c r="A126">
        <v>1.27</v>
      </c>
      <c r="B126" t="s">
        <v>379</v>
      </c>
      <c r="F126" s="18"/>
      <c r="J126" s="1"/>
      <c r="K126" s="17"/>
      <c r="L126" s="17"/>
    </row>
    <row r="127" spans="1:12" x14ac:dyDescent="0.3">
      <c r="A127">
        <f>(1/CONVERT(A125/A126,"mi","km")*0.00105505585)</f>
        <v>1.857438352962903</v>
      </c>
      <c r="B127" t="s">
        <v>376</v>
      </c>
      <c r="K127" s="17"/>
      <c r="L127" s="17"/>
    </row>
    <row r="128" spans="1:12" x14ac:dyDescent="0.3">
      <c r="A128">
        <f>1/A127</f>
        <v>0.53837587578874124</v>
      </c>
      <c r="B128" t="s">
        <v>377</v>
      </c>
      <c r="F128" s="18"/>
      <c r="K128" s="13"/>
      <c r="L128" s="11"/>
    </row>
    <row r="129" spans="1:12" x14ac:dyDescent="0.3">
      <c r="A129">
        <v>1.07</v>
      </c>
      <c r="B129" t="s">
        <v>374</v>
      </c>
      <c r="F129" s="18"/>
      <c r="K129" s="13"/>
      <c r="L129" s="11"/>
    </row>
    <row r="130" spans="1:12" ht="15" thickBot="1" x14ac:dyDescent="0.35">
      <c r="A130">
        <f>1/A129</f>
        <v>0.93457943925233644</v>
      </c>
      <c r="B130" t="s">
        <v>378</v>
      </c>
      <c r="F130" s="18"/>
      <c r="K130" s="11"/>
      <c r="L130" s="11"/>
    </row>
    <row r="131" spans="1:12" ht="15" thickBot="1" x14ac:dyDescent="0.35">
      <c r="A131" s="12">
        <f>(A130-A128)/A128</f>
        <v>0.73592369435785332</v>
      </c>
      <c r="B131" t="s">
        <v>370</v>
      </c>
      <c r="F131" s="18"/>
    </row>
    <row r="133" spans="1:12" x14ac:dyDescent="0.3">
      <c r="A133" s="16"/>
      <c r="B133" s="11"/>
      <c r="C133" s="11"/>
    </row>
    <row r="134" spans="1:12" x14ac:dyDescent="0.3">
      <c r="A134" s="454" t="s">
        <v>96</v>
      </c>
      <c r="B134" s="454"/>
      <c r="C134" s="454"/>
      <c r="D134" s="454"/>
      <c r="E134" s="454"/>
    </row>
    <row r="135" spans="1:12" x14ac:dyDescent="0.3">
      <c r="A135" s="19" t="s">
        <v>390</v>
      </c>
      <c r="B135" s="20"/>
      <c r="C135" s="20"/>
      <c r="D135" s="20"/>
      <c r="E135" s="20"/>
      <c r="F135" s="20"/>
      <c r="G135" s="20"/>
    </row>
    <row r="136" spans="1:12" x14ac:dyDescent="0.3">
      <c r="A136" s="21"/>
      <c r="B136" s="457" t="s">
        <v>391</v>
      </c>
      <c r="C136" s="458"/>
      <c r="D136" s="458"/>
      <c r="E136" s="459"/>
      <c r="F136" s="20"/>
      <c r="G136" s="20"/>
    </row>
    <row r="137" spans="1:12" x14ac:dyDescent="0.3">
      <c r="A137" s="22"/>
      <c r="B137" s="457" t="s">
        <v>392</v>
      </c>
      <c r="C137" s="459"/>
      <c r="D137" s="457" t="s">
        <v>393</v>
      </c>
      <c r="E137" s="459"/>
      <c r="F137" s="20"/>
      <c r="G137" s="20"/>
    </row>
    <row r="138" spans="1:12" x14ac:dyDescent="0.3">
      <c r="A138" s="23" t="s">
        <v>394</v>
      </c>
      <c r="B138" s="24" t="s">
        <v>395</v>
      </c>
      <c r="C138" s="24" t="s">
        <v>396</v>
      </c>
      <c r="D138" s="24" t="s">
        <v>395</v>
      </c>
      <c r="E138" s="24" t="s">
        <v>396</v>
      </c>
      <c r="F138" s="20"/>
      <c r="G138" s="25" t="s">
        <v>397</v>
      </c>
    </row>
    <row r="139" spans="1:12" x14ac:dyDescent="0.3">
      <c r="A139" s="26" t="s">
        <v>398</v>
      </c>
      <c r="B139" s="27">
        <v>95</v>
      </c>
      <c r="C139" s="28">
        <v>95</v>
      </c>
      <c r="D139" s="27">
        <v>50</v>
      </c>
      <c r="E139" s="28">
        <v>50</v>
      </c>
      <c r="F139" s="25" t="s">
        <v>121</v>
      </c>
      <c r="G139" s="20">
        <f>(C139-E139)/C139</f>
        <v>0.47368421052631576</v>
      </c>
    </row>
    <row r="140" spans="1:12" x14ac:dyDescent="0.3">
      <c r="A140" s="29" t="s">
        <v>399</v>
      </c>
      <c r="B140" s="30">
        <v>100</v>
      </c>
      <c r="C140" s="31">
        <v>100</v>
      </c>
      <c r="D140" s="30">
        <v>70</v>
      </c>
      <c r="E140" s="31">
        <v>70</v>
      </c>
      <c r="F140" s="25" t="s">
        <v>121</v>
      </c>
      <c r="G140" s="20">
        <f t="shared" ref="G140:G156" si="0">(C140-E140)/C140</f>
        <v>0.3</v>
      </c>
    </row>
    <row r="141" spans="1:12" x14ac:dyDescent="0.3">
      <c r="A141" s="29" t="s">
        <v>400</v>
      </c>
      <c r="B141" s="30">
        <v>95</v>
      </c>
      <c r="C141" s="31">
        <v>95</v>
      </c>
      <c r="D141" s="30">
        <v>50</v>
      </c>
      <c r="E141" s="31">
        <v>50</v>
      </c>
      <c r="F141" s="25" t="s">
        <v>121</v>
      </c>
      <c r="G141" s="20">
        <f t="shared" si="0"/>
        <v>0.47368421052631576</v>
      </c>
    </row>
    <row r="142" spans="1:12" x14ac:dyDescent="0.3">
      <c r="A142" s="29" t="s">
        <v>401</v>
      </c>
      <c r="B142" s="30">
        <v>105</v>
      </c>
      <c r="C142" s="31">
        <v>105</v>
      </c>
      <c r="D142" s="30">
        <v>110</v>
      </c>
      <c r="E142" s="31">
        <v>110</v>
      </c>
      <c r="F142" s="32" t="s">
        <v>417</v>
      </c>
      <c r="G142" s="20">
        <f t="shared" si="0"/>
        <v>-4.7619047619047616E-2</v>
      </c>
    </row>
    <row r="143" spans="1:12" x14ac:dyDescent="0.3">
      <c r="A143" s="29" t="s">
        <v>402</v>
      </c>
      <c r="B143" s="30">
        <v>80</v>
      </c>
      <c r="C143" s="31">
        <v>80</v>
      </c>
      <c r="D143" s="30">
        <v>35</v>
      </c>
      <c r="E143" s="31">
        <v>35</v>
      </c>
      <c r="F143" s="25" t="s">
        <v>121</v>
      </c>
      <c r="G143" s="20">
        <f t="shared" si="0"/>
        <v>0.5625</v>
      </c>
    </row>
    <row r="144" spans="1:12" x14ac:dyDescent="0.3">
      <c r="A144" s="29" t="s">
        <v>403</v>
      </c>
      <c r="B144" s="30">
        <v>70</v>
      </c>
      <c r="C144" s="31">
        <v>70</v>
      </c>
      <c r="D144" s="30">
        <v>50</v>
      </c>
      <c r="E144" s="31">
        <v>50</v>
      </c>
      <c r="F144" s="25" t="s">
        <v>121</v>
      </c>
      <c r="G144" s="20">
        <f t="shared" si="0"/>
        <v>0.2857142857142857</v>
      </c>
    </row>
    <row r="145" spans="1:9" x14ac:dyDescent="0.3">
      <c r="A145" s="29" t="s">
        <v>404</v>
      </c>
      <c r="B145" s="30">
        <v>90</v>
      </c>
      <c r="C145" s="31">
        <v>90</v>
      </c>
      <c r="D145" s="30">
        <v>80</v>
      </c>
      <c r="E145" s="31">
        <v>80</v>
      </c>
      <c r="F145" s="25" t="s">
        <v>405</v>
      </c>
      <c r="G145" s="20">
        <f t="shared" si="0"/>
        <v>0.1111111111111111</v>
      </c>
    </row>
    <row r="146" spans="1:9" x14ac:dyDescent="0.3">
      <c r="A146" s="29" t="s">
        <v>406</v>
      </c>
      <c r="B146" s="30">
        <v>100</v>
      </c>
      <c r="C146" s="31">
        <v>100</v>
      </c>
      <c r="D146" s="30">
        <v>90</v>
      </c>
      <c r="E146" s="31">
        <v>90</v>
      </c>
      <c r="F146" s="25" t="s">
        <v>121</v>
      </c>
      <c r="G146" s="20">
        <f t="shared" si="0"/>
        <v>0.1</v>
      </c>
    </row>
    <row r="147" spans="1:9" x14ac:dyDescent="0.3">
      <c r="A147" s="29" t="s">
        <v>407</v>
      </c>
      <c r="B147" s="30">
        <v>80</v>
      </c>
      <c r="C147" s="31">
        <v>80</v>
      </c>
      <c r="D147" s="30">
        <v>40</v>
      </c>
      <c r="E147" s="31">
        <v>40</v>
      </c>
      <c r="F147" s="25" t="s">
        <v>121</v>
      </c>
      <c r="G147" s="20">
        <f t="shared" si="0"/>
        <v>0.5</v>
      </c>
    </row>
    <row r="148" spans="1:9" x14ac:dyDescent="0.3">
      <c r="A148" s="29" t="s">
        <v>408</v>
      </c>
      <c r="B148" s="30">
        <v>80</v>
      </c>
      <c r="C148" s="31">
        <v>80</v>
      </c>
      <c r="D148" s="30">
        <v>50</v>
      </c>
      <c r="E148" s="31">
        <v>50</v>
      </c>
      <c r="F148" s="25" t="s">
        <v>121</v>
      </c>
      <c r="G148" s="20">
        <f t="shared" si="0"/>
        <v>0.375</v>
      </c>
    </row>
    <row r="149" spans="1:9" x14ac:dyDescent="0.3">
      <c r="A149" s="29" t="s">
        <v>409</v>
      </c>
      <c r="B149" s="30">
        <v>90</v>
      </c>
      <c r="C149" s="31">
        <v>90</v>
      </c>
      <c r="D149" s="30">
        <v>80</v>
      </c>
      <c r="E149" s="31">
        <v>80</v>
      </c>
      <c r="F149" s="25" t="s">
        <v>405</v>
      </c>
      <c r="G149" s="20">
        <f t="shared" si="0"/>
        <v>0.1111111111111111</v>
      </c>
    </row>
    <row r="150" spans="1:9" x14ac:dyDescent="0.3">
      <c r="A150" s="29" t="s">
        <v>410</v>
      </c>
      <c r="B150" s="30">
        <v>95</v>
      </c>
      <c r="C150" s="31">
        <v>95</v>
      </c>
      <c r="D150" s="30">
        <v>90</v>
      </c>
      <c r="E150" s="31">
        <v>90</v>
      </c>
      <c r="F150" s="32" t="s">
        <v>417</v>
      </c>
      <c r="G150" s="20">
        <f t="shared" si="0"/>
        <v>5.2631578947368418E-2</v>
      </c>
    </row>
    <row r="151" spans="1:9" x14ac:dyDescent="0.3">
      <c r="A151" s="29" t="s">
        <v>411</v>
      </c>
      <c r="B151" s="30">
        <v>95</v>
      </c>
      <c r="C151" s="31">
        <v>95</v>
      </c>
      <c r="D151" s="30">
        <v>90</v>
      </c>
      <c r="E151" s="31">
        <v>90</v>
      </c>
      <c r="F151" s="32" t="s">
        <v>417</v>
      </c>
      <c r="G151" s="20">
        <f t="shared" si="0"/>
        <v>5.2631578947368418E-2</v>
      </c>
    </row>
    <row r="152" spans="1:9" x14ac:dyDescent="0.3">
      <c r="A152" s="29" t="s">
        <v>412</v>
      </c>
      <c r="B152" s="30">
        <v>80</v>
      </c>
      <c r="C152" s="31">
        <v>50</v>
      </c>
      <c r="D152" s="30">
        <v>30</v>
      </c>
      <c r="E152" s="31">
        <v>30</v>
      </c>
      <c r="F152" s="25" t="s">
        <v>120</v>
      </c>
      <c r="G152" s="20">
        <f>(C152-E152)/C152</f>
        <v>0.4</v>
      </c>
    </row>
    <row r="153" spans="1:9" x14ac:dyDescent="0.3">
      <c r="A153" s="29" t="s">
        <v>413</v>
      </c>
      <c r="B153" s="30">
        <v>90</v>
      </c>
      <c r="C153" s="31">
        <v>90</v>
      </c>
      <c r="D153" s="30">
        <v>70</v>
      </c>
      <c r="E153" s="31">
        <v>70</v>
      </c>
      <c r="F153" s="25" t="s">
        <v>117</v>
      </c>
      <c r="G153" s="20">
        <f t="shared" si="0"/>
        <v>0.22222222222222221</v>
      </c>
    </row>
    <row r="154" spans="1:9" x14ac:dyDescent="0.3">
      <c r="A154" s="29" t="s">
        <v>414</v>
      </c>
      <c r="B154" s="30">
        <v>95</v>
      </c>
      <c r="C154" s="31">
        <v>90</v>
      </c>
      <c r="D154" s="30">
        <v>80</v>
      </c>
      <c r="E154" s="31">
        <v>80</v>
      </c>
      <c r="F154" s="32" t="s">
        <v>417</v>
      </c>
      <c r="G154" s="20">
        <f t="shared" si="0"/>
        <v>0.1111111111111111</v>
      </c>
      <c r="I154" s="33"/>
    </row>
    <row r="155" spans="1:9" x14ac:dyDescent="0.3">
      <c r="A155" s="29" t="s">
        <v>415</v>
      </c>
      <c r="B155" s="30">
        <v>80</v>
      </c>
      <c r="C155" s="31">
        <v>65</v>
      </c>
      <c r="D155" s="30">
        <v>60</v>
      </c>
      <c r="E155" s="31">
        <v>30</v>
      </c>
      <c r="F155" s="25" t="s">
        <v>118</v>
      </c>
      <c r="G155" s="20">
        <f t="shared" si="0"/>
        <v>0.53846153846153844</v>
      </c>
    </row>
    <row r="156" spans="1:9" x14ac:dyDescent="0.3">
      <c r="A156" s="34" t="s">
        <v>416</v>
      </c>
      <c r="B156" s="35">
        <v>90</v>
      </c>
      <c r="C156" s="36">
        <v>90</v>
      </c>
      <c r="D156" s="35">
        <v>70</v>
      </c>
      <c r="E156" s="36">
        <v>70</v>
      </c>
      <c r="F156" s="25" t="s">
        <v>118</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121</v>
      </c>
      <c r="B159" s="20">
        <f>AVERAGEIF(F139:F156,A159,G139:G156)</f>
        <v>0.38382283834586467</v>
      </c>
      <c r="C159" s="20"/>
      <c r="D159" s="20"/>
      <c r="E159" s="20"/>
      <c r="F159" s="20"/>
      <c r="G159" s="20"/>
    </row>
    <row r="160" spans="1:9" x14ac:dyDescent="0.3">
      <c r="A160" s="20" t="s">
        <v>405</v>
      </c>
      <c r="B160" s="20">
        <f>AVERAGEIF(F139:F156,A160,G139:G156)</f>
        <v>0.1111111111111111</v>
      </c>
      <c r="C160" s="20"/>
      <c r="D160" s="20"/>
      <c r="E160" s="20"/>
      <c r="F160" s="20"/>
      <c r="G160" s="20"/>
    </row>
    <row r="161" spans="1:7" x14ac:dyDescent="0.3">
      <c r="A161" s="20" t="s">
        <v>120</v>
      </c>
      <c r="B161" s="20">
        <f>AVERAGEIF(F139:F156,A161,G139:G156)</f>
        <v>0.4</v>
      </c>
      <c r="C161" s="20"/>
      <c r="D161" s="20"/>
      <c r="E161" s="20"/>
      <c r="F161" s="20"/>
      <c r="G161" s="20"/>
    </row>
    <row r="162" spans="1:7" x14ac:dyDescent="0.3">
      <c r="A162" s="20" t="s">
        <v>117</v>
      </c>
      <c r="B162" s="20">
        <f>AVERAGEIF(F139:F156,A162,G139:G156)</f>
        <v>0.22222222222222221</v>
      </c>
      <c r="C162" s="20"/>
      <c r="D162" s="20"/>
      <c r="E162" s="20"/>
      <c r="F162" s="20"/>
      <c r="G162" s="20"/>
    </row>
    <row r="163" spans="1:7" x14ac:dyDescent="0.3">
      <c r="A163" s="20" t="s">
        <v>118</v>
      </c>
      <c r="B163" s="20">
        <f>AVERAGEIF(F139:F156,A163,G139:G156)</f>
        <v>0.38034188034188032</v>
      </c>
      <c r="C163" s="20"/>
      <c r="D163" s="20"/>
      <c r="E163" s="20"/>
      <c r="F163" s="20"/>
      <c r="G163" s="20"/>
    </row>
    <row r="165" spans="1:7" x14ac:dyDescent="0.3">
      <c r="A165" s="454" t="s">
        <v>163</v>
      </c>
      <c r="B165" s="454"/>
      <c r="C165" s="454"/>
      <c r="D165" s="454"/>
      <c r="E165" s="454"/>
    </row>
    <row r="166" spans="1:7" ht="15" thickBot="1" x14ac:dyDescent="0.35">
      <c r="A166" t="s">
        <v>164</v>
      </c>
      <c r="B166" s="13">
        <v>0.4</v>
      </c>
    </row>
    <row r="167" spans="1:7" ht="15" thickBot="1" x14ac:dyDescent="0.35">
      <c r="A167" t="s">
        <v>165</v>
      </c>
      <c r="B167" s="37">
        <f>(1+B166)^(1/(2020-2010))-1</f>
        <v>3.4219694129380196E-2</v>
      </c>
    </row>
    <row r="168" spans="1:7" x14ac:dyDescent="0.3">
      <c r="B168" s="38"/>
    </row>
    <row r="169" spans="1:7" x14ac:dyDescent="0.3">
      <c r="A169" s="454" t="s">
        <v>380</v>
      </c>
      <c r="B169" s="454"/>
    </row>
    <row r="170" spans="1:7" x14ac:dyDescent="0.3">
      <c r="A170" t="s">
        <v>381</v>
      </c>
      <c r="B170" s="39">
        <v>972.7</v>
      </c>
    </row>
    <row r="171" spans="1:7" ht="15" thickBot="1" x14ac:dyDescent="0.35">
      <c r="A171" t="s">
        <v>382</v>
      </c>
      <c r="B171" s="40">
        <f>400.9+53.5+276.5+255.7+63.5+462.5+B170+975.4+227.6+436.5</f>
        <v>4124.8</v>
      </c>
    </row>
    <row r="172" spans="1:7" ht="15" thickBot="1" x14ac:dyDescent="0.35">
      <c r="A172" t="s">
        <v>383</v>
      </c>
      <c r="B172" s="37">
        <f>B170/B171</f>
        <v>0.23581749418153608</v>
      </c>
    </row>
    <row r="173" spans="1:7" x14ac:dyDescent="0.3">
      <c r="B173" s="38"/>
    </row>
    <row r="174" spans="1:7" x14ac:dyDescent="0.3">
      <c r="A174" s="454" t="s">
        <v>170</v>
      </c>
      <c r="B174" s="454"/>
      <c r="C174" s="454"/>
      <c r="D174" s="454"/>
      <c r="E174" s="454"/>
    </row>
    <row r="175" spans="1:7" ht="15" thickBot="1" x14ac:dyDescent="0.35">
      <c r="A175" t="s">
        <v>389</v>
      </c>
      <c r="B175" s="38">
        <v>0.1246</v>
      </c>
    </row>
    <row r="176" spans="1:7" ht="15" thickBot="1" x14ac:dyDescent="0.35">
      <c r="A176" t="s">
        <v>385</v>
      </c>
      <c r="B176" s="37">
        <f>1-B175</f>
        <v>0.87539999999999996</v>
      </c>
    </row>
    <row r="178" spans="1:5" x14ac:dyDescent="0.3">
      <c r="A178" s="454" t="s">
        <v>166</v>
      </c>
      <c r="B178" s="454"/>
      <c r="C178" s="454"/>
      <c r="D178" s="454"/>
      <c r="E178" s="454"/>
    </row>
    <row r="179" spans="1:5" x14ac:dyDescent="0.3">
      <c r="A179" t="s">
        <v>387</v>
      </c>
      <c r="B179">
        <v>197000</v>
      </c>
    </row>
    <row r="180" spans="1:5" ht="15" thickBot="1" x14ac:dyDescent="0.35">
      <c r="A180" t="s">
        <v>388</v>
      </c>
      <c r="B180">
        <v>175000</v>
      </c>
    </row>
    <row r="181" spans="1:5" ht="15" thickBot="1" x14ac:dyDescent="0.35">
      <c r="A181" t="s">
        <v>167</v>
      </c>
      <c r="B181" s="12">
        <f>B179/B180</f>
        <v>1.1257142857142857</v>
      </c>
    </row>
    <row r="183" spans="1:5" x14ac:dyDescent="0.3">
      <c r="A183" s="454" t="s">
        <v>168</v>
      </c>
      <c r="B183" s="454"/>
      <c r="C183" s="454"/>
      <c r="D183" s="454"/>
      <c r="E183" s="454"/>
    </row>
    <row r="184" spans="1:5" x14ac:dyDescent="0.3">
      <c r="A184" t="s">
        <v>2239</v>
      </c>
      <c r="B184" s="162">
        <v>1.2E-2</v>
      </c>
    </row>
    <row r="185" spans="1:5" x14ac:dyDescent="0.3">
      <c r="A185" t="s">
        <v>2240</v>
      </c>
      <c r="B185" s="162">
        <v>2.4E-2</v>
      </c>
    </row>
    <row r="186" spans="1:5" x14ac:dyDescent="0.3">
      <c r="A186" t="s">
        <v>2241</v>
      </c>
      <c r="B186">
        <f>2050-2018+1</f>
        <v>33</v>
      </c>
    </row>
    <row r="187" spans="1:5" x14ac:dyDescent="0.3">
      <c r="A187" t="s">
        <v>2242</v>
      </c>
      <c r="B187" s="11">
        <f>(1-B184)^B186</f>
        <v>0.67139665221009714</v>
      </c>
    </row>
    <row r="188" spans="1:5" ht="15" thickBot="1" x14ac:dyDescent="0.35">
      <c r="A188" t="s">
        <v>2243</v>
      </c>
      <c r="B188" s="11">
        <f>(1-B185)^B186</f>
        <v>0.44858421050781644</v>
      </c>
    </row>
    <row r="189" spans="1:5" ht="15" thickBot="1" x14ac:dyDescent="0.35">
      <c r="A189" t="s">
        <v>2244</v>
      </c>
      <c r="B189" s="12">
        <f>(B187-B188)/B187</f>
        <v>0.33186409400289502</v>
      </c>
    </row>
    <row r="191" spans="1:5" x14ac:dyDescent="0.3">
      <c r="A191" s="454" t="s">
        <v>180</v>
      </c>
      <c r="B191" s="454"/>
      <c r="C191" s="454"/>
      <c r="D191" s="454"/>
      <c r="E191" s="454"/>
    </row>
    <row r="192" spans="1:5" x14ac:dyDescent="0.3">
      <c r="A192" s="16" t="s">
        <v>172</v>
      </c>
      <c r="B192" s="16" t="s">
        <v>173</v>
      </c>
      <c r="C192" s="16"/>
    </row>
    <row r="193" spans="1:9" x14ac:dyDescent="0.3">
      <c r="A193" t="s">
        <v>174</v>
      </c>
      <c r="B193" s="17">
        <v>15277777.777777778</v>
      </c>
      <c r="C193" t="s">
        <v>175</v>
      </c>
    </row>
    <row r="194" spans="1:9" x14ac:dyDescent="0.3">
      <c r="A194" t="s">
        <v>176</v>
      </c>
      <c r="B194" s="17">
        <f>3.4*10^6</f>
        <v>3400000</v>
      </c>
      <c r="C194" s="41"/>
    </row>
    <row r="195" spans="1:9" x14ac:dyDescent="0.3">
      <c r="A195" t="s">
        <v>177</v>
      </c>
      <c r="B195">
        <v>2</v>
      </c>
    </row>
    <row r="196" spans="1:9" ht="15" thickBot="1" x14ac:dyDescent="0.35">
      <c r="A196" t="s">
        <v>178</v>
      </c>
      <c r="B196" s="17">
        <f>B195*B194</f>
        <v>6800000</v>
      </c>
    </row>
    <row r="197" spans="1:9" ht="15" thickBot="1" x14ac:dyDescent="0.35">
      <c r="A197" t="s">
        <v>179</v>
      </c>
      <c r="B197" s="12">
        <f>B196/B193</f>
        <v>0.44509090909090909</v>
      </c>
    </row>
    <row r="199" spans="1:9" x14ac:dyDescent="0.3">
      <c r="A199" s="201" t="s">
        <v>2972</v>
      </c>
    </row>
    <row r="201" spans="1:9" x14ac:dyDescent="0.3">
      <c r="A201" s="202" t="s">
        <v>2993</v>
      </c>
      <c r="B201" s="456" t="s">
        <v>2976</v>
      </c>
      <c r="C201" s="456"/>
      <c r="D201" s="456"/>
      <c r="E201" s="456"/>
      <c r="F201" s="456"/>
      <c r="G201" s="456"/>
      <c r="H201" s="456"/>
      <c r="I201" s="456"/>
    </row>
    <row r="202" spans="1:9" x14ac:dyDescent="0.3">
      <c r="A202" s="42" t="s">
        <v>2977</v>
      </c>
      <c r="B202" s="42" t="s">
        <v>2978</v>
      </c>
      <c r="C202" s="42" t="s">
        <v>2979</v>
      </c>
      <c r="D202" s="42" t="s">
        <v>2980</v>
      </c>
      <c r="E202" s="42" t="s">
        <v>2327</v>
      </c>
      <c r="F202" s="42" t="s">
        <v>82</v>
      </c>
      <c r="G202" s="42" t="s">
        <v>2981</v>
      </c>
      <c r="H202" s="42" t="s">
        <v>2982</v>
      </c>
      <c r="I202" s="42" t="s">
        <v>2983</v>
      </c>
    </row>
    <row r="203" spans="1:9" x14ac:dyDescent="0.3">
      <c r="A203" s="42" t="s">
        <v>2984</v>
      </c>
      <c r="B203">
        <v>0</v>
      </c>
      <c r="C203">
        <v>6</v>
      </c>
      <c r="D203">
        <v>9</v>
      </c>
      <c r="E203">
        <v>25</v>
      </c>
      <c r="F203">
        <v>21</v>
      </c>
      <c r="G203">
        <v>215</v>
      </c>
      <c r="H203">
        <v>81</v>
      </c>
      <c r="I203">
        <v>134</v>
      </c>
    </row>
    <row r="204" spans="1:9" x14ac:dyDescent="0.3">
      <c r="A204" s="42" t="s">
        <v>2985</v>
      </c>
      <c r="B204">
        <v>4</v>
      </c>
      <c r="C204">
        <v>3</v>
      </c>
      <c r="D204">
        <v>15</v>
      </c>
      <c r="E204">
        <v>40</v>
      </c>
      <c r="F204">
        <v>43</v>
      </c>
      <c r="G204">
        <v>163</v>
      </c>
      <c r="H204">
        <v>56</v>
      </c>
      <c r="I204">
        <v>94</v>
      </c>
    </row>
    <row r="205" spans="1:9" ht="15" thickBot="1" x14ac:dyDescent="0.35">
      <c r="A205" s="42" t="s">
        <v>2986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2987</v>
      </c>
      <c r="B206" s="12">
        <f>SUM(G205:H205)/SUM(G203:H203)</f>
        <v>-0.26013513513513514</v>
      </c>
    </row>
    <row r="207" spans="1:9" ht="15" thickBot="1" x14ac:dyDescent="0.35">
      <c r="A207" t="s">
        <v>2988</v>
      </c>
      <c r="B207" s="12">
        <f>I205/I203</f>
        <v>-0.29850746268656714</v>
      </c>
    </row>
    <row r="209" spans="1:9" x14ac:dyDescent="0.3">
      <c r="A209" s="202" t="s">
        <v>2994</v>
      </c>
      <c r="B209" s="456" t="s">
        <v>2976</v>
      </c>
      <c r="C209" s="456"/>
      <c r="D209" s="456"/>
      <c r="E209" s="456"/>
      <c r="F209" s="456"/>
      <c r="G209" s="456"/>
      <c r="H209" s="456"/>
      <c r="I209" s="456"/>
    </row>
    <row r="210" spans="1:9" x14ac:dyDescent="0.3">
      <c r="A210" s="42" t="s">
        <v>2977</v>
      </c>
      <c r="B210" s="42" t="s">
        <v>2978</v>
      </c>
      <c r="C210" s="42" t="s">
        <v>2979</v>
      </c>
      <c r="D210" s="42" t="s">
        <v>2980</v>
      </c>
      <c r="E210" s="42" t="s">
        <v>2327</v>
      </c>
      <c r="F210" s="42" t="s">
        <v>82</v>
      </c>
      <c r="G210" s="42" t="s">
        <v>2981</v>
      </c>
      <c r="H210" s="42" t="s">
        <v>2982</v>
      </c>
      <c r="I210" s="42" t="s">
        <v>2983</v>
      </c>
    </row>
    <row r="211" spans="1:9" x14ac:dyDescent="0.3">
      <c r="A211" s="42" t="s">
        <v>2984</v>
      </c>
      <c r="B211">
        <v>0</v>
      </c>
      <c r="C211">
        <v>17</v>
      </c>
      <c r="D211">
        <v>18</v>
      </c>
      <c r="E211">
        <v>22</v>
      </c>
      <c r="F211">
        <v>12</v>
      </c>
      <c r="G211">
        <v>73</v>
      </c>
      <c r="H211">
        <v>21</v>
      </c>
      <c r="I211">
        <v>21</v>
      </c>
    </row>
    <row r="212" spans="1:9" x14ac:dyDescent="0.3">
      <c r="A212" s="42" t="s">
        <v>2985</v>
      </c>
      <c r="B212">
        <v>0</v>
      </c>
      <c r="C212">
        <v>15</v>
      </c>
      <c r="D212">
        <v>22</v>
      </c>
      <c r="E212">
        <v>39</v>
      </c>
      <c r="F212">
        <v>23</v>
      </c>
      <c r="G212">
        <v>51</v>
      </c>
      <c r="H212">
        <v>17</v>
      </c>
      <c r="I212">
        <v>19</v>
      </c>
    </row>
    <row r="213" spans="1:9" ht="15" thickBot="1" x14ac:dyDescent="0.35">
      <c r="A213" s="42" t="s">
        <v>2986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2987</v>
      </c>
      <c r="B214" s="12">
        <f>SUM(G213:H213)/SUM(G211:H211)</f>
        <v>-0.27659574468085107</v>
      </c>
    </row>
    <row r="215" spans="1:9" ht="15" thickBot="1" x14ac:dyDescent="0.35">
      <c r="A215" t="s">
        <v>2988</v>
      </c>
      <c r="B215" s="12">
        <f>I213/I211</f>
        <v>-9.5238095238095233E-2</v>
      </c>
    </row>
    <row r="217" spans="1:9" x14ac:dyDescent="0.3">
      <c r="A217" s="202" t="s">
        <v>2995</v>
      </c>
      <c r="B217" s="456" t="s">
        <v>2976</v>
      </c>
      <c r="C217" s="456"/>
      <c r="D217" s="456"/>
      <c r="E217" s="456"/>
    </row>
    <row r="218" spans="1:9" x14ac:dyDescent="0.3">
      <c r="A218" s="42" t="s">
        <v>2977</v>
      </c>
      <c r="B218" s="42" t="s">
        <v>2989</v>
      </c>
      <c r="C218" s="42" t="s">
        <v>2990</v>
      </c>
      <c r="D218" s="42" t="s">
        <v>2991</v>
      </c>
      <c r="E218" s="42" t="s">
        <v>82</v>
      </c>
    </row>
    <row r="219" spans="1:9" x14ac:dyDescent="0.3">
      <c r="A219" s="42" t="s">
        <v>2984</v>
      </c>
      <c r="B219">
        <v>112</v>
      </c>
      <c r="C219">
        <v>16</v>
      </c>
      <c r="D219">
        <v>9</v>
      </c>
      <c r="E219">
        <v>134</v>
      </c>
    </row>
    <row r="220" spans="1:9" x14ac:dyDescent="0.3">
      <c r="A220" s="42" t="s">
        <v>2985</v>
      </c>
      <c r="B220">
        <v>87</v>
      </c>
      <c r="C220">
        <v>17</v>
      </c>
      <c r="D220">
        <v>9</v>
      </c>
      <c r="E220">
        <v>151</v>
      </c>
    </row>
    <row r="221" spans="1:9" ht="15" thickBot="1" x14ac:dyDescent="0.35">
      <c r="A221" s="42" t="s">
        <v>2986</v>
      </c>
      <c r="B221">
        <f>B220-B219</f>
        <v>-25</v>
      </c>
      <c r="C221">
        <f t="shared" ref="C221:E221" si="9">C220-C219</f>
        <v>1</v>
      </c>
      <c r="D221">
        <f t="shared" si="9"/>
        <v>0</v>
      </c>
      <c r="E221">
        <f t="shared" si="9"/>
        <v>17</v>
      </c>
    </row>
    <row r="222" spans="1:9" ht="15" thickBot="1" x14ac:dyDescent="0.35">
      <c r="A222" t="s">
        <v>2992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2014-07-10T20:44:47Z</dcterms:created>
  <dcterms:modified xsi:type="dcterms:W3CDTF">2024-08-17T01:32:33Z</dcterms:modified>
</cp:coreProperties>
</file>