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CEU\"/>
    </mc:Choice>
  </mc:AlternateContent>
  <xr:revisionPtr revIDLastSave="0" documentId="13_ncr:1_{0C3878AE-047D-4BB7-8406-3EBD5FD2FAA7}" xr6:coauthVersionLast="46" xr6:coauthVersionMax="46" xr10:uidLastSave="{00000000-0000-0000-0000-000000000000}"/>
  <bookViews>
    <workbookView xWindow="-120" yWindow="-120" windowWidth="29040" windowHeight="17640" firstSheet="17" activeTab="21" xr2:uid="{00000000-000D-0000-FFFF-FFFF00000000}"/>
  </bookViews>
  <sheets>
    <sheet name="About" sheetId="1" r:id="rId1"/>
    <sheet name="AEO Table 4" sheetId="28" r:id="rId2"/>
    <sheet name="AEO Table 5" sheetId="29" r:id="rId3"/>
    <sheet name="District Heat" sheetId="19" r:id="rId4"/>
    <sheet name="RECS HC2.1" sheetId="22" r:id="rId5"/>
    <sheet name="Water and Waste" sheetId="32" r:id="rId6"/>
    <sheet name="Calculations" sheetId="30" r:id="rId7"/>
    <sheet name="BCEU-urban-residential-heating" sheetId="18" r:id="rId8"/>
    <sheet name="BCEU-urban-residential-cooling" sheetId="20" r:id="rId9"/>
    <sheet name="BCEU-urban-residential-lighting" sheetId="11" r:id="rId10"/>
    <sheet name="BCEU-urban-residential-appl" sheetId="12" r:id="rId11"/>
    <sheet name="BCEU-urban-residential-other" sheetId="13" r:id="rId12"/>
    <sheet name="BCEU-rural-residential-heating" sheetId="23" r:id="rId13"/>
    <sheet name="BCEU-rural-residential-cooling" sheetId="24" r:id="rId14"/>
    <sheet name="BCEU-rural-residential-lighting" sheetId="25" r:id="rId15"/>
    <sheet name="BCEU-rural-residential-appl" sheetId="26" r:id="rId16"/>
    <sheet name="BCEU-rural-residential-other" sheetId="27" r:id="rId17"/>
    <sheet name="BCEU-commercial-heating" sheetId="21" r:id="rId18"/>
    <sheet name="BCEU-commercial-cooling" sheetId="14" r:id="rId19"/>
    <sheet name="BCEU-commercial-lighting" sheetId="15" r:id="rId20"/>
    <sheet name="BCEU-commercial-appl" sheetId="16" r:id="rId21"/>
    <sheet name="BCEU-commercial-other" sheetId="17" r:id="rId22"/>
    <sheet name="BCEU-all-envelope" sheetId="31" r:id="rId23"/>
  </sheets>
  <externalReferences>
    <externalReference r:id="rId24"/>
  </externalReferences>
  <definedNames>
    <definedName name="Fraction_coal">About!$C$50</definedName>
    <definedName name="gal_per_barrel">[1]About!$A$63</definedName>
    <definedName name="Percent_rural">About!$A$86</definedName>
    <definedName name="Percent_urban">About!$A$85</definedName>
    <definedName name="quadrillion">About!$B$88</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7" l="1"/>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C2" i="17"/>
  <c r="C14" i="32" l="1"/>
  <c r="D14" i="32"/>
  <c r="E14" i="32"/>
  <c r="F14" i="32"/>
  <c r="G14" i="32"/>
  <c r="H14" i="32"/>
  <c r="I14" i="32"/>
  <c r="J14" i="32"/>
  <c r="K14" i="32"/>
  <c r="L14" i="32"/>
  <c r="M14" i="32"/>
  <c r="N14" i="32"/>
  <c r="O14" i="32"/>
  <c r="P14" i="32"/>
  <c r="Q14" i="32"/>
  <c r="R14" i="32"/>
  <c r="S14" i="32"/>
  <c r="T14" i="32"/>
  <c r="U14" i="32"/>
  <c r="V14" i="32"/>
  <c r="W14" i="32"/>
  <c r="X14" i="32"/>
  <c r="Y14" i="32"/>
  <c r="Z14" i="32"/>
  <c r="AA14" i="32"/>
  <c r="AB14" i="32"/>
  <c r="AC14" i="32"/>
  <c r="AD14" i="32"/>
  <c r="AE14" i="32"/>
  <c r="AF14" i="32"/>
  <c r="AG14" i="32"/>
  <c r="B14"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C13" i="32"/>
  <c r="B13" i="32"/>
  <c r="L201" i="30" l="1"/>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AK201" i="30"/>
  <c r="AL201" i="30"/>
  <c r="AM201" i="30"/>
  <c r="AN201" i="30"/>
  <c r="AO201" i="30"/>
  <c r="K201" i="30"/>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L198"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88" i="1" l="1"/>
  <c r="AM189" i="30" l="1"/>
  <c r="AE189" i="30"/>
  <c r="W189" i="30"/>
  <c r="O189" i="30"/>
  <c r="AL188" i="30"/>
  <c r="AD188" i="30"/>
  <c r="V188" i="30"/>
  <c r="N188" i="30"/>
  <c r="AK187" i="30"/>
  <c r="AC187" i="30"/>
  <c r="U187" i="30"/>
  <c r="M187" i="30"/>
  <c r="AJ186" i="30"/>
  <c r="AB186" i="30"/>
  <c r="T186" i="30"/>
  <c r="L186" i="30"/>
  <c r="AI176" i="30"/>
  <c r="AA176" i="30"/>
  <c r="S176" i="30"/>
  <c r="K176" i="30"/>
  <c r="AH175" i="30"/>
  <c r="Z175" i="30"/>
  <c r="R175" i="30"/>
  <c r="AO173" i="30"/>
  <c r="AG2" i="16" s="1"/>
  <c r="AG173" i="30"/>
  <c r="Y173" i="30"/>
  <c r="Q173" i="30"/>
  <c r="AN160" i="30"/>
  <c r="AF160" i="30"/>
  <c r="X160" i="30"/>
  <c r="P160" i="30"/>
  <c r="AM149" i="30"/>
  <c r="AE4" i="14" s="1"/>
  <c r="AE149" i="30"/>
  <c r="W149" i="30"/>
  <c r="O149" i="30"/>
  <c r="AL147" i="30"/>
  <c r="AD147" i="30"/>
  <c r="V147" i="30"/>
  <c r="N147" i="30"/>
  <c r="AK137" i="30"/>
  <c r="AC5" i="21" s="1"/>
  <c r="AC137" i="30"/>
  <c r="U137" i="30"/>
  <c r="M137" i="30"/>
  <c r="AJ136" i="30"/>
  <c r="AB136" i="30"/>
  <c r="T136" i="30"/>
  <c r="L136" i="30"/>
  <c r="AI134" i="30"/>
  <c r="AI202" i="30" s="1"/>
  <c r="AA134" i="30"/>
  <c r="S134" i="30"/>
  <c r="AN181" i="30"/>
  <c r="AF181" i="30"/>
  <c r="X181" i="30"/>
  <c r="P181" i="30"/>
  <c r="AM142" i="30"/>
  <c r="AE142" i="30"/>
  <c r="AE194" i="30" s="1"/>
  <c r="W142" i="30"/>
  <c r="O142" i="30"/>
  <c r="AL189" i="30"/>
  <c r="AD189" i="30"/>
  <c r="V189" i="30"/>
  <c r="N189" i="30"/>
  <c r="AK188" i="30"/>
  <c r="AC188" i="30"/>
  <c r="U188" i="30"/>
  <c r="M188" i="30"/>
  <c r="AJ187" i="30"/>
  <c r="AB187" i="30"/>
  <c r="T187" i="30"/>
  <c r="L187" i="30"/>
  <c r="AI186" i="30"/>
  <c r="AA186" i="30"/>
  <c r="S186" i="30"/>
  <c r="K186" i="30"/>
  <c r="AH176" i="30"/>
  <c r="Z176" i="30"/>
  <c r="R176" i="30"/>
  <c r="AO175" i="30"/>
  <c r="AG175" i="30"/>
  <c r="Y175" i="30"/>
  <c r="Q4" i="16" s="1"/>
  <c r="Q175" i="30"/>
  <c r="AN173" i="30"/>
  <c r="AF173" i="30"/>
  <c r="X173" i="30"/>
  <c r="P173" i="30"/>
  <c r="AM160" i="30"/>
  <c r="AE160" i="30"/>
  <c r="W160" i="30"/>
  <c r="O2" i="15" s="1"/>
  <c r="O160" i="30"/>
  <c r="AL149" i="30"/>
  <c r="AD149" i="30"/>
  <c r="V149" i="30"/>
  <c r="N149" i="30"/>
  <c r="AK147" i="30"/>
  <c r="AC147" i="30"/>
  <c r="U147" i="30"/>
  <c r="M2" i="14" s="1"/>
  <c r="M147" i="30"/>
  <c r="AJ137" i="30"/>
  <c r="AB137" i="30"/>
  <c r="T137" i="30"/>
  <c r="L137" i="30"/>
  <c r="AI136" i="30"/>
  <c r="AA136" i="30"/>
  <c r="S136" i="30"/>
  <c r="K4" i="21" s="1"/>
  <c r="K136" i="30"/>
  <c r="AH134" i="30"/>
  <c r="Z134" i="30"/>
  <c r="R134" i="30"/>
  <c r="AM181" i="30"/>
  <c r="AE181" i="30"/>
  <c r="W181" i="30"/>
  <c r="O181" i="30"/>
  <c r="G10" i="16" s="1"/>
  <c r="AL142" i="30"/>
  <c r="AD142" i="30"/>
  <c r="V142" i="30"/>
  <c r="N142" i="30"/>
  <c r="AK189" i="30"/>
  <c r="AC189" i="30"/>
  <c r="U189" i="30"/>
  <c r="M189" i="30"/>
  <c r="AJ188" i="30"/>
  <c r="AB188" i="30"/>
  <c r="T188" i="30"/>
  <c r="L188" i="30"/>
  <c r="AI187" i="30"/>
  <c r="AA187" i="30"/>
  <c r="S187" i="30"/>
  <c r="K187" i="30"/>
  <c r="AH186" i="30"/>
  <c r="Z186" i="30"/>
  <c r="R186" i="30"/>
  <c r="AO176" i="30"/>
  <c r="AG176" i="30"/>
  <c r="Y176" i="30"/>
  <c r="Q176" i="30"/>
  <c r="AN175" i="30"/>
  <c r="AF175" i="30"/>
  <c r="X175" i="30"/>
  <c r="P175" i="30"/>
  <c r="AM173" i="30"/>
  <c r="AE173" i="30"/>
  <c r="W173" i="30"/>
  <c r="O173" i="30"/>
  <c r="AL160" i="30"/>
  <c r="AD2" i="15" s="1"/>
  <c r="AD160" i="30"/>
  <c r="V160" i="30"/>
  <c r="N160" i="30"/>
  <c r="AK149" i="30"/>
  <c r="AC149" i="30"/>
  <c r="U149" i="30"/>
  <c r="M149" i="30"/>
  <c r="AJ147" i="30"/>
  <c r="AB2" i="14" s="1"/>
  <c r="AB147" i="30"/>
  <c r="T147" i="30"/>
  <c r="L147" i="30"/>
  <c r="AI137" i="30"/>
  <c r="AA137" i="30"/>
  <c r="S137" i="30"/>
  <c r="K137" i="30"/>
  <c r="AH136" i="30"/>
  <c r="Z4" i="21" s="1"/>
  <c r="Z136" i="30"/>
  <c r="R136" i="30"/>
  <c r="AO134" i="30"/>
  <c r="AG134" i="30"/>
  <c r="Y134" i="30"/>
  <c r="Q134" i="30"/>
  <c r="AL181" i="30"/>
  <c r="AD181" i="30"/>
  <c r="V10" i="16" s="1"/>
  <c r="V181" i="30"/>
  <c r="N181" i="30"/>
  <c r="AK142" i="30"/>
  <c r="AC142" i="30"/>
  <c r="U142" i="30"/>
  <c r="M142" i="30"/>
  <c r="AJ189" i="30"/>
  <c r="AB189" i="30"/>
  <c r="T189" i="30"/>
  <c r="L189" i="30"/>
  <c r="AI188" i="30"/>
  <c r="AA188" i="30"/>
  <c r="S188" i="30"/>
  <c r="K188" i="30"/>
  <c r="AH187" i="30"/>
  <c r="Z187" i="30"/>
  <c r="R187" i="30"/>
  <c r="AO186" i="30"/>
  <c r="AG186" i="30"/>
  <c r="Y186" i="30"/>
  <c r="Q186" i="30"/>
  <c r="AN176" i="30"/>
  <c r="AF176" i="30"/>
  <c r="X176" i="30"/>
  <c r="P5" i="16" s="1"/>
  <c r="P176" i="30"/>
  <c r="AM175" i="30"/>
  <c r="AE175" i="30"/>
  <c r="W175" i="30"/>
  <c r="O175" i="30"/>
  <c r="AL173" i="30"/>
  <c r="AD173" i="30"/>
  <c r="V173" i="30"/>
  <c r="N2" i="16" s="1"/>
  <c r="N173" i="30"/>
  <c r="AK160" i="30"/>
  <c r="AC160" i="30"/>
  <c r="U160" i="30"/>
  <c r="M160" i="30"/>
  <c r="AJ149" i="30"/>
  <c r="AB149" i="30"/>
  <c r="T149" i="30"/>
  <c r="L149" i="30"/>
  <c r="AI147" i="30"/>
  <c r="AA147" i="30"/>
  <c r="S147" i="30"/>
  <c r="K147" i="30"/>
  <c r="AH137" i="30"/>
  <c r="Z137" i="30"/>
  <c r="R137" i="30"/>
  <c r="J5" i="21" s="1"/>
  <c r="AO136" i="30"/>
  <c r="AG136" i="30"/>
  <c r="Y136" i="30"/>
  <c r="Q136" i="30"/>
  <c r="AN134" i="30"/>
  <c r="AF134" i="30"/>
  <c r="X134" i="30"/>
  <c r="P134" i="30"/>
  <c r="AK181" i="30"/>
  <c r="AC181" i="30"/>
  <c r="U181" i="30"/>
  <c r="M181" i="30"/>
  <c r="AJ142" i="30"/>
  <c r="AB142" i="30"/>
  <c r="T142" i="30"/>
  <c r="L142" i="30"/>
  <c r="L194" i="30" s="1"/>
  <c r="K134" i="30"/>
  <c r="AI189" i="30"/>
  <c r="AA189" i="30"/>
  <c r="S189" i="30"/>
  <c r="K189" i="30"/>
  <c r="AH188" i="30"/>
  <c r="Z188" i="30"/>
  <c r="R188" i="30"/>
  <c r="AO187" i="30"/>
  <c r="AG187" i="30"/>
  <c r="Y187" i="30"/>
  <c r="Q187" i="30"/>
  <c r="AN186" i="30"/>
  <c r="AF186" i="30"/>
  <c r="X186" i="30"/>
  <c r="P186" i="30"/>
  <c r="AM176" i="30"/>
  <c r="AE176" i="30"/>
  <c r="W176" i="30"/>
  <c r="O176" i="30"/>
  <c r="AL175" i="30"/>
  <c r="AD175" i="30"/>
  <c r="V175" i="30"/>
  <c r="N175" i="30"/>
  <c r="F4" i="16" s="1"/>
  <c r="AK173" i="30"/>
  <c r="AC173" i="30"/>
  <c r="U173" i="30"/>
  <c r="M173" i="30"/>
  <c r="AJ160" i="30"/>
  <c r="AB160" i="30"/>
  <c r="T160" i="30"/>
  <c r="L160" i="30"/>
  <c r="D2" i="15" s="1"/>
  <c r="AI149" i="30"/>
  <c r="AA149" i="30"/>
  <c r="S149" i="30"/>
  <c r="K149" i="30"/>
  <c r="AH147" i="30"/>
  <c r="Z147" i="30"/>
  <c r="R147" i="30"/>
  <c r="AO137" i="30"/>
  <c r="AG5" i="21" s="1"/>
  <c r="AG137" i="30"/>
  <c r="Y137" i="30"/>
  <c r="Q137" i="30"/>
  <c r="AN136" i="30"/>
  <c r="AF136" i="30"/>
  <c r="X136" i="30"/>
  <c r="P136" i="30"/>
  <c r="AM134" i="30"/>
  <c r="AE134" i="30"/>
  <c r="W134" i="30"/>
  <c r="O134" i="30"/>
  <c r="AJ181" i="30"/>
  <c r="AB181" i="30"/>
  <c r="T181" i="30"/>
  <c r="L181" i="30"/>
  <c r="AI142" i="30"/>
  <c r="AI194" i="30" s="1"/>
  <c r="AA142" i="30"/>
  <c r="S142" i="30"/>
  <c r="S194" i="30" s="1"/>
  <c r="K142" i="30"/>
  <c r="L134" i="30"/>
  <c r="AH189" i="30"/>
  <c r="Z189" i="30"/>
  <c r="R189" i="30"/>
  <c r="AO188" i="30"/>
  <c r="AG188" i="30"/>
  <c r="Y188" i="30"/>
  <c r="Q188" i="30"/>
  <c r="AN187" i="30"/>
  <c r="AF187" i="30"/>
  <c r="X187" i="30"/>
  <c r="P187" i="30"/>
  <c r="AM186" i="30"/>
  <c r="AE186" i="30"/>
  <c r="W186" i="30"/>
  <c r="O186" i="30"/>
  <c r="AL176" i="30"/>
  <c r="AD176" i="30"/>
  <c r="V176" i="30"/>
  <c r="N176" i="30"/>
  <c r="AK175" i="30"/>
  <c r="AC4" i="16" s="1"/>
  <c r="AC175" i="30"/>
  <c r="U175" i="30"/>
  <c r="M4" i="16" s="1"/>
  <c r="M175" i="30"/>
  <c r="AJ173" i="30"/>
  <c r="AB173" i="30"/>
  <c r="T173" i="30"/>
  <c r="AO189" i="30"/>
  <c r="AG189" i="30"/>
  <c r="Y189" i="30"/>
  <c r="Q189" i="30"/>
  <c r="AN188" i="30"/>
  <c r="AF188" i="30"/>
  <c r="X188" i="30"/>
  <c r="P188" i="30"/>
  <c r="AM187" i="30"/>
  <c r="AE187" i="30"/>
  <c r="W187" i="30"/>
  <c r="O187" i="30"/>
  <c r="AL186" i="30"/>
  <c r="AD186" i="30"/>
  <c r="V186" i="30"/>
  <c r="N186" i="30"/>
  <c r="AK176" i="30"/>
  <c r="AC176" i="30"/>
  <c r="U5" i="16" s="1"/>
  <c r="U176" i="30"/>
  <c r="M176" i="30"/>
  <c r="E5" i="16" s="1"/>
  <c r="AJ175" i="30"/>
  <c r="AB175" i="30"/>
  <c r="T175" i="30"/>
  <c r="L175" i="30"/>
  <c r="AI173" i="30"/>
  <c r="AA173" i="30"/>
  <c r="S2" i="16" s="1"/>
  <c r="S173" i="30"/>
  <c r="K173" i="30"/>
  <c r="C2" i="16" s="1"/>
  <c r="AH160" i="30"/>
  <c r="Z160" i="30"/>
  <c r="R160" i="30"/>
  <c r="AO149" i="30"/>
  <c r="AG149" i="30"/>
  <c r="Y149" i="30"/>
  <c r="Q4" i="14" s="1"/>
  <c r="Q149" i="30"/>
  <c r="AN147" i="30"/>
  <c r="AF2" i="14" s="1"/>
  <c r="AF147" i="30"/>
  <c r="X147" i="30"/>
  <c r="P147" i="30"/>
  <c r="AM137" i="30"/>
  <c r="AE137" i="30"/>
  <c r="W137" i="30"/>
  <c r="O5" i="21" s="1"/>
  <c r="O137" i="30"/>
  <c r="AL136" i="30"/>
  <c r="AD4" i="21" s="1"/>
  <c r="AD136" i="30"/>
  <c r="V136" i="30"/>
  <c r="N136" i="30"/>
  <c r="AK134" i="30"/>
  <c r="AC134" i="30"/>
  <c r="U134" i="30"/>
  <c r="M2" i="21" s="1"/>
  <c r="M134" i="30"/>
  <c r="AH181" i="30"/>
  <c r="Z181" i="30"/>
  <c r="R181" i="30"/>
  <c r="AO142" i="30"/>
  <c r="AG142" i="30"/>
  <c r="Y142" i="30"/>
  <c r="Q142" i="30"/>
  <c r="Q194" i="30" s="1"/>
  <c r="AM188" i="30"/>
  <c r="AK186" i="30"/>
  <c r="AI175" i="30"/>
  <c r="AO160" i="30"/>
  <c r="AN149" i="30"/>
  <c r="AM147" i="30"/>
  <c r="AL137" i="30"/>
  <c r="AK136" i="30"/>
  <c r="AJ134" i="30"/>
  <c r="AG181" i="30"/>
  <c r="AF142" i="30"/>
  <c r="AF194" i="30" s="1"/>
  <c r="AE188" i="30"/>
  <c r="AC186" i="30"/>
  <c r="AA175" i="30"/>
  <c r="AI160" i="30"/>
  <c r="AH149" i="30"/>
  <c r="Z4" i="14" s="1"/>
  <c r="AG147" i="30"/>
  <c r="AF137" i="30"/>
  <c r="X5" i="21" s="1"/>
  <c r="AE136" i="30"/>
  <c r="AD134" i="30"/>
  <c r="AD202" i="30" s="1"/>
  <c r="AA181" i="30"/>
  <c r="S10" i="16" s="1"/>
  <c r="Z142" i="30"/>
  <c r="Z194" i="30" s="1"/>
  <c r="W188" i="30"/>
  <c r="U186" i="30"/>
  <c r="S175" i="30"/>
  <c r="AG160" i="30"/>
  <c r="AF149" i="30"/>
  <c r="AE147" i="30"/>
  <c r="AD137" i="30"/>
  <c r="AC136" i="30"/>
  <c r="AB134" i="30"/>
  <c r="AB202" i="30" s="1"/>
  <c r="Y181" i="30"/>
  <c r="Q10" i="16" s="1"/>
  <c r="X142" i="30"/>
  <c r="X194" i="30" s="1"/>
  <c r="O188" i="30"/>
  <c r="M186" i="30"/>
  <c r="K175" i="30"/>
  <c r="AA160" i="30"/>
  <c r="Z149" i="30"/>
  <c r="Y147" i="30"/>
  <c r="X137" i="30"/>
  <c r="P5" i="21" s="1"/>
  <c r="W136" i="30"/>
  <c r="V134" i="30"/>
  <c r="N2" i="21" s="1"/>
  <c r="S181" i="30"/>
  <c r="R142" i="30"/>
  <c r="R194" i="30" s="1"/>
  <c r="AN189" i="30"/>
  <c r="AL187" i="30"/>
  <c r="AJ176" i="30"/>
  <c r="AH173" i="30"/>
  <c r="Y160" i="30"/>
  <c r="X149" i="30"/>
  <c r="W147" i="30"/>
  <c r="V137" i="30"/>
  <c r="U136" i="30"/>
  <c r="M4" i="21" s="1"/>
  <c r="T134" i="30"/>
  <c r="T202" i="30" s="1"/>
  <c r="Q181" i="30"/>
  <c r="P142" i="30"/>
  <c r="P194" i="30" s="1"/>
  <c r="X189" i="30"/>
  <c r="V187" i="30"/>
  <c r="T176" i="30"/>
  <c r="R173" i="30"/>
  <c r="Q160" i="30"/>
  <c r="I2" i="15" s="1"/>
  <c r="P149" i="30"/>
  <c r="O147" i="30"/>
  <c r="N137" i="30"/>
  <c r="F5" i="21" s="1"/>
  <c r="M136" i="30"/>
  <c r="AO181" i="30"/>
  <c r="AG10" i="16" s="1"/>
  <c r="AN142" i="30"/>
  <c r="AN194" i="30" s="1"/>
  <c r="P189" i="30"/>
  <c r="N187" i="30"/>
  <c r="L176" i="30"/>
  <c r="L173" i="30"/>
  <c r="K160" i="30"/>
  <c r="C2" i="15" s="1"/>
  <c r="AO147" i="30"/>
  <c r="AN137" i="30"/>
  <c r="AF5" i="21" s="1"/>
  <c r="AM136" i="30"/>
  <c r="AL134" i="30"/>
  <c r="AI181" i="30"/>
  <c r="AH142" i="30"/>
  <c r="S160" i="30"/>
  <c r="R149" i="30"/>
  <c r="J4" i="14" s="1"/>
  <c r="Q147" i="30"/>
  <c r="P137" i="30"/>
  <c r="AF189" i="30"/>
  <c r="O136" i="30"/>
  <c r="Z173" i="30"/>
  <c r="R2" i="16" s="1"/>
  <c r="AD187" i="30"/>
  <c r="N134" i="30"/>
  <c r="N202" i="30" s="1"/>
  <c r="AB176" i="30"/>
  <c r="K181" i="30"/>
  <c r="C10" i="16"/>
  <c r="K10" i="16"/>
  <c r="O10" i="16"/>
  <c r="W10" i="16"/>
  <c r="AA10" i="16"/>
  <c r="AE10" i="16"/>
  <c r="E2" i="16"/>
  <c r="I2" i="16"/>
  <c r="M2" i="16"/>
  <c r="Q2" i="16"/>
  <c r="U2" i="16"/>
  <c r="Y2" i="16"/>
  <c r="AC2" i="16"/>
  <c r="H4" i="16"/>
  <c r="L4" i="16"/>
  <c r="P4" i="16"/>
  <c r="T4" i="16"/>
  <c r="X4" i="16"/>
  <c r="AB4" i="16"/>
  <c r="AF4" i="16"/>
  <c r="G5" i="16"/>
  <c r="K5" i="16"/>
  <c r="O5" i="16"/>
  <c r="S5" i="16"/>
  <c r="W5" i="16"/>
  <c r="AA5" i="16"/>
  <c r="AE5" i="16"/>
  <c r="D4" i="16"/>
  <c r="C4" i="16"/>
  <c r="C2" i="14"/>
  <c r="E2" i="15"/>
  <c r="M2" i="15"/>
  <c r="Q2" i="15"/>
  <c r="U2" i="15"/>
  <c r="Y2" i="15"/>
  <c r="AC2" i="15"/>
  <c r="AG2" i="15"/>
  <c r="E2" i="14"/>
  <c r="I2" i="14"/>
  <c r="Q2" i="14"/>
  <c r="U2" i="14"/>
  <c r="Y2" i="14"/>
  <c r="AC2" i="14"/>
  <c r="AG2" i="14"/>
  <c r="G4" i="14"/>
  <c r="K4" i="14"/>
  <c r="O4" i="14"/>
  <c r="S4" i="14"/>
  <c r="W4" i="14"/>
  <c r="AA4" i="14"/>
  <c r="B4" i="14"/>
  <c r="F10" i="21"/>
  <c r="J10" i="21"/>
  <c r="N10" i="21"/>
  <c r="R10" i="21"/>
  <c r="V10" i="21"/>
  <c r="Z10" i="21"/>
  <c r="AD10" i="21"/>
  <c r="B10" i="21"/>
  <c r="G2" i="21"/>
  <c r="K2" i="21"/>
  <c r="O2" i="21"/>
  <c r="S2" i="21"/>
  <c r="W2" i="21"/>
  <c r="AA2" i="21"/>
  <c r="E4" i="21"/>
  <c r="I4" i="21"/>
  <c r="Q4" i="21"/>
  <c r="U4" i="21"/>
  <c r="Y4" i="21"/>
  <c r="AC4" i="21"/>
  <c r="AG4" i="21"/>
  <c r="G5" i="21"/>
  <c r="K5" i="21"/>
  <c r="S5" i="21"/>
  <c r="W5" i="21"/>
  <c r="AA5" i="21"/>
  <c r="AE5" i="21"/>
  <c r="C4" i="21"/>
  <c r="B2" i="21"/>
  <c r="D10" i="16"/>
  <c r="H10" i="16"/>
  <c r="L10" i="16"/>
  <c r="P10" i="16"/>
  <c r="T10" i="16"/>
  <c r="X10" i="16"/>
  <c r="AB10" i="16"/>
  <c r="AF10" i="16"/>
  <c r="F2" i="16"/>
  <c r="J2" i="16"/>
  <c r="V2" i="16"/>
  <c r="Z2" i="16"/>
  <c r="AD2" i="16"/>
  <c r="E4" i="16"/>
  <c r="I4" i="16"/>
  <c r="U4" i="16"/>
  <c r="Y4" i="16"/>
  <c r="E10" i="16"/>
  <c r="M10" i="16"/>
  <c r="U10" i="16"/>
  <c r="AC10" i="16"/>
  <c r="G2" i="16"/>
  <c r="O2" i="16"/>
  <c r="W2" i="16"/>
  <c r="AE2" i="16"/>
  <c r="J4" i="16"/>
  <c r="R4" i="16"/>
  <c r="Z4" i="16"/>
  <c r="AE4" i="16"/>
  <c r="H5" i="16"/>
  <c r="M5" i="16"/>
  <c r="R5" i="16"/>
  <c r="X5" i="16"/>
  <c r="AC5" i="16"/>
  <c r="D2" i="16"/>
  <c r="B4" i="16"/>
  <c r="H2" i="15"/>
  <c r="N2" i="15"/>
  <c r="S2" i="15"/>
  <c r="X2" i="15"/>
  <c r="B2" i="15"/>
  <c r="H2" i="14"/>
  <c r="N2" i="14"/>
  <c r="S2" i="14"/>
  <c r="X2" i="14"/>
  <c r="AD2" i="14"/>
  <c r="E4" i="14"/>
  <c r="P4" i="14"/>
  <c r="U4" i="14"/>
  <c r="AF4" i="14"/>
  <c r="O10" i="21"/>
  <c r="T10" i="21"/>
  <c r="Y10" i="21"/>
  <c r="AE10" i="21"/>
  <c r="E2" i="21"/>
  <c r="J2" i="21"/>
  <c r="P2" i="21"/>
  <c r="U2" i="21"/>
  <c r="Z2" i="21"/>
  <c r="AF2" i="21"/>
  <c r="G4" i="21"/>
  <c r="L4" i="21"/>
  <c r="R4" i="21"/>
  <c r="W4" i="21"/>
  <c r="AB4" i="21"/>
  <c r="D5" i="21"/>
  <c r="I5" i="21"/>
  <c r="N5" i="21"/>
  <c r="T5" i="21"/>
  <c r="Y5" i="21"/>
  <c r="AD5" i="21"/>
  <c r="C5" i="21"/>
  <c r="K2" i="16"/>
  <c r="N4" i="16"/>
  <c r="J5" i="16"/>
  <c r="AF5" i="16"/>
  <c r="B2" i="16"/>
  <c r="P2" i="15"/>
  <c r="AA2" i="15"/>
  <c r="F2" i="14"/>
  <c r="P2" i="14"/>
  <c r="AA2" i="14"/>
  <c r="H4" i="14"/>
  <c r="R4" i="14"/>
  <c r="AC4" i="14"/>
  <c r="G10" i="21"/>
  <c r="Q10" i="21"/>
  <c r="AB10" i="21"/>
  <c r="R2" i="21"/>
  <c r="AC2" i="21"/>
  <c r="J4" i="21"/>
  <c r="T4" i="21"/>
  <c r="AE4" i="21"/>
  <c r="L5" i="21"/>
  <c r="V5" i="21"/>
  <c r="F10" i="16"/>
  <c r="N10" i="16"/>
  <c r="AD10" i="16"/>
  <c r="H2" i="16"/>
  <c r="P2" i="16"/>
  <c r="X2" i="16"/>
  <c r="AF2" i="16"/>
  <c r="K4" i="16"/>
  <c r="S4" i="16"/>
  <c r="AA4" i="16"/>
  <c r="AG4" i="16"/>
  <c r="I5" i="16"/>
  <c r="N5" i="16"/>
  <c r="T5" i="16"/>
  <c r="Y5" i="16"/>
  <c r="AD5" i="16"/>
  <c r="D5" i="16"/>
  <c r="J2" i="15"/>
  <c r="T2" i="15"/>
  <c r="Z2" i="15"/>
  <c r="AE2" i="15"/>
  <c r="D2" i="14"/>
  <c r="J2" i="14"/>
  <c r="O2" i="14"/>
  <c r="T2" i="14"/>
  <c r="Z2" i="14"/>
  <c r="AE2" i="14"/>
  <c r="F4" i="14"/>
  <c r="L4" i="14"/>
  <c r="V4" i="14"/>
  <c r="AB4" i="14"/>
  <c r="AG4" i="14"/>
  <c r="E10" i="21"/>
  <c r="K10" i="21"/>
  <c r="P10" i="21"/>
  <c r="U10" i="21"/>
  <c r="F2" i="21"/>
  <c r="L2" i="21"/>
  <c r="Q2" i="21"/>
  <c r="V2" i="21"/>
  <c r="AB2" i="21"/>
  <c r="AG2" i="21"/>
  <c r="H4" i="21"/>
  <c r="N4" i="21"/>
  <c r="S4" i="21"/>
  <c r="X4" i="21"/>
  <c r="E5" i="21"/>
  <c r="U5" i="21"/>
  <c r="Z5" i="21"/>
  <c r="B5" i="21"/>
  <c r="I10" i="16"/>
  <c r="Y10" i="16"/>
  <c r="AA2" i="16"/>
  <c r="V4" i="16"/>
  <c r="Z5" i="16"/>
  <c r="C5" i="16"/>
  <c r="F2" i="15"/>
  <c r="K2" i="15"/>
  <c r="V2" i="15"/>
  <c r="AF2" i="15"/>
  <c r="K2" i="14"/>
  <c r="V2" i="14"/>
  <c r="M4" i="14"/>
  <c r="X4" i="14"/>
  <c r="C4" i="14"/>
  <c r="L10" i="21"/>
  <c r="AG10" i="21"/>
  <c r="X2" i="21"/>
  <c r="D4" i="21"/>
  <c r="O4" i="21"/>
  <c r="Q5" i="21"/>
  <c r="AB5" i="21"/>
  <c r="B4" i="21"/>
  <c r="P4" i="21"/>
  <c r="M10" i="21"/>
  <c r="L2" i="14"/>
  <c r="W2" i="15"/>
  <c r="V5" i="16"/>
  <c r="AF4" i="21"/>
  <c r="T2" i="21"/>
  <c r="AC10" i="21"/>
  <c r="T4" i="14"/>
  <c r="G2" i="14"/>
  <c r="R2" i="15"/>
  <c r="B5" i="16"/>
  <c r="Q5" i="16"/>
  <c r="W4" i="16"/>
  <c r="T2" i="16"/>
  <c r="R10" i="16"/>
  <c r="C2" i="21"/>
  <c r="M5" i="21"/>
  <c r="V4" i="21"/>
  <c r="AD2" i="21"/>
  <c r="I2" i="21"/>
  <c r="S10" i="21"/>
  <c r="AD4" i="14"/>
  <c r="I4" i="14"/>
  <c r="R2" i="14"/>
  <c r="AB2" i="15"/>
  <c r="G2" i="15"/>
  <c r="AB5" i="16"/>
  <c r="F5" i="16"/>
  <c r="G4" i="16"/>
  <c r="B10" i="16"/>
  <c r="H5" i="21"/>
  <c r="Y2" i="21"/>
  <c r="D2" i="21"/>
  <c r="Y4" i="14"/>
  <c r="D4" i="14"/>
  <c r="B2" i="14"/>
  <c r="AD4" i="16"/>
  <c r="AB2" i="16"/>
  <c r="Z10" i="16"/>
  <c r="R5" i="21"/>
  <c r="AA4" i="21"/>
  <c r="F4" i="21"/>
  <c r="X10" i="21"/>
  <c r="C10" i="21"/>
  <c r="N4" i="14"/>
  <c r="W2" i="14"/>
  <c r="L2" i="15"/>
  <c r="AG5" i="16"/>
  <c r="L5" i="16"/>
  <c r="O4" i="16"/>
  <c r="L2" i="16"/>
  <c r="J10" i="16"/>
  <c r="A85" i="1"/>
  <c r="P202" i="30" l="1"/>
  <c r="Y194" i="30"/>
  <c r="AC202" i="30"/>
  <c r="T194" i="30"/>
  <c r="X202" i="30"/>
  <c r="AM194" i="30"/>
  <c r="AH194" i="30"/>
  <c r="AG194" i="30"/>
  <c r="AK202" i="30"/>
  <c r="AB194" i="30"/>
  <c r="AF202" i="30"/>
  <c r="M194" i="30"/>
  <c r="Q202" i="30"/>
  <c r="AM202" i="30"/>
  <c r="AO194" i="30"/>
  <c r="AJ194" i="30"/>
  <c r="AN202" i="30"/>
  <c r="U194" i="30"/>
  <c r="Y202" i="30"/>
  <c r="AF10" i="21"/>
  <c r="D10" i="21"/>
  <c r="AL202" i="30"/>
  <c r="L202" i="30"/>
  <c r="AC194" i="30"/>
  <c r="AG202" i="30"/>
  <c r="N194" i="30"/>
  <c r="R202" i="30"/>
  <c r="I10" i="21"/>
  <c r="W10" i="21"/>
  <c r="AA10" i="21"/>
  <c r="K194" i="30"/>
  <c r="O202" i="30"/>
  <c r="AK194" i="30"/>
  <c r="AO202" i="30"/>
  <c r="V194" i="30"/>
  <c r="Z202" i="30"/>
  <c r="AL6" i="30"/>
  <c r="AD6" i="30"/>
  <c r="V6" i="30"/>
  <c r="N6" i="30"/>
  <c r="E4" i="18" s="1"/>
  <c r="AK6" i="30"/>
  <c r="AC6" i="30"/>
  <c r="U6" i="30"/>
  <c r="M6" i="30"/>
  <c r="AJ6" i="30"/>
  <c r="AB6" i="30"/>
  <c r="T6" i="30"/>
  <c r="L6" i="30"/>
  <c r="C4" i="18" s="1"/>
  <c r="AI6" i="30"/>
  <c r="AA6" i="30"/>
  <c r="S6" i="30"/>
  <c r="K6" i="30"/>
  <c r="AH6" i="30"/>
  <c r="Z6" i="30"/>
  <c r="R6" i="30"/>
  <c r="AN6" i="30"/>
  <c r="AF6" i="30"/>
  <c r="X6" i="30"/>
  <c r="P6" i="30"/>
  <c r="AE6" i="30"/>
  <c r="AJ64" i="30"/>
  <c r="AB64" i="30"/>
  <c r="T64" i="30"/>
  <c r="L64" i="30"/>
  <c r="D10" i="13" s="1"/>
  <c r="AI59" i="30"/>
  <c r="AA59" i="30"/>
  <c r="S59" i="30"/>
  <c r="K59" i="30"/>
  <c r="AH58" i="30"/>
  <c r="Z58" i="30"/>
  <c r="R58" i="30"/>
  <c r="AO56" i="30"/>
  <c r="AG2" i="13" s="1"/>
  <c r="AG56" i="30"/>
  <c r="Y56" i="30"/>
  <c r="Q56" i="30"/>
  <c r="AN51" i="30"/>
  <c r="AF51" i="30"/>
  <c r="X51" i="30"/>
  <c r="P51" i="30"/>
  <c r="AM46" i="30"/>
  <c r="Y6" i="30"/>
  <c r="AI64" i="30"/>
  <c r="AA64" i="30"/>
  <c r="S64" i="30"/>
  <c r="K64" i="30"/>
  <c r="AH59" i="30"/>
  <c r="Z59" i="30"/>
  <c r="R59" i="30"/>
  <c r="AO58" i="30"/>
  <c r="AG58" i="30"/>
  <c r="Y58" i="30"/>
  <c r="Q58" i="30"/>
  <c r="AN56" i="30"/>
  <c r="AF56" i="30"/>
  <c r="X56" i="30"/>
  <c r="P56" i="30"/>
  <c r="H2" i="13" s="1"/>
  <c r="AM51" i="30"/>
  <c r="AE51" i="30"/>
  <c r="W51" i="30"/>
  <c r="O51" i="30"/>
  <c r="AL46" i="30"/>
  <c r="W6" i="30"/>
  <c r="AH64" i="30"/>
  <c r="Z64" i="30"/>
  <c r="R10" i="13" s="1"/>
  <c r="R64" i="30"/>
  <c r="AO59" i="30"/>
  <c r="AG59" i="30"/>
  <c r="Y59" i="30"/>
  <c r="Q59" i="30"/>
  <c r="AN58" i="30"/>
  <c r="AF58" i="30"/>
  <c r="X58" i="30"/>
  <c r="P4" i="13" s="1"/>
  <c r="P58" i="30"/>
  <c r="AM56" i="30"/>
  <c r="AE56" i="30"/>
  <c r="W56" i="30"/>
  <c r="O56" i="30"/>
  <c r="AL51" i="30"/>
  <c r="Q6" i="30"/>
  <c r="AO64" i="30"/>
  <c r="AG10" i="13" s="1"/>
  <c r="AG64" i="30"/>
  <c r="Y64" i="30"/>
  <c r="Q64" i="30"/>
  <c r="AN59" i="30"/>
  <c r="AF59" i="30"/>
  <c r="X59" i="30"/>
  <c r="P59" i="30"/>
  <c r="AM58" i="30"/>
  <c r="AE4" i="13" s="1"/>
  <c r="AE58" i="30"/>
  <c r="W58" i="30"/>
  <c r="O58" i="30"/>
  <c r="AL56" i="30"/>
  <c r="AD56" i="30"/>
  <c r="V56" i="30"/>
  <c r="N56" i="30"/>
  <c r="AK51" i="30"/>
  <c r="AC51" i="30"/>
  <c r="U51" i="30"/>
  <c r="M51" i="30"/>
  <c r="AJ46" i="30"/>
  <c r="AB46" i="30"/>
  <c r="O6" i="30"/>
  <c r="AM6" i="30"/>
  <c r="AG6" i="30"/>
  <c r="X4" i="18" s="1"/>
  <c r="AK64" i="30"/>
  <c r="AC64" i="30"/>
  <c r="U64" i="30"/>
  <c r="M64" i="30"/>
  <c r="AJ59" i="30"/>
  <c r="AB59" i="30"/>
  <c r="T59" i="30"/>
  <c r="L59" i="30"/>
  <c r="D5" i="13" s="1"/>
  <c r="AI58" i="30"/>
  <c r="AA58" i="30"/>
  <c r="S58" i="30"/>
  <c r="K58" i="30"/>
  <c r="AH56" i="30"/>
  <c r="Z56" i="30"/>
  <c r="R56" i="30"/>
  <c r="AO51" i="30"/>
  <c r="AG10" i="12" s="1"/>
  <c r="AG51" i="30"/>
  <c r="Y51" i="30"/>
  <c r="Q51" i="30"/>
  <c r="AN46" i="30"/>
  <c r="AF46" i="30"/>
  <c r="AE64" i="30"/>
  <c r="AM59" i="30"/>
  <c r="U59" i="30"/>
  <c r="M5" i="13" s="1"/>
  <c r="AC58" i="30"/>
  <c r="AK56" i="30"/>
  <c r="S56" i="30"/>
  <c r="AB51" i="30"/>
  <c r="L51" i="30"/>
  <c r="AD46" i="30"/>
  <c r="U46" i="30"/>
  <c r="M46" i="30"/>
  <c r="E5" i="12" s="1"/>
  <c r="AJ45" i="30"/>
  <c r="AB45" i="30"/>
  <c r="T45" i="30"/>
  <c r="L45" i="30"/>
  <c r="AI43" i="30"/>
  <c r="AA43" i="30"/>
  <c r="S43" i="30"/>
  <c r="K43" i="30"/>
  <c r="C2" i="12" s="1"/>
  <c r="AH30" i="30"/>
  <c r="Z30" i="30"/>
  <c r="R30" i="30"/>
  <c r="AO19" i="30"/>
  <c r="AG19" i="30"/>
  <c r="Y19" i="30"/>
  <c r="Q19" i="30"/>
  <c r="AN17" i="30"/>
  <c r="AF17" i="30"/>
  <c r="X17" i="30"/>
  <c r="P17" i="30"/>
  <c r="AM12" i="30"/>
  <c r="AE12" i="30"/>
  <c r="W12" i="30"/>
  <c r="O12" i="30"/>
  <c r="AL7" i="30"/>
  <c r="AC5" i="18" s="1"/>
  <c r="AD7" i="30"/>
  <c r="V7" i="30"/>
  <c r="N7" i="30"/>
  <c r="AL9" i="30"/>
  <c r="AD9" i="30"/>
  <c r="V9" i="30"/>
  <c r="N9" i="30"/>
  <c r="P4" i="30"/>
  <c r="X4" i="30"/>
  <c r="AF4" i="30"/>
  <c r="AN4" i="30"/>
  <c r="AD58" i="30"/>
  <c r="V46" i="30"/>
  <c r="U45" i="30"/>
  <c r="S30" i="30"/>
  <c r="AH19" i="30"/>
  <c r="AO17" i="30"/>
  <c r="X12" i="30"/>
  <c r="AM9" i="30"/>
  <c r="AE4" i="30"/>
  <c r="AD64" i="30"/>
  <c r="AL59" i="30"/>
  <c r="O59" i="30"/>
  <c r="AB58" i="30"/>
  <c r="T4" i="13" s="1"/>
  <c r="AJ56" i="30"/>
  <c r="M56" i="30"/>
  <c r="AA51" i="30"/>
  <c r="K51" i="30"/>
  <c r="AC46" i="30"/>
  <c r="T46" i="30"/>
  <c r="L46" i="30"/>
  <c r="AI45" i="30"/>
  <c r="AA4" i="12" s="1"/>
  <c r="AA45" i="30"/>
  <c r="S45" i="30"/>
  <c r="K45" i="30"/>
  <c r="AH43" i="30"/>
  <c r="Z43" i="30"/>
  <c r="R43" i="30"/>
  <c r="AO30" i="30"/>
  <c r="AG30" i="30"/>
  <c r="Y2" i="11" s="1"/>
  <c r="Y30" i="30"/>
  <c r="Q30" i="30"/>
  <c r="AN19" i="30"/>
  <c r="AF19" i="30"/>
  <c r="X19" i="30"/>
  <c r="P19" i="30"/>
  <c r="AM17" i="30"/>
  <c r="AE17" i="30"/>
  <c r="W2" i="20" s="1"/>
  <c r="W17" i="30"/>
  <c r="O17" i="30"/>
  <c r="AL12" i="30"/>
  <c r="AD12" i="30"/>
  <c r="V12" i="30"/>
  <c r="N12" i="30"/>
  <c r="AK7" i="30"/>
  <c r="AC7" i="30"/>
  <c r="T5" i="18" s="1"/>
  <c r="U7" i="30"/>
  <c r="M7" i="30"/>
  <c r="AK9" i="30"/>
  <c r="AC9" i="30"/>
  <c r="U9" i="30"/>
  <c r="M9" i="30"/>
  <c r="Q4" i="30"/>
  <c r="Y4" i="30"/>
  <c r="P2" i="18" s="1"/>
  <c r="AG4" i="30"/>
  <c r="AO4" i="30"/>
  <c r="AJ7" i="30"/>
  <c r="T9" i="30"/>
  <c r="R4" i="30"/>
  <c r="AH4" i="30"/>
  <c r="N51" i="30"/>
  <c r="AB43" i="30"/>
  <c r="T2" i="12" s="1"/>
  <c r="X64" i="30"/>
  <c r="AK59" i="30"/>
  <c r="N59" i="30"/>
  <c r="V58" i="30"/>
  <c r="AI56" i="30"/>
  <c r="L56" i="30"/>
  <c r="Z51" i="30"/>
  <c r="AO46" i="30"/>
  <c r="AA46" i="30"/>
  <c r="S46" i="30"/>
  <c r="K46" i="30"/>
  <c r="AH45" i="30"/>
  <c r="Z45" i="30"/>
  <c r="R45" i="30"/>
  <c r="AO43" i="30"/>
  <c r="AG43" i="30"/>
  <c r="Y2" i="12" s="1"/>
  <c r="Y43" i="30"/>
  <c r="Q43" i="30"/>
  <c r="AN30" i="30"/>
  <c r="AF30" i="30"/>
  <c r="X30" i="30"/>
  <c r="P30" i="30"/>
  <c r="AM19" i="30"/>
  <c r="AE19" i="30"/>
  <c r="W4" i="20" s="1"/>
  <c r="W19" i="30"/>
  <c r="O19" i="30"/>
  <c r="AL17" i="30"/>
  <c r="AD17" i="30"/>
  <c r="V17" i="30"/>
  <c r="N17" i="30"/>
  <c r="AK12" i="30"/>
  <c r="AC12" i="30"/>
  <c r="T10" i="18" s="1"/>
  <c r="U12" i="30"/>
  <c r="M12" i="30"/>
  <c r="AB7" i="30"/>
  <c r="T7" i="30"/>
  <c r="L7" i="30"/>
  <c r="AJ9" i="30"/>
  <c r="AB9" i="30"/>
  <c r="L9" i="30"/>
  <c r="Z4" i="30"/>
  <c r="L58" i="30"/>
  <c r="AK45" i="30"/>
  <c r="L43" i="30"/>
  <c r="AF12" i="30"/>
  <c r="O7" i="30"/>
  <c r="W4" i="30"/>
  <c r="W64" i="30"/>
  <c r="O10" i="13" s="1"/>
  <c r="AE59" i="30"/>
  <c r="M59" i="30"/>
  <c r="U58" i="30"/>
  <c r="AC56" i="30"/>
  <c r="K56" i="30"/>
  <c r="V51" i="30"/>
  <c r="AK46" i="30"/>
  <c r="Z46" i="30"/>
  <c r="R5" i="12" s="1"/>
  <c r="R46" i="30"/>
  <c r="AO45" i="30"/>
  <c r="AG45" i="30"/>
  <c r="Y45" i="30"/>
  <c r="Q45" i="30"/>
  <c r="AN43" i="30"/>
  <c r="AF43" i="30"/>
  <c r="X43" i="30"/>
  <c r="P2" i="12" s="1"/>
  <c r="P43" i="30"/>
  <c r="AM30" i="30"/>
  <c r="AE30" i="30"/>
  <c r="W30" i="30"/>
  <c r="O30" i="30"/>
  <c r="AL19" i="30"/>
  <c r="AD19" i="30"/>
  <c r="V19" i="30"/>
  <c r="N4" i="20" s="1"/>
  <c r="N19" i="30"/>
  <c r="AK17" i="30"/>
  <c r="AC17" i="30"/>
  <c r="U17" i="30"/>
  <c r="M17" i="30"/>
  <c r="AJ12" i="30"/>
  <c r="AB12" i="30"/>
  <c r="T12" i="30"/>
  <c r="L12" i="30"/>
  <c r="AI7" i="30"/>
  <c r="AA7" i="30"/>
  <c r="S7" i="30"/>
  <c r="K7" i="30"/>
  <c r="AI9" i="30"/>
  <c r="AA9" i="30"/>
  <c r="S9" i="30"/>
  <c r="K9" i="30"/>
  <c r="S4" i="30"/>
  <c r="AA4" i="30"/>
  <c r="AI4" i="30"/>
  <c r="T4" i="30"/>
  <c r="N4" i="30"/>
  <c r="V59" i="30"/>
  <c r="N46" i="30"/>
  <c r="F5" i="12" s="1"/>
  <c r="M45" i="30"/>
  <c r="AA30" i="30"/>
  <c r="Z19" i="30"/>
  <c r="AG17" i="30"/>
  <c r="P12" i="30"/>
  <c r="AE9" i="30"/>
  <c r="AM4" i="30"/>
  <c r="AN64" i="30"/>
  <c r="AF10" i="13" s="1"/>
  <c r="V64" i="30"/>
  <c r="AD59" i="30"/>
  <c r="AL58" i="30"/>
  <c r="T58" i="30"/>
  <c r="AB56" i="30"/>
  <c r="AJ51" i="30"/>
  <c r="T51" i="30"/>
  <c r="AI46" i="30"/>
  <c r="AA5" i="12" s="1"/>
  <c r="Y46" i="30"/>
  <c r="Q46" i="30"/>
  <c r="AN45" i="30"/>
  <c r="AF45" i="30"/>
  <c r="X45" i="30"/>
  <c r="P45" i="30"/>
  <c r="AM43" i="30"/>
  <c r="AE43" i="30"/>
  <c r="W2" i="12" s="1"/>
  <c r="W43" i="30"/>
  <c r="O43" i="30"/>
  <c r="AL30" i="30"/>
  <c r="AD30" i="30"/>
  <c r="V30" i="30"/>
  <c r="N30" i="30"/>
  <c r="AK19" i="30"/>
  <c r="AC19" i="30"/>
  <c r="U4" i="20" s="1"/>
  <c r="U19" i="30"/>
  <c r="M19" i="30"/>
  <c r="AJ17" i="30"/>
  <c r="AB17" i="30"/>
  <c r="T17" i="30"/>
  <c r="L17" i="30"/>
  <c r="AI12" i="30"/>
  <c r="AA12" i="30"/>
  <c r="R10" i="18" s="1"/>
  <c r="S12" i="30"/>
  <c r="K12" i="30"/>
  <c r="AH7" i="30"/>
  <c r="Z7" i="30"/>
  <c r="R7" i="30"/>
  <c r="K4" i="30"/>
  <c r="AH9" i="30"/>
  <c r="Z9" i="30"/>
  <c r="Q7" i="18" s="1"/>
  <c r="R9" i="30"/>
  <c r="L4" i="30"/>
  <c r="AB4" i="30"/>
  <c r="AJ4" i="30"/>
  <c r="AN9" i="30"/>
  <c r="AF64" i="30"/>
  <c r="T56" i="30"/>
  <c r="AJ43" i="30"/>
  <c r="AB2" i="12" s="1"/>
  <c r="AN12" i="30"/>
  <c r="W7" i="30"/>
  <c r="O4" i="30"/>
  <c r="AM64" i="30"/>
  <c r="P64" i="30"/>
  <c r="AC59" i="30"/>
  <c r="AK58" i="30"/>
  <c r="N58" i="30"/>
  <c r="AA56" i="30"/>
  <c r="AI51" i="30"/>
  <c r="S51" i="30"/>
  <c r="AH46" i="30"/>
  <c r="X46" i="30"/>
  <c r="P46" i="30"/>
  <c r="AM45" i="30"/>
  <c r="AE45" i="30"/>
  <c r="W4" i="12" s="1"/>
  <c r="W45" i="30"/>
  <c r="O45" i="30"/>
  <c r="AL43" i="30"/>
  <c r="AD43" i="30"/>
  <c r="V43" i="30"/>
  <c r="N43" i="30"/>
  <c r="AK30" i="30"/>
  <c r="AC30" i="30"/>
  <c r="U2" i="11" s="1"/>
  <c r="U30" i="30"/>
  <c r="M2" i="11" s="1"/>
  <c r="M30" i="30"/>
  <c r="AJ19" i="30"/>
  <c r="AB19" i="30"/>
  <c r="T19" i="30"/>
  <c r="L19" i="30"/>
  <c r="AI17" i="30"/>
  <c r="AA17" i="30"/>
  <c r="S2" i="20" s="1"/>
  <c r="S17" i="30"/>
  <c r="K2" i="20" s="1"/>
  <c r="K17" i="30"/>
  <c r="AH12" i="30"/>
  <c r="Z12" i="30"/>
  <c r="R12" i="30"/>
  <c r="I10" i="18" s="1"/>
  <c r="AO7" i="30"/>
  <c r="AG7" i="30"/>
  <c r="Y7" i="30"/>
  <c r="P5" i="18" s="1"/>
  <c r="Q7" i="30"/>
  <c r="H5" i="18" s="1"/>
  <c r="AO9" i="30"/>
  <c r="AG9" i="30"/>
  <c r="Y9" i="30"/>
  <c r="Q9" i="30"/>
  <c r="M4" i="30"/>
  <c r="U4" i="30"/>
  <c r="AC4" i="30"/>
  <c r="T2" i="18" s="1"/>
  <c r="AK4" i="30"/>
  <c r="X7" i="30"/>
  <c r="AD4" i="30"/>
  <c r="AO6" i="30"/>
  <c r="N64" i="30"/>
  <c r="F10" i="13" s="1"/>
  <c r="AE46" i="30"/>
  <c r="AC45" i="30"/>
  <c r="AI30" i="30"/>
  <c r="AA2" i="11" s="1"/>
  <c r="K30" i="30"/>
  <c r="C2" i="11" s="1"/>
  <c r="R19" i="30"/>
  <c r="Q17" i="30"/>
  <c r="AM7" i="30"/>
  <c r="W9" i="30"/>
  <c r="AL64" i="30"/>
  <c r="O64" i="30"/>
  <c r="W59" i="30"/>
  <c r="O5" i="13" s="1"/>
  <c r="AJ58" i="30"/>
  <c r="AB4" i="13" s="1"/>
  <c r="M58" i="30"/>
  <c r="U56" i="30"/>
  <c r="AH51" i="30"/>
  <c r="R51" i="30"/>
  <c r="AG46" i="30"/>
  <c r="W46" i="30"/>
  <c r="O46" i="30"/>
  <c r="G5" i="12" s="1"/>
  <c r="AL45" i="30"/>
  <c r="AD4" i="12" s="1"/>
  <c r="AD45" i="30"/>
  <c r="V45" i="30"/>
  <c r="N45" i="30"/>
  <c r="AK43" i="30"/>
  <c r="AC2" i="12" s="1"/>
  <c r="AC43" i="30"/>
  <c r="U43" i="30"/>
  <c r="M43" i="30"/>
  <c r="E2" i="12" s="1"/>
  <c r="AJ30" i="30"/>
  <c r="AB2" i="11" s="1"/>
  <c r="AB30" i="30"/>
  <c r="T30" i="30"/>
  <c r="L30" i="30"/>
  <c r="AI19" i="30"/>
  <c r="AA19" i="30"/>
  <c r="S19" i="30"/>
  <c r="K19" i="30"/>
  <c r="C4" i="20" s="1"/>
  <c r="AH17" i="30"/>
  <c r="Z2" i="20" s="1"/>
  <c r="Z17" i="30"/>
  <c r="R17" i="30"/>
  <c r="AO12" i="30"/>
  <c r="AG12" i="30"/>
  <c r="Y12" i="30"/>
  <c r="P10" i="18" s="1"/>
  <c r="Q12" i="30"/>
  <c r="AN7" i="30"/>
  <c r="AE5" i="18" s="1"/>
  <c r="AF7" i="30"/>
  <c r="W5" i="18" s="1"/>
  <c r="P7" i="30"/>
  <c r="AF9" i="30"/>
  <c r="X9" i="30"/>
  <c r="O7" i="18" s="1"/>
  <c r="P9" i="30"/>
  <c r="G7" i="18" s="1"/>
  <c r="V4" i="30"/>
  <c r="AL4" i="30"/>
  <c r="AD51" i="30"/>
  <c r="V10" i="12" s="1"/>
  <c r="T43" i="30"/>
  <c r="L2" i="12" s="1"/>
  <c r="Y17" i="30"/>
  <c r="AE7" i="30"/>
  <c r="O9" i="30"/>
  <c r="W202" i="30"/>
  <c r="AD194" i="30"/>
  <c r="AH202" i="30"/>
  <c r="O194" i="30"/>
  <c r="S202" i="30"/>
  <c r="U202" i="30"/>
  <c r="V202" i="30"/>
  <c r="H10" i="21"/>
  <c r="H2" i="21"/>
  <c r="AE2" i="21"/>
  <c r="AJ202" i="30"/>
  <c r="M202" i="30"/>
  <c r="AA194" i="30"/>
  <c r="AE202" i="30"/>
  <c r="K202" i="30"/>
  <c r="AL194" i="30"/>
  <c r="W194" i="30"/>
  <c r="AA202" i="30"/>
  <c r="L5" i="17"/>
  <c r="D5" i="17"/>
  <c r="J4" i="17"/>
  <c r="V5" i="17"/>
  <c r="U4" i="17"/>
  <c r="E4" i="17"/>
  <c r="AD3" i="17"/>
  <c r="AF3" i="17"/>
  <c r="AE3" i="17"/>
  <c r="O3" i="17"/>
  <c r="AB5" i="17"/>
  <c r="B5" i="17"/>
  <c r="AA5" i="17"/>
  <c r="X5" i="17"/>
  <c r="W4" i="17"/>
  <c r="R4" i="17"/>
  <c r="W5" i="17"/>
  <c r="V4" i="17"/>
  <c r="B2"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E2" i="20"/>
  <c r="I2" i="20"/>
  <c r="M2" i="20"/>
  <c r="Q2" i="20"/>
  <c r="U2" i="20"/>
  <c r="Y2" i="20"/>
  <c r="AC2" i="20"/>
  <c r="AG2" i="20"/>
  <c r="F2" i="13"/>
  <c r="J2" i="13"/>
  <c r="N2" i="13"/>
  <c r="R2" i="13"/>
  <c r="V2" i="13"/>
  <c r="Z2" i="13"/>
  <c r="AD2" i="13"/>
  <c r="D4" i="13"/>
  <c r="H4" i="13"/>
  <c r="L4" i="13"/>
  <c r="X4" i="13"/>
  <c r="AF4" i="13"/>
  <c r="F5" i="13"/>
  <c r="J5" i="13"/>
  <c r="N5" i="13"/>
  <c r="R5" i="13"/>
  <c r="V5" i="13"/>
  <c r="Z5" i="13"/>
  <c r="AD5" i="13"/>
  <c r="H10" i="13"/>
  <c r="L10" i="13"/>
  <c r="P10" i="13"/>
  <c r="T10" i="13"/>
  <c r="X10" i="13"/>
  <c r="AB10" i="13"/>
  <c r="C10" i="13"/>
  <c r="B5" i="12"/>
  <c r="F2" i="12"/>
  <c r="J2" i="12"/>
  <c r="N2" i="12"/>
  <c r="R2" i="12"/>
  <c r="V2" i="12"/>
  <c r="Z2" i="12"/>
  <c r="AD2" i="12"/>
  <c r="D4" i="12"/>
  <c r="H4" i="12"/>
  <c r="L4" i="12"/>
  <c r="P4" i="12"/>
  <c r="T4" i="12"/>
  <c r="X4" i="12"/>
  <c r="AB4" i="12"/>
  <c r="AF4" i="12"/>
  <c r="J5" i="12"/>
  <c r="N5" i="12"/>
  <c r="V5" i="12"/>
  <c r="Z5" i="12"/>
  <c r="AD5" i="12"/>
  <c r="D10" i="12"/>
  <c r="H10" i="12"/>
  <c r="L10" i="12"/>
  <c r="P10" i="12"/>
  <c r="T10" i="12"/>
  <c r="X10" i="12"/>
  <c r="AB10" i="12"/>
  <c r="AF10" i="12"/>
  <c r="C5" i="12"/>
  <c r="B2" i="11"/>
  <c r="AD2" i="11"/>
  <c r="Z2" i="11"/>
  <c r="V2" i="11"/>
  <c r="R2" i="11"/>
  <c r="N2" i="11"/>
  <c r="J2" i="11"/>
  <c r="F2" i="11"/>
  <c r="AG4" i="20"/>
  <c r="AC4" i="20"/>
  <c r="Y4" i="20"/>
  <c r="Q4" i="20"/>
  <c r="M4" i="20"/>
  <c r="I4" i="20"/>
  <c r="E4" i="20"/>
  <c r="AF10" i="18"/>
  <c r="AB10" i="18"/>
  <c r="X10" i="18"/>
  <c r="L10" i="18"/>
  <c r="H10" i="18"/>
  <c r="D10" i="18"/>
  <c r="AF5" i="18"/>
  <c r="AB5" i="18"/>
  <c r="X5" i="18"/>
  <c r="C2" i="20"/>
  <c r="H2" i="20"/>
  <c r="N2" i="20"/>
  <c r="X2" i="20"/>
  <c r="AD2" i="20"/>
  <c r="D2" i="13"/>
  <c r="I2" i="13"/>
  <c r="O2" i="13"/>
  <c r="T2" i="13"/>
  <c r="Y2" i="13"/>
  <c r="AE2" i="13"/>
  <c r="F4" i="13"/>
  <c r="K4" i="13"/>
  <c r="Q4" i="13"/>
  <c r="V4" i="13"/>
  <c r="AA4" i="13"/>
  <c r="AG4" i="13"/>
  <c r="H5" i="13"/>
  <c r="S5" i="13"/>
  <c r="X5" i="13"/>
  <c r="AC5" i="13"/>
  <c r="E10" i="13"/>
  <c r="J10" i="13"/>
  <c r="U10" i="13"/>
  <c r="Z10" i="13"/>
  <c r="AE10" i="13"/>
  <c r="B10" i="13"/>
  <c r="D2" i="12"/>
  <c r="I2" i="12"/>
  <c r="O2" i="12"/>
  <c r="AE2" i="12"/>
  <c r="F4" i="12"/>
  <c r="K4" i="12"/>
  <c r="Q4" i="12"/>
  <c r="V4" i="12"/>
  <c r="AG4" i="12"/>
  <c r="H5" i="12"/>
  <c r="M5" i="12"/>
  <c r="S5" i="12"/>
  <c r="X5" i="12"/>
  <c r="AC5" i="12"/>
  <c r="E10" i="12"/>
  <c r="J10" i="12"/>
  <c r="O10" i="12"/>
  <c r="U10" i="12"/>
  <c r="Z10" i="12"/>
  <c r="AE10" i="12"/>
  <c r="C10" i="12"/>
  <c r="AF2" i="11"/>
  <c r="P2" i="11"/>
  <c r="K2" i="11"/>
  <c r="E2" i="11"/>
  <c r="AE4" i="20"/>
  <c r="Z4" i="20"/>
  <c r="T4" i="20"/>
  <c r="O4" i="20"/>
  <c r="J4" i="20"/>
  <c r="D4" i="20"/>
  <c r="AD10" i="18"/>
  <c r="Y10" i="18"/>
  <c r="S10" i="18"/>
  <c r="N10" i="18"/>
  <c r="C10" i="18"/>
  <c r="AD5" i="18"/>
  <c r="Y5" i="18"/>
  <c r="S5" i="18"/>
  <c r="N5" i="18"/>
  <c r="J5" i="18"/>
  <c r="F5" i="18"/>
  <c r="B5" i="18"/>
  <c r="AD7" i="18"/>
  <c r="Z7" i="18"/>
  <c r="V7" i="18"/>
  <c r="R7" i="18"/>
  <c r="N7" i="18"/>
  <c r="J7" i="18"/>
  <c r="F7" i="18"/>
  <c r="B7" i="18"/>
  <c r="AF4" i="18"/>
  <c r="AB4" i="18"/>
  <c r="T4" i="18"/>
  <c r="P4" i="18"/>
  <c r="L4" i="18"/>
  <c r="H4" i="18"/>
  <c r="D4" i="18"/>
  <c r="D2" i="18"/>
  <c r="H2" i="18"/>
  <c r="L2" i="18"/>
  <c r="X2" i="18"/>
  <c r="AB2" i="18"/>
  <c r="AF2" i="18"/>
  <c r="D2" i="20"/>
  <c r="J2" i="20"/>
  <c r="O2" i="20"/>
  <c r="T2" i="20"/>
  <c r="AE2" i="20"/>
  <c r="E2" i="13"/>
  <c r="K2" i="13"/>
  <c r="P2" i="13"/>
  <c r="U2" i="13"/>
  <c r="AA2" i="13"/>
  <c r="AF2" i="13"/>
  <c r="G4" i="13"/>
  <c r="M4" i="13"/>
  <c r="R4" i="13"/>
  <c r="W4" i="13"/>
  <c r="AC4" i="13"/>
  <c r="I5" i="13"/>
  <c r="T5" i="13"/>
  <c r="Y5" i="13"/>
  <c r="AE5" i="13"/>
  <c r="K10" i="13"/>
  <c r="Q10" i="13"/>
  <c r="V10" i="13"/>
  <c r="AA10" i="13"/>
  <c r="B5" i="13"/>
  <c r="K2" i="12"/>
  <c r="U2" i="12"/>
  <c r="AA2" i="12"/>
  <c r="AF2" i="12"/>
  <c r="G4" i="12"/>
  <c r="M4" i="12"/>
  <c r="R4" i="12"/>
  <c r="AC4" i="12"/>
  <c r="D5" i="12"/>
  <c r="I5" i="12"/>
  <c r="O5" i="12"/>
  <c r="T5" i="12"/>
  <c r="Y5" i="12"/>
  <c r="AE5" i="12"/>
  <c r="F10" i="12"/>
  <c r="K10" i="12"/>
  <c r="Q10" i="12"/>
  <c r="AA10" i="12"/>
  <c r="B10" i="12"/>
  <c r="AE2" i="11"/>
  <c r="T2" i="11"/>
  <c r="O2" i="11"/>
  <c r="I2" i="11"/>
  <c r="D2" i="11"/>
  <c r="AD4" i="20"/>
  <c r="X4" i="20"/>
  <c r="S4" i="20"/>
  <c r="H4" i="20"/>
  <c r="AC10" i="18"/>
  <c r="W10" i="18"/>
  <c r="M10" i="18"/>
  <c r="G10" i="18"/>
  <c r="B10" i="18"/>
  <c r="R5" i="18"/>
  <c r="M5" i="18"/>
  <c r="I5" i="18"/>
  <c r="E5" i="18"/>
  <c r="AC7" i="18"/>
  <c r="Y7" i="18"/>
  <c r="U7" i="18"/>
  <c r="M7" i="18"/>
  <c r="I7" i="18"/>
  <c r="E7" i="18"/>
  <c r="AE4" i="18"/>
  <c r="AA4" i="18"/>
  <c r="W4" i="18"/>
  <c r="S4" i="18"/>
  <c r="O4" i="18"/>
  <c r="K4" i="18"/>
  <c r="G4" i="18"/>
  <c r="E2" i="18"/>
  <c r="I2" i="18"/>
  <c r="Q2" i="18"/>
  <c r="U2" i="18"/>
  <c r="Y2" i="18"/>
  <c r="AC2" i="18"/>
  <c r="V2" i="20"/>
  <c r="AF2" i="20"/>
  <c r="L2" i="13"/>
  <c r="W2" i="13"/>
  <c r="N4" i="13"/>
  <c r="Y4" i="13"/>
  <c r="E5" i="13"/>
  <c r="P5" i="13"/>
  <c r="AA5" i="13"/>
  <c r="G10" i="13"/>
  <c r="AC10" i="13"/>
  <c r="B4" i="13"/>
  <c r="AG2" i="12"/>
  <c r="N4" i="12"/>
  <c r="Y4" i="12"/>
  <c r="P5" i="12"/>
  <c r="G10" i="12"/>
  <c r="R10" i="12"/>
  <c r="AC10" i="12"/>
  <c r="B4" i="12"/>
  <c r="X2" i="11"/>
  <c r="L4" i="20"/>
  <c r="B4" i="20"/>
  <c r="V10" i="18"/>
  <c r="K10" i="18"/>
  <c r="V5" i="18"/>
  <c r="L5" i="18"/>
  <c r="D5" i="18"/>
  <c r="AB7" i="18"/>
  <c r="T7" i="18"/>
  <c r="L7" i="18"/>
  <c r="D7" i="18"/>
  <c r="AD4" i="18"/>
  <c r="V4" i="18"/>
  <c r="N4" i="18"/>
  <c r="F4" i="18"/>
  <c r="F2" i="18"/>
  <c r="N2" i="18"/>
  <c r="V2" i="18"/>
  <c r="AD2" i="18"/>
  <c r="F2" i="20"/>
  <c r="AA2" i="20"/>
  <c r="Q2" i="13"/>
  <c r="I4" i="13"/>
  <c r="AD4" i="13"/>
  <c r="U5" i="13"/>
  <c r="M10" i="13"/>
  <c r="C4" i="13"/>
  <c r="Q2" i="12"/>
  <c r="U5" i="12"/>
  <c r="M10" i="12"/>
  <c r="H2" i="11"/>
  <c r="R4" i="20"/>
  <c r="AA10" i="18"/>
  <c r="F10" i="18"/>
  <c r="Q5" i="18"/>
  <c r="AF7" i="18"/>
  <c r="P7" i="18"/>
  <c r="B4" i="18"/>
  <c r="R4" i="18"/>
  <c r="R2" i="18"/>
  <c r="Z2" i="18"/>
  <c r="G2" i="20"/>
  <c r="R2" i="20"/>
  <c r="AB2" i="20"/>
  <c r="S2" i="13"/>
  <c r="AC2" i="13"/>
  <c r="J4" i="13"/>
  <c r="U4" i="13"/>
  <c r="L5" i="13"/>
  <c r="W5" i="13"/>
  <c r="AG5" i="13"/>
  <c r="N10" i="13"/>
  <c r="Y10" i="13"/>
  <c r="C5" i="13"/>
  <c r="H2" i="12"/>
  <c r="S2" i="12"/>
  <c r="J4" i="12"/>
  <c r="U4" i="12"/>
  <c r="AE4" i="12"/>
  <c r="L5" i="12"/>
  <c r="W5" i="12"/>
  <c r="AG5" i="12"/>
  <c r="N10" i="12"/>
  <c r="Y10" i="12"/>
  <c r="C4" i="12"/>
  <c r="Q2" i="11"/>
  <c r="G2" i="11"/>
  <c r="AA4" i="20"/>
  <c r="P4" i="20"/>
  <c r="F4" i="20"/>
  <c r="Z10" i="18"/>
  <c r="O10" i="18"/>
  <c r="E10" i="18"/>
  <c r="Z5" i="18"/>
  <c r="O5" i="18"/>
  <c r="G5" i="18"/>
  <c r="AE7" i="18"/>
  <c r="W7" i="18"/>
  <c r="B2" i="18"/>
  <c r="Y4" i="18"/>
  <c r="Q4" i="18"/>
  <c r="I4" i="18"/>
  <c r="C2" i="18"/>
  <c r="K2" i="18"/>
  <c r="S2" i="18"/>
  <c r="AA2" i="18"/>
  <c r="B2" i="20"/>
  <c r="L2" i="20"/>
  <c r="C2" i="13"/>
  <c r="M2" i="13"/>
  <c r="X2" i="13"/>
  <c r="E4" i="13"/>
  <c r="O4" i="13"/>
  <c r="Z4" i="13"/>
  <c r="G5" i="13"/>
  <c r="Q5" i="13"/>
  <c r="AB5" i="13"/>
  <c r="I10" i="13"/>
  <c r="S10" i="13"/>
  <c r="AD10" i="13"/>
  <c r="B2" i="12"/>
  <c r="M2" i="12"/>
  <c r="X2" i="12"/>
  <c r="E4" i="12"/>
  <c r="O4" i="12"/>
  <c r="Z4" i="12"/>
  <c r="Q5" i="12"/>
  <c r="AB5" i="12"/>
  <c r="I10" i="12"/>
  <c r="S10" i="12"/>
  <c r="AD10" i="12"/>
  <c r="AG2" i="11"/>
  <c r="W2" i="11"/>
  <c r="L2" i="11"/>
  <c r="AF4" i="20"/>
  <c r="V4" i="20"/>
  <c r="K4" i="20"/>
  <c r="AE10" i="18"/>
  <c r="U10" i="18"/>
  <c r="J10" i="18"/>
  <c r="U5" i="18"/>
  <c r="K5" i="18"/>
  <c r="C5" i="18"/>
  <c r="AA7" i="18"/>
  <c r="S7" i="18"/>
  <c r="K7" i="18"/>
  <c r="C7" i="18"/>
  <c r="AC4" i="18"/>
  <c r="U4" i="18"/>
  <c r="M4" i="18"/>
  <c r="O2" i="18"/>
  <c r="W2" i="18"/>
  <c r="AE2" i="18"/>
  <c r="P2" i="20"/>
  <c r="G2" i="13"/>
  <c r="AB2" i="13"/>
  <c r="S4" i="13"/>
  <c r="K5" i="13"/>
  <c r="AF5" i="13"/>
  <c r="W10" i="13"/>
  <c r="G2" i="12"/>
  <c r="I4" i="12"/>
  <c r="S4" i="12"/>
  <c r="K5" i="12"/>
  <c r="AF5" i="12"/>
  <c r="W10" i="12"/>
  <c r="AC2" i="11"/>
  <c r="S2" i="11"/>
  <c r="AB4" i="20"/>
  <c r="G4" i="20"/>
  <c r="Q10" i="18"/>
  <c r="AA5" i="18"/>
  <c r="X7" i="18"/>
  <c r="H7" i="18"/>
  <c r="Z4" i="18"/>
  <c r="J4" i="18"/>
  <c r="J2" i="18"/>
  <c r="A86" i="1"/>
  <c r="K199" i="30" l="1"/>
  <c r="AE199" i="30"/>
  <c r="G2" i="18"/>
  <c r="AJ129" i="30"/>
  <c r="AB129" i="30"/>
  <c r="T129" i="30"/>
  <c r="L129" i="30"/>
  <c r="AI124" i="30"/>
  <c r="AA124" i="30"/>
  <c r="S124" i="30"/>
  <c r="K124" i="30"/>
  <c r="C5" i="27" s="1"/>
  <c r="AH123" i="30"/>
  <c r="Z123" i="30"/>
  <c r="R123" i="30"/>
  <c r="AO121" i="30"/>
  <c r="AG121" i="30"/>
  <c r="Y121" i="30"/>
  <c r="Q121" i="30"/>
  <c r="AN116" i="30"/>
  <c r="AF116" i="30"/>
  <c r="X116" i="30"/>
  <c r="P116" i="30"/>
  <c r="AM111" i="30"/>
  <c r="AE111" i="30"/>
  <c r="W111" i="30"/>
  <c r="O111" i="30"/>
  <c r="AI129" i="30"/>
  <c r="AA10" i="27" s="1"/>
  <c r="AA129" i="30"/>
  <c r="S129" i="30"/>
  <c r="K129" i="30"/>
  <c r="AH124" i="30"/>
  <c r="Z124" i="30"/>
  <c r="R124" i="30"/>
  <c r="AO123" i="30"/>
  <c r="AG123" i="30"/>
  <c r="Y4" i="27" s="1"/>
  <c r="Y123" i="30"/>
  <c r="Q123" i="30"/>
  <c r="AN121" i="30"/>
  <c r="AF121" i="30"/>
  <c r="X121" i="30"/>
  <c r="P121" i="30"/>
  <c r="AM116" i="30"/>
  <c r="AE116" i="30"/>
  <c r="W10" i="26" s="1"/>
  <c r="W116" i="30"/>
  <c r="AH129" i="30"/>
  <c r="Z129" i="30"/>
  <c r="R129" i="30"/>
  <c r="AO124" i="30"/>
  <c r="AG124" i="30"/>
  <c r="Y124" i="30"/>
  <c r="Q124" i="30"/>
  <c r="I5" i="27" s="1"/>
  <c r="AN123" i="30"/>
  <c r="AF123" i="30"/>
  <c r="X123" i="30"/>
  <c r="P123" i="30"/>
  <c r="AM121" i="30"/>
  <c r="AE121" i="30"/>
  <c r="W121" i="30"/>
  <c r="O121" i="30"/>
  <c r="G2" i="27" s="1"/>
  <c r="AL116" i="30"/>
  <c r="AD116" i="30"/>
  <c r="V116" i="30"/>
  <c r="AO129" i="30"/>
  <c r="AM129" i="30"/>
  <c r="AE129" i="30"/>
  <c r="W129" i="30"/>
  <c r="O129" i="30"/>
  <c r="G10" i="27" s="1"/>
  <c r="AL124" i="30"/>
  <c r="AD124" i="30"/>
  <c r="V124" i="30"/>
  <c r="N124" i="30"/>
  <c r="AK123" i="30"/>
  <c r="AC123" i="30"/>
  <c r="U123" i="30"/>
  <c r="M123" i="30"/>
  <c r="E4" i="27" s="1"/>
  <c r="AJ121" i="30"/>
  <c r="AB121" i="30"/>
  <c r="T121" i="30"/>
  <c r="L121" i="30"/>
  <c r="AI116" i="30"/>
  <c r="AA116" i="30"/>
  <c r="S116" i="30"/>
  <c r="K116" i="30"/>
  <c r="AH111" i="30"/>
  <c r="Z111" i="30"/>
  <c r="AG129" i="30"/>
  <c r="Q129" i="30"/>
  <c r="AF124" i="30"/>
  <c r="P124" i="30"/>
  <c r="AE123" i="30"/>
  <c r="O123" i="30"/>
  <c r="AD121" i="30"/>
  <c r="N121" i="30"/>
  <c r="AC116" i="30"/>
  <c r="O116" i="30"/>
  <c r="AJ111" i="30"/>
  <c r="Y111" i="30"/>
  <c r="P111" i="30"/>
  <c r="AL110" i="30"/>
  <c r="AD4" i="26" s="1"/>
  <c r="AD110" i="30"/>
  <c r="V110" i="30"/>
  <c r="N110" i="30"/>
  <c r="AK108" i="30"/>
  <c r="AC108" i="30"/>
  <c r="U108" i="30"/>
  <c r="M108" i="30"/>
  <c r="AJ95" i="30"/>
  <c r="AB2" i="25" s="1"/>
  <c r="AB95" i="30"/>
  <c r="T95" i="30"/>
  <c r="L95" i="30"/>
  <c r="AI84" i="30"/>
  <c r="AA84" i="30"/>
  <c r="S84" i="30"/>
  <c r="K84" i="30"/>
  <c r="AH82" i="30"/>
  <c r="Z2" i="24" s="1"/>
  <c r="Z82" i="30"/>
  <c r="R82" i="30"/>
  <c r="AO77" i="30"/>
  <c r="AG77" i="30"/>
  <c r="Y77" i="30"/>
  <c r="Q77" i="30"/>
  <c r="AN74" i="30"/>
  <c r="AF74" i="30"/>
  <c r="X7" i="23" s="1"/>
  <c r="X74" i="30"/>
  <c r="P74" i="30"/>
  <c r="AM72" i="30"/>
  <c r="AE72" i="30"/>
  <c r="W72" i="30"/>
  <c r="O72" i="30"/>
  <c r="AL71" i="30"/>
  <c r="AD71" i="30"/>
  <c r="V4" i="23" s="1"/>
  <c r="V71" i="30"/>
  <c r="N71" i="30"/>
  <c r="AK69" i="30"/>
  <c r="AC69" i="30"/>
  <c r="AC199" i="30" s="1"/>
  <c r="U69" i="30"/>
  <c r="U199" i="30" s="1"/>
  <c r="M69" i="30"/>
  <c r="M199" i="30" s="1"/>
  <c r="AF129" i="30"/>
  <c r="P129" i="30"/>
  <c r="H10" i="27" s="1"/>
  <c r="AE124" i="30"/>
  <c r="O124" i="30"/>
  <c r="AD123" i="30"/>
  <c r="N123" i="30"/>
  <c r="AC121" i="30"/>
  <c r="M121" i="30"/>
  <c r="AB116" i="30"/>
  <c r="N116" i="30"/>
  <c r="F10" i="26" s="1"/>
  <c r="AI111" i="30"/>
  <c r="X111" i="30"/>
  <c r="N111" i="30"/>
  <c r="AK110" i="30"/>
  <c r="AC110" i="30"/>
  <c r="U110" i="30"/>
  <c r="M110" i="30"/>
  <c r="AJ108" i="30"/>
  <c r="AB2" i="26" s="1"/>
  <c r="AB108" i="30"/>
  <c r="T108" i="30"/>
  <c r="L108" i="30"/>
  <c r="AI95" i="30"/>
  <c r="AA95" i="30"/>
  <c r="S95" i="30"/>
  <c r="K95" i="30"/>
  <c r="AH84" i="30"/>
  <c r="Z4" i="24" s="1"/>
  <c r="Z84" i="30"/>
  <c r="R84" i="30"/>
  <c r="AO82" i="30"/>
  <c r="AG82" i="30"/>
  <c r="Y82" i="30"/>
  <c r="Q82" i="30"/>
  <c r="AN77" i="30"/>
  <c r="AF77" i="30"/>
  <c r="X10" i="23" s="1"/>
  <c r="X77" i="30"/>
  <c r="P77" i="30"/>
  <c r="AM74" i="30"/>
  <c r="AE74" i="30"/>
  <c r="W74" i="30"/>
  <c r="O74" i="30"/>
  <c r="AL72" i="30"/>
  <c r="AD72" i="30"/>
  <c r="V5" i="23" s="1"/>
  <c r="V72" i="30"/>
  <c r="N72" i="30"/>
  <c r="AK71" i="30"/>
  <c r="AC71" i="30"/>
  <c r="U71" i="30"/>
  <c r="M71" i="30"/>
  <c r="AJ69" i="30"/>
  <c r="AJ199" i="30" s="1"/>
  <c r="AB69" i="30"/>
  <c r="AB199" i="30" s="1"/>
  <c r="T69" i="30"/>
  <c r="T199" i="30" s="1"/>
  <c r="L69" i="30"/>
  <c r="AD129" i="30"/>
  <c r="N129" i="30"/>
  <c r="AC124" i="30"/>
  <c r="M124" i="30"/>
  <c r="AB123" i="30"/>
  <c r="L123" i="30"/>
  <c r="D4" i="27" s="1"/>
  <c r="AA121" i="30"/>
  <c r="K121" i="30"/>
  <c r="Z116" i="30"/>
  <c r="M116" i="30"/>
  <c r="AG111" i="30"/>
  <c r="V111" i="30"/>
  <c r="M111" i="30"/>
  <c r="AJ110" i="30"/>
  <c r="AB4" i="26" s="1"/>
  <c r="AB110" i="30"/>
  <c r="T110" i="30"/>
  <c r="L110" i="30"/>
  <c r="AI108" i="30"/>
  <c r="AA108" i="30"/>
  <c r="S108" i="30"/>
  <c r="K108" i="30"/>
  <c r="AH95" i="30"/>
  <c r="Z2" i="25" s="1"/>
  <c r="Z95" i="30"/>
  <c r="R95" i="30"/>
  <c r="AO84" i="30"/>
  <c r="AG84" i="30"/>
  <c r="Y84" i="30"/>
  <c r="Q84" i="30"/>
  <c r="AN82" i="30"/>
  <c r="AF82" i="30"/>
  <c r="X2" i="24" s="1"/>
  <c r="X82" i="30"/>
  <c r="P82" i="30"/>
  <c r="AM77" i="30"/>
  <c r="AE77" i="30"/>
  <c r="W77" i="30"/>
  <c r="O77" i="30"/>
  <c r="AL74" i="30"/>
  <c r="AD74" i="30"/>
  <c r="V74" i="30"/>
  <c r="N74" i="30"/>
  <c r="AK72" i="30"/>
  <c r="AC72" i="30"/>
  <c r="U72" i="30"/>
  <c r="M72" i="30"/>
  <c r="AJ71" i="30"/>
  <c r="AB71" i="30"/>
  <c r="T4" i="23" s="1"/>
  <c r="T71" i="30"/>
  <c r="L71" i="30"/>
  <c r="AI69" i="30"/>
  <c r="AI199" i="30" s="1"/>
  <c r="AA69" i="30"/>
  <c r="AA199" i="30" s="1"/>
  <c r="S69" i="30"/>
  <c r="K69" i="30"/>
  <c r="AC129" i="30"/>
  <c r="M129" i="30"/>
  <c r="AB124" i="30"/>
  <c r="L124" i="30"/>
  <c r="AA123" i="30"/>
  <c r="K123" i="30"/>
  <c r="Z121" i="30"/>
  <c r="AO116" i="30"/>
  <c r="Y116" i="30"/>
  <c r="L116" i="30"/>
  <c r="D10" i="26" s="1"/>
  <c r="AF111" i="30"/>
  <c r="U111" i="30"/>
  <c r="L111" i="30"/>
  <c r="AI110" i="30"/>
  <c r="AA110" i="30"/>
  <c r="S110" i="30"/>
  <c r="K110" i="30"/>
  <c r="AH108" i="30"/>
  <c r="Z2" i="26" s="1"/>
  <c r="Z108" i="30"/>
  <c r="R108" i="30"/>
  <c r="AO95" i="30"/>
  <c r="AG95" i="30"/>
  <c r="Y95" i="30"/>
  <c r="Q95" i="30"/>
  <c r="AN84" i="30"/>
  <c r="AF84" i="30"/>
  <c r="X84" i="30"/>
  <c r="P84" i="30"/>
  <c r="AM82" i="30"/>
  <c r="AE82" i="30"/>
  <c r="W82" i="30"/>
  <c r="O82" i="30"/>
  <c r="AL77" i="30"/>
  <c r="AD77" i="30"/>
  <c r="V77" i="30"/>
  <c r="N77" i="30"/>
  <c r="AK74" i="30"/>
  <c r="AC74" i="30"/>
  <c r="U74" i="30"/>
  <c r="M74" i="30"/>
  <c r="AJ72" i="30"/>
  <c r="AB72" i="30"/>
  <c r="T5" i="23" s="1"/>
  <c r="T72" i="30"/>
  <c r="L72" i="30"/>
  <c r="AI71" i="30"/>
  <c r="AA71" i="30"/>
  <c r="S71" i="30"/>
  <c r="K71" i="30"/>
  <c r="AH69" i="30"/>
  <c r="AH199" i="30" s="1"/>
  <c r="Z69" i="30"/>
  <c r="R2" i="23" s="1"/>
  <c r="R69" i="30"/>
  <c r="R199" i="30" s="1"/>
  <c r="Y129" i="30"/>
  <c r="AN124" i="30"/>
  <c r="X124" i="30"/>
  <c r="AM123" i="30"/>
  <c r="W123" i="30"/>
  <c r="AL121" i="30"/>
  <c r="V121" i="30"/>
  <c r="N2" i="27" s="1"/>
  <c r="AK116" i="30"/>
  <c r="U116" i="30"/>
  <c r="AO111" i="30"/>
  <c r="AD111" i="30"/>
  <c r="T111" i="30"/>
  <c r="K111" i="30"/>
  <c r="AH110" i="30"/>
  <c r="Z110" i="30"/>
  <c r="R4" i="26" s="1"/>
  <c r="R110" i="30"/>
  <c r="AO108" i="30"/>
  <c r="AG108" i="30"/>
  <c r="Y108" i="30"/>
  <c r="Q108" i="30"/>
  <c r="AN95" i="30"/>
  <c r="AF95" i="30"/>
  <c r="X95" i="30"/>
  <c r="P2" i="25" s="1"/>
  <c r="P95" i="30"/>
  <c r="AM84" i="30"/>
  <c r="AE84" i="30"/>
  <c r="W84" i="30"/>
  <c r="O84" i="30"/>
  <c r="AL82" i="30"/>
  <c r="AD82" i="30"/>
  <c r="V82" i="30"/>
  <c r="N2" i="24" s="1"/>
  <c r="N82" i="30"/>
  <c r="AK77" i="30"/>
  <c r="AC77" i="30"/>
  <c r="U77" i="30"/>
  <c r="M77" i="30"/>
  <c r="AJ74" i="30"/>
  <c r="AB74" i="30"/>
  <c r="T74" i="30"/>
  <c r="L7" i="23" s="1"/>
  <c r="L74" i="30"/>
  <c r="AI72" i="30"/>
  <c r="AA72" i="30"/>
  <c r="S72" i="30"/>
  <c r="AL129" i="30"/>
  <c r="V129" i="30"/>
  <c r="AK124" i="30"/>
  <c r="U124" i="30"/>
  <c r="M5" i="27" s="1"/>
  <c r="AJ123" i="30"/>
  <c r="T123" i="30"/>
  <c r="AI121" i="30"/>
  <c r="S121" i="30"/>
  <c r="AH116" i="30"/>
  <c r="R116" i="30"/>
  <c r="AL111" i="30"/>
  <c r="AB111" i="30"/>
  <c r="R111" i="30"/>
  <c r="AN110" i="30"/>
  <c r="AF110" i="30"/>
  <c r="X110" i="30"/>
  <c r="P110" i="30"/>
  <c r="AM108" i="30"/>
  <c r="AE108" i="30"/>
  <c r="W108" i="30"/>
  <c r="O2" i="26" s="1"/>
  <c r="O108" i="30"/>
  <c r="AL95" i="30"/>
  <c r="AD95" i="30"/>
  <c r="V95" i="30"/>
  <c r="N95" i="30"/>
  <c r="AK84" i="30"/>
  <c r="AC84" i="30"/>
  <c r="U84" i="30"/>
  <c r="M4" i="24" s="1"/>
  <c r="M84" i="30"/>
  <c r="AJ82" i="30"/>
  <c r="AB82" i="30"/>
  <c r="T82" i="30"/>
  <c r="L82" i="30"/>
  <c r="AI77" i="30"/>
  <c r="AA77" i="30"/>
  <c r="S77" i="30"/>
  <c r="K77" i="30"/>
  <c r="AH74" i="30"/>
  <c r="Z74" i="30"/>
  <c r="R74" i="30"/>
  <c r="AO72" i="30"/>
  <c r="AG72" i="30"/>
  <c r="Y72" i="30"/>
  <c r="Q72" i="30"/>
  <c r="AN71" i="30"/>
  <c r="AF71" i="30"/>
  <c r="X71" i="30"/>
  <c r="P71" i="30"/>
  <c r="AM69" i="30"/>
  <c r="AM199" i="30" s="1"/>
  <c r="AE69" i="30"/>
  <c r="W69" i="30"/>
  <c r="O2" i="23" s="1"/>
  <c r="O69" i="30"/>
  <c r="G2" i="23" s="1"/>
  <c r="AK129" i="30"/>
  <c r="U129" i="30"/>
  <c r="AJ124" i="30"/>
  <c r="T124" i="30"/>
  <c r="AI123" i="30"/>
  <c r="S123" i="30"/>
  <c r="AH121" i="30"/>
  <c r="Z2" i="27" s="1"/>
  <c r="R121" i="30"/>
  <c r="J2" i="27" s="1"/>
  <c r="AG116" i="30"/>
  <c r="Q116" i="30"/>
  <c r="AK111" i="30"/>
  <c r="AA111" i="30"/>
  <c r="Q111" i="30"/>
  <c r="AM110" i="30"/>
  <c r="AE110" i="30"/>
  <c r="W4" i="26" s="1"/>
  <c r="W110" i="30"/>
  <c r="O4" i="26" s="1"/>
  <c r="O110" i="30"/>
  <c r="AL108" i="30"/>
  <c r="AD108" i="30"/>
  <c r="V108" i="30"/>
  <c r="N108" i="30"/>
  <c r="AK95" i="30"/>
  <c r="AC95" i="30"/>
  <c r="U95" i="30"/>
  <c r="M2" i="25" s="1"/>
  <c r="M95" i="30"/>
  <c r="AJ84" i="30"/>
  <c r="AB84" i="30"/>
  <c r="T84" i="30"/>
  <c r="L84" i="30"/>
  <c r="AI82" i="30"/>
  <c r="AA82" i="30"/>
  <c r="S2" i="24" s="1"/>
  <c r="S82" i="30"/>
  <c r="K2" i="24" s="1"/>
  <c r="K82" i="30"/>
  <c r="AH77" i="30"/>
  <c r="Z77" i="30"/>
  <c r="R77" i="30"/>
  <c r="AO74" i="30"/>
  <c r="AG74" i="30"/>
  <c r="Y74" i="30"/>
  <c r="Q7" i="23" s="1"/>
  <c r="Q74" i="30"/>
  <c r="AN72" i="30"/>
  <c r="AF72" i="30"/>
  <c r="X72" i="30"/>
  <c r="P72" i="30"/>
  <c r="AM71" i="30"/>
  <c r="AE71" i="30"/>
  <c r="W71" i="30"/>
  <c r="O4" i="23" s="1"/>
  <c r="O71" i="30"/>
  <c r="G4" i="23" s="1"/>
  <c r="AL69" i="30"/>
  <c r="AL199" i="30" s="1"/>
  <c r="AD69" i="30"/>
  <c r="AD199" i="30" s="1"/>
  <c r="V69" i="30"/>
  <c r="V199" i="30" s="1"/>
  <c r="N69" i="30"/>
  <c r="N199" i="30" s="1"/>
  <c r="AN129" i="30"/>
  <c r="AJ116" i="30"/>
  <c r="Q110" i="30"/>
  <c r="I4" i="26" s="1"/>
  <c r="O95" i="30"/>
  <c r="G2" i="25" s="1"/>
  <c r="M82" i="30"/>
  <c r="K74" i="30"/>
  <c r="Z71" i="30"/>
  <c r="Y69" i="30"/>
  <c r="Y199" i="30" s="1"/>
  <c r="S74" i="30"/>
  <c r="K7" i="23" s="1"/>
  <c r="X129" i="30"/>
  <c r="T116" i="30"/>
  <c r="L10" i="26" s="1"/>
  <c r="AN108" i="30"/>
  <c r="AF2" i="26" s="1"/>
  <c r="AL84" i="30"/>
  <c r="AJ77" i="30"/>
  <c r="AH72" i="30"/>
  <c r="Y71" i="30"/>
  <c r="X69" i="30"/>
  <c r="X199" i="30" s="1"/>
  <c r="Y110" i="30"/>
  <c r="AM124" i="30"/>
  <c r="AN111" i="30"/>
  <c r="AF5" i="26" s="1"/>
  <c r="AF108" i="30"/>
  <c r="AD84" i="30"/>
  <c r="AB77" i="30"/>
  <c r="Z72" i="30"/>
  <c r="R71" i="30"/>
  <c r="J4" i="23" s="1"/>
  <c r="Q69" i="30"/>
  <c r="Q199" i="30" s="1"/>
  <c r="U121" i="30"/>
  <c r="M2" i="27" s="1"/>
  <c r="W124" i="30"/>
  <c r="O5" i="27" s="1"/>
  <c r="AC111" i="30"/>
  <c r="X108" i="30"/>
  <c r="V84" i="30"/>
  <c r="T77" i="30"/>
  <c r="R72" i="30"/>
  <c r="Q71" i="30"/>
  <c r="P69" i="30"/>
  <c r="H2" i="23" s="1"/>
  <c r="AG71" i="30"/>
  <c r="Y4" i="23" s="1"/>
  <c r="AL123" i="30"/>
  <c r="S111" i="30"/>
  <c r="P108" i="30"/>
  <c r="N84" i="30"/>
  <c r="L77" i="30"/>
  <c r="D10" i="23" s="1"/>
  <c r="K72" i="30"/>
  <c r="AO69" i="30"/>
  <c r="AO199" i="30" s="1"/>
  <c r="V123" i="30"/>
  <c r="AO110" i="30"/>
  <c r="AM95" i="30"/>
  <c r="AK82" i="30"/>
  <c r="AI74" i="30"/>
  <c r="AO71" i="30"/>
  <c r="AN69" i="30"/>
  <c r="AN199" i="30" s="1"/>
  <c r="W95" i="30"/>
  <c r="O2" i="25" s="1"/>
  <c r="AF69" i="30"/>
  <c r="AF199" i="30" s="1"/>
  <c r="AK121" i="30"/>
  <c r="AK199" i="30" s="1"/>
  <c r="AG110" i="30"/>
  <c r="AE95" i="30"/>
  <c r="AC82" i="30"/>
  <c r="AA74" i="30"/>
  <c r="S7" i="23" s="1"/>
  <c r="AH71" i="30"/>
  <c r="AG69" i="30"/>
  <c r="Y2" i="23" s="1"/>
  <c r="U82" i="30"/>
  <c r="M2" i="24" s="1"/>
  <c r="M2" i="18"/>
  <c r="L199" i="30"/>
  <c r="AG199" i="30"/>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K2" i="27"/>
  <c r="O2" i="27"/>
  <c r="S2" i="27"/>
  <c r="W2" i="27"/>
  <c r="AA2" i="27"/>
  <c r="AE2" i="27"/>
  <c r="I4" i="27"/>
  <c r="M4" i="27"/>
  <c r="Q4" i="27"/>
  <c r="U4" i="27"/>
  <c r="AC4" i="27"/>
  <c r="AG4" i="27"/>
  <c r="G5" i="27"/>
  <c r="K5" i="27"/>
  <c r="S5" i="27"/>
  <c r="W5" i="27"/>
  <c r="AA5" i="27"/>
  <c r="AE5" i="27"/>
  <c r="E10" i="27"/>
  <c r="I10" i="27"/>
  <c r="M10" i="27"/>
  <c r="Q10" i="27"/>
  <c r="U10" i="27"/>
  <c r="Y10" i="27"/>
  <c r="AC10" i="27"/>
  <c r="AG10" i="27"/>
  <c r="C10" i="27"/>
  <c r="G2" i="26"/>
  <c r="K2" i="26"/>
  <c r="S2" i="26"/>
  <c r="W2" i="26"/>
  <c r="AA2" i="26"/>
  <c r="AE2" i="26"/>
  <c r="E4" i="26"/>
  <c r="M4" i="26"/>
  <c r="Q4" i="26"/>
  <c r="U4" i="26"/>
  <c r="Y4" i="26"/>
  <c r="AC4" i="26"/>
  <c r="AG4" i="26"/>
  <c r="G5" i="26"/>
  <c r="K5" i="26"/>
  <c r="O5" i="26"/>
  <c r="S5" i="26"/>
  <c r="W5" i="26"/>
  <c r="AA5" i="26"/>
  <c r="AE5" i="26"/>
  <c r="E10" i="26"/>
  <c r="I10" i="26"/>
  <c r="M10" i="26"/>
  <c r="Q10" i="26"/>
  <c r="U10" i="26"/>
  <c r="Y10" i="26"/>
  <c r="AC10" i="26"/>
  <c r="AG10" i="26"/>
  <c r="C4" i="26"/>
  <c r="B2" i="26"/>
  <c r="K2" i="25"/>
  <c r="S2" i="25"/>
  <c r="W2" i="25"/>
  <c r="AA2" i="25"/>
  <c r="AE2" i="25"/>
  <c r="B2" i="25"/>
  <c r="G2" i="24"/>
  <c r="O2" i="24"/>
  <c r="W2" i="24"/>
  <c r="AA2" i="24"/>
  <c r="AE2" i="24"/>
  <c r="E4" i="24"/>
  <c r="I4" i="24"/>
  <c r="Q4" i="24"/>
  <c r="U4" i="24"/>
  <c r="Y4" i="24"/>
  <c r="AC4" i="24"/>
  <c r="AG4" i="24"/>
  <c r="B2" i="24"/>
  <c r="K2" i="23"/>
  <c r="S2" i="23"/>
  <c r="W2" i="23"/>
  <c r="AA2" i="23"/>
  <c r="AE2" i="23"/>
  <c r="E4" i="23"/>
  <c r="I4" i="23"/>
  <c r="M4" i="23"/>
  <c r="Q4" i="23"/>
  <c r="U4" i="23"/>
  <c r="AC4" i="23"/>
  <c r="AG4" i="23"/>
  <c r="G5" i="23"/>
  <c r="K5" i="23"/>
  <c r="O5" i="23"/>
  <c r="S5" i="23"/>
  <c r="W5" i="23"/>
  <c r="AA5" i="23"/>
  <c r="AE5" i="23"/>
  <c r="E7" i="23"/>
  <c r="I7" i="23"/>
  <c r="M7" i="23"/>
  <c r="U7" i="23"/>
  <c r="Y7" i="23"/>
  <c r="AC7" i="23"/>
  <c r="AG7" i="23"/>
  <c r="G10" i="23"/>
  <c r="K10" i="23"/>
  <c r="O10" i="23"/>
  <c r="S10" i="23"/>
  <c r="W10" i="23"/>
  <c r="AA10" i="23"/>
  <c r="AE10" i="23"/>
  <c r="C10" i="23"/>
  <c r="B5" i="23"/>
  <c r="B2" i="23"/>
  <c r="B2" i="27"/>
  <c r="E2" i="27"/>
  <c r="P2" i="27"/>
  <c r="U2" i="27"/>
  <c r="AF2" i="27"/>
  <c r="G4" i="27"/>
  <c r="L4" i="27"/>
  <c r="R4" i="27"/>
  <c r="W4" i="27"/>
  <c r="AB4" i="27"/>
  <c r="D5" i="27"/>
  <c r="N5" i="27"/>
  <c r="T5" i="27"/>
  <c r="Y5" i="27"/>
  <c r="AD5" i="27"/>
  <c r="F10" i="27"/>
  <c r="K10" i="27"/>
  <c r="P10" i="27"/>
  <c r="V10" i="27"/>
  <c r="AF10" i="27"/>
  <c r="B10" i="27"/>
  <c r="E2" i="26"/>
  <c r="J2" i="26"/>
  <c r="P2" i="26"/>
  <c r="U2" i="26"/>
  <c r="G4" i="26"/>
  <c r="L4" i="26"/>
  <c r="D5" i="26"/>
  <c r="I5" i="26"/>
  <c r="N5" i="26"/>
  <c r="T5" i="26"/>
  <c r="Y5" i="26"/>
  <c r="AD5" i="26"/>
  <c r="K10" i="26"/>
  <c r="P10" i="26"/>
  <c r="V10" i="26"/>
  <c r="AA10" i="26"/>
  <c r="AF10" i="26"/>
  <c r="C5" i="26"/>
  <c r="E2" i="25"/>
  <c r="J2" i="25"/>
  <c r="U2" i="25"/>
  <c r="AF2" i="25"/>
  <c r="E2" i="24"/>
  <c r="J2" i="24"/>
  <c r="P2" i="24"/>
  <c r="U2" i="24"/>
  <c r="AF2" i="24"/>
  <c r="G4" i="24"/>
  <c r="L4" i="24"/>
  <c r="R4" i="24"/>
  <c r="W4" i="24"/>
  <c r="AB4" i="24"/>
  <c r="C4" i="24"/>
  <c r="E2" i="23"/>
  <c r="J2" i="23"/>
  <c r="U2" i="23"/>
  <c r="Z2" i="23"/>
  <c r="AF2" i="23"/>
  <c r="L4" i="23"/>
  <c r="R4" i="23"/>
  <c r="W4" i="23"/>
  <c r="AB4" i="23"/>
  <c r="D5" i="23"/>
  <c r="I5" i="23"/>
  <c r="N5" i="23"/>
  <c r="Y5" i="23"/>
  <c r="AD5" i="23"/>
  <c r="F7" i="23"/>
  <c r="P7" i="23"/>
  <c r="V7" i="23"/>
  <c r="AA7" i="23"/>
  <c r="AF7" i="23"/>
  <c r="H10" i="23"/>
  <c r="M10" i="23"/>
  <c r="R10" i="23"/>
  <c r="AC10" i="23"/>
  <c r="B10" i="23"/>
  <c r="C4" i="23"/>
  <c r="H2" i="27"/>
  <c r="X2" i="27"/>
  <c r="J4" i="27"/>
  <c r="T4" i="27"/>
  <c r="AE4" i="27"/>
  <c r="L5" i="27"/>
  <c r="V5" i="27"/>
  <c r="AG5" i="27"/>
  <c r="N10" i="27"/>
  <c r="S10" i="27"/>
  <c r="C4" i="27"/>
  <c r="H2" i="26"/>
  <c r="R2" i="26"/>
  <c r="AC2" i="26"/>
  <c r="Z4" i="26"/>
  <c r="F5" i="26"/>
  <c r="Q5" i="26"/>
  <c r="AB5" i="26"/>
  <c r="H10" i="26"/>
  <c r="S10" i="26"/>
  <c r="B10" i="26"/>
  <c r="H2" i="25"/>
  <c r="R2" i="25"/>
  <c r="AC2" i="25"/>
  <c r="H2" i="24"/>
  <c r="R2" i="24"/>
  <c r="AC2" i="24"/>
  <c r="J4" i="24"/>
  <c r="T4" i="24"/>
  <c r="F2" i="27"/>
  <c r="L2" i="27"/>
  <c r="Q2" i="27"/>
  <c r="V2" i="27"/>
  <c r="AB2" i="27"/>
  <c r="AG2" i="27"/>
  <c r="H4" i="27"/>
  <c r="N4" i="27"/>
  <c r="S4" i="27"/>
  <c r="X4" i="27"/>
  <c r="AD4" i="27"/>
  <c r="E5" i="27"/>
  <c r="J5" i="27"/>
  <c r="P5" i="27"/>
  <c r="U5" i="27"/>
  <c r="Z5" i="27"/>
  <c r="AF5" i="27"/>
  <c r="L10" i="27"/>
  <c r="R10" i="27"/>
  <c r="W10" i="27"/>
  <c r="AB10" i="27"/>
  <c r="C2" i="27"/>
  <c r="B5" i="27"/>
  <c r="F2" i="26"/>
  <c r="L2" i="26"/>
  <c r="Q2" i="26"/>
  <c r="V2" i="26"/>
  <c r="AG2" i="26"/>
  <c r="H4" i="26"/>
  <c r="N4" i="26"/>
  <c r="S4" i="26"/>
  <c r="X4" i="26"/>
  <c r="E5" i="26"/>
  <c r="J5" i="26"/>
  <c r="P5" i="26"/>
  <c r="U5" i="26"/>
  <c r="Z5" i="26"/>
  <c r="G10" i="26"/>
  <c r="R10" i="26"/>
  <c r="AB10" i="26"/>
  <c r="B4" i="26"/>
  <c r="C10" i="26"/>
  <c r="F2" i="25"/>
  <c r="L2" i="25"/>
  <c r="Q2" i="25"/>
  <c r="V2" i="25"/>
  <c r="AG2" i="25"/>
  <c r="F2" i="24"/>
  <c r="L2" i="24"/>
  <c r="Q2" i="24"/>
  <c r="V2" i="24"/>
  <c r="AB2" i="24"/>
  <c r="AG2" i="24"/>
  <c r="H4" i="24"/>
  <c r="N4" i="24"/>
  <c r="S4" i="24"/>
  <c r="X4" i="24"/>
  <c r="AD4" i="24"/>
  <c r="B4" i="24"/>
  <c r="F2" i="23"/>
  <c r="L2" i="23"/>
  <c r="Q2" i="23"/>
  <c r="V2" i="23"/>
  <c r="AB2" i="23"/>
  <c r="AG2" i="23"/>
  <c r="H4" i="23"/>
  <c r="N4" i="23"/>
  <c r="S4" i="23"/>
  <c r="X4" i="23"/>
  <c r="AD4" i="23"/>
  <c r="E5" i="23"/>
  <c r="J5" i="23"/>
  <c r="P5" i="23"/>
  <c r="U5" i="23"/>
  <c r="Z5" i="23"/>
  <c r="AF5" i="23"/>
  <c r="G7" i="23"/>
  <c r="R7" i="23"/>
  <c r="W7" i="23"/>
  <c r="AB7" i="23"/>
  <c r="I10" i="23"/>
  <c r="N10" i="23"/>
  <c r="T10" i="23"/>
  <c r="Y10" i="23"/>
  <c r="AD10" i="23"/>
  <c r="C7" i="23"/>
  <c r="B4" i="23"/>
  <c r="R2" i="27"/>
  <c r="AC2" i="27"/>
  <c r="O4" i="27"/>
  <c r="Z4" i="27"/>
  <c r="F5" i="27"/>
  <c r="Q5" i="27"/>
  <c r="AB5" i="27"/>
  <c r="X10" i="27"/>
  <c r="AD10" i="27"/>
  <c r="B4" i="27"/>
  <c r="M2" i="26"/>
  <c r="X2" i="26"/>
  <c r="D4" i="26"/>
  <c r="J4" i="26"/>
  <c r="T4" i="26"/>
  <c r="AE4" i="26"/>
  <c r="L5" i="26"/>
  <c r="V5" i="26"/>
  <c r="AG5" i="26"/>
  <c r="N10" i="26"/>
  <c r="X10" i="26"/>
  <c r="AD10" i="26"/>
  <c r="B5" i="26"/>
  <c r="X2" i="25"/>
  <c r="C2" i="25"/>
  <c r="D4" i="24"/>
  <c r="O4" i="24"/>
  <c r="D2" i="27"/>
  <c r="Y2" i="27"/>
  <c r="P4" i="27"/>
  <c r="H5" i="27"/>
  <c r="AC5" i="27"/>
  <c r="T10" i="27"/>
  <c r="D2" i="26"/>
  <c r="Y2" i="26"/>
  <c r="P4" i="26"/>
  <c r="H5" i="26"/>
  <c r="AC5" i="26"/>
  <c r="T10" i="26"/>
  <c r="D2" i="25"/>
  <c r="Y2" i="25"/>
  <c r="F4" i="24"/>
  <c r="C2" i="24"/>
  <c r="M2" i="23"/>
  <c r="D4" i="23"/>
  <c r="Z4" i="23"/>
  <c r="F5" i="23"/>
  <c r="Q5" i="23"/>
  <c r="AB5" i="23"/>
  <c r="H7" i="23"/>
  <c r="AD7" i="23"/>
  <c r="J10" i="23"/>
  <c r="U10" i="23"/>
  <c r="AF10" i="23"/>
  <c r="C2" i="23"/>
  <c r="R5" i="27"/>
  <c r="AE10" i="27"/>
  <c r="F4" i="26"/>
  <c r="AA4" i="26"/>
  <c r="AE10" i="26"/>
  <c r="D2" i="24"/>
  <c r="P4" i="24"/>
  <c r="AE4" i="23"/>
  <c r="L5" i="23"/>
  <c r="AG5" i="23"/>
  <c r="P10" i="23"/>
  <c r="B7" i="23"/>
  <c r="T2" i="27"/>
  <c r="K4" i="27"/>
  <c r="AF4" i="27"/>
  <c r="X5" i="27"/>
  <c r="O10" i="27"/>
  <c r="T2" i="26"/>
  <c r="K4" i="26"/>
  <c r="AF4" i="26"/>
  <c r="X5" i="26"/>
  <c r="O10" i="26"/>
  <c r="C2" i="26"/>
  <c r="T2" i="25"/>
  <c r="I2" i="24"/>
  <c r="AD2" i="24"/>
  <c r="V4" i="24"/>
  <c r="AF4" i="24"/>
  <c r="I2" i="23"/>
  <c r="AD2" i="23"/>
  <c r="K4" i="23"/>
  <c r="AF4" i="23"/>
  <c r="M5" i="23"/>
  <c r="X5" i="23"/>
  <c r="D7" i="23"/>
  <c r="O7" i="23"/>
  <c r="Z7" i="23"/>
  <c r="F10" i="23"/>
  <c r="Q10" i="23"/>
  <c r="AB10" i="23"/>
  <c r="C5" i="23"/>
  <c r="I2" i="27"/>
  <c r="AD2" i="27"/>
  <c r="V4" i="27"/>
  <c r="D10" i="27"/>
  <c r="Z10" i="27"/>
  <c r="I2" i="26"/>
  <c r="AD2" i="26"/>
  <c r="V4" i="26"/>
  <c r="M5" i="26"/>
  <c r="Z10" i="26"/>
  <c r="I2" i="25"/>
  <c r="AD2" i="25"/>
  <c r="T2" i="24"/>
  <c r="K4" i="24"/>
  <c r="AA4" i="24"/>
  <c r="D2" i="23"/>
  <c r="N2" i="23"/>
  <c r="F4" i="23"/>
  <c r="P4" i="23"/>
  <c r="AA4" i="23"/>
  <c r="H5" i="23"/>
  <c r="R5" i="23"/>
  <c r="AC5" i="23"/>
  <c r="J7" i="23"/>
  <c r="T7" i="23"/>
  <c r="AE7" i="23"/>
  <c r="L10" i="23"/>
  <c r="V10" i="23"/>
  <c r="AG10" i="23"/>
  <c r="F4" i="27"/>
  <c r="AA4" i="27"/>
  <c r="J10" i="27"/>
  <c r="N2" i="26"/>
  <c r="R5" i="26"/>
  <c r="J10" i="26"/>
  <c r="N2" i="25"/>
  <c r="Y2" i="24"/>
  <c r="AE4" i="24"/>
  <c r="AC2" i="23"/>
  <c r="N7" i="23"/>
  <c r="E10" i="23"/>
  <c r="Z10" i="23"/>
  <c r="B3" i="19"/>
  <c r="P2" i="23" l="1"/>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<sst xmlns="http://schemas.openxmlformats.org/spreadsheetml/2006/main" count="1841" uniqueCount="658">
  <si>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</si>
  <si>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</si>
  <si>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</si>
  <si>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</si>
  <si>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</si>
  <si>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</si>
  <si>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</si>
  <si>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</si>
  <si>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</si>
  <si>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</si>
  <si>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</si>
  <si>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</si>
  <si>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</si>
  <si>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</si>
  <si>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</si>
  <si>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</si>
  <si>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</si>
  <si>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</si>
  <si>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</si>
  <si>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</si>
  <si>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</si>
  <si>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</si>
  <si>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</si>
  <si>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</si>
  <si>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</si>
  <si>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</si>
  <si>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</si>
  <si>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</si>
  <si>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</si>
  <si>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</si>
  <si>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</si>
  <si>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</si>
  <si>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</si>
  <si>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</si>
  <si>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</si>
  <si>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</si>
  <si>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</si>
  <si>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</si>
  <si>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</si>
  <si>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</si>
  <si>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</si>
  <si>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</si>
  <si>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</si>
  <si>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</si>
  <si>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</si>
  <si>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</si>
  <si>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</si>
  <si>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</si>
  <si>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</si>
  <si>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</si>
  <si>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</si>
  <si>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</si>
  <si>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</si>
  <si>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</si>
  <si>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</si>
  <si>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</si>
  <si>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</si>
  <si>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</si>
  <si>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</si>
  <si>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</si>
  <si>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</si>
  <si>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</si>
  <si>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</si>
  <si>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</si>
  <si>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</si>
  <si>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</si>
  <si>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</si>
  <si>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</si>
  <si>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</si>
  <si>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</si>
  <si>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</si>
  <si>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</si>
  <si>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</si>
  <si>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</si>
  <si>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</si>
  <si>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</si>
  <si>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</si>
  <si>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</si>
  <si>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</si>
  <si>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</si>
  <si>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</si>
  <si>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</si>
  <si>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</si>
  <si>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</si>
  <si>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</si>
  <si>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</si>
  <si>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</si>
  <si>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</si>
  <si>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</si>
  <si>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</si>
  <si>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</si>
  <si>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</si>
  <si>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</si>
  <si>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</si>
  <si>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</si>
  <si>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</si>
  <si>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</si>
  <si>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</si>
  <si>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</si>
  <si>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</si>
  <si>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</si>
  <si>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</si>
  <si>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</si>
  <si>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</si>
  <si>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</si>
  <si>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</si>
  <si>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</si>
  <si>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</si>
  <si>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</si>
  <si>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</si>
  <si>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</si>
  <si>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</si>
  <si>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</si>
  <si>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</si>
  <si>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</si>
  <si>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</si>
  <si>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</si>
  <si>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</si>
  <si>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</si>
  <si>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</si>
  <si>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</si>
  <si>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</si>
  <si>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</si>
  <si>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</si>
  <si>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</si>
  <si>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</si>
  <si>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</si>
  <si>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</si>
  <si>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</si>
  <si>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</si>
  <si>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</si>
  <si>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</si>
  <si>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</si>
  <si>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</si>
  <si>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</si>
  <si>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</si>
  <si>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</si>
  <si>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</si>
  <si>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</si>
  <si>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</si>
  <si>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</si>
  <si>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</si>
  <si>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</si>
  <si>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</si>
  <si>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</si>
  <si>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</si>
  <si>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</si>
  <si>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</si>
  <si>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</si>
  <si>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</si>
  <si>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</si>
  <si>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</si>
  <si>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</si>
  <si>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</si>
  <si>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</si>
  <si>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</si>
  <si>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</si>
  <si>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</si>
  <si>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</si>
  <si>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</si>
  <si>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</si>
  <si>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</si>
  <si>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</si>
  <si>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</si>
  <si>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</si>
  <si>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</si>
  <si>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</si>
  <si>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</si>
  <si>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</si>
  <si>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</si>
  <si>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</si>
  <si>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</si>
  <si>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</si>
  <si>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</si>
  <si>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</si>
  <si>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</si>
  <si>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</si>
  <si>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</si>
  <si>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</si>
  <si>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</si>
  <si>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</si>
  <si>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</si>
  <si>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</si>
  <si>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</si>
  <si>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</si>
  <si>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</si>
  <si>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</si>
  <si>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</si>
  <si>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</si>
  <si>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</si>
  <si>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</si>
  <si>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</si>
  <si>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</si>
  <si>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</si>
  <si>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</si>
  <si>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</si>
  <si>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</si>
  <si>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</si>
  <si>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</si>
  <si>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</si>
  <si>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</si>
  <si>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</si>
  <si>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</si>
  <si>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</si>
  <si>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</si>
  <si>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</si>
  <si>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</si>
  <si>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</si>
  <si>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</si>
  <si>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</si>
  <si>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</si>
  <si>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</si>
  <si>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</si>
  <si>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</si>
  <si>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</si>
  <si>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</si>
  <si>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</si>
  <si>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</si>
  <si>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</si>
  <si>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</si>
  <si>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</si>
  <si>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</si>
  <si>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</si>
  <si>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</si>
  <si>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</si>
  <si>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</si>
  <si>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</si>
  <si>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</si>
  <si>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</si>
  <si>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</si>
  <si>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</si>
  <si>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</si>
  <si>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</si>
  <si>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</si>
  <si>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</si>
  <si>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</si>
  <si>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</si>
  <si>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</si>
  <si>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</si>
  <si>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</si>
  <si>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</si>
  <si>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</si>
  <si>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</si>
  <si>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</si>
  <si>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</si>
  <si>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</si>
  <si>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</si>
  <si>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</si>
  <si>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</si>
  <si>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</si>
  <si>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</si>
  <si>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</si>
  <si>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</si>
  <si>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</si>
  <si>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</si>
  <si>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</si>
  <si>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</si>
  <si>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</si>
  <si>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</si>
  <si>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</si>
  <si>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</si>
  <si>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</si>
  <si>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</si>
  <si>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</si>
  <si>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</si>
  <si>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</si>
  <si>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</si>
  <si>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</si>
  <si>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</si>
  <si>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</si>
  <si>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</si>
  <si>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</si>
  <si>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</si>
  <si>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</si>
  <si>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</si>
  <si>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</si>
  <si>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</si>
  <si>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</si>
  <si>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</si>
  <si>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</si>
  <si>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</si>
  <si>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</si>
  <si>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</si>
  <si>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</si>
  <si>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</si>
  <si>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</si>
  <si>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</si>
  <si>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</si>
  <si>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</si>
  <si>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</si>
  <si>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</si>
  <si>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</si>
  <si>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</si>
  <si>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</si>
  <si>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</si>
  <si>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</si>
  <si>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</si>
  <si>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</si>
  <si>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</si>
  <si>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</si>
  <si>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</si>
  <si>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</si>
  <si>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</si>
  <si>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</si>
  <si>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</si>
  <si>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</si>
  <si>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</si>
  <si>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</si>
  <si>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</si>
  <si>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</si>
  <si>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</si>
  <si>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</si>
  <si>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</si>
  <si>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</si>
  <si>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</si>
  <si>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</si>
  <si>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</si>
  <si>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</si>
  <si>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</si>
  <si>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</si>
  <si>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</si>
  <si>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</si>
  <si>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</si>
  <si>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</si>
  <si>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</si>
  <si>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</si>
  <si>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</si>
  <si>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</si>
  <si>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</si>
  <si>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</si>
  <si>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</si>
  <si>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</si>
  <si>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</si>
  <si>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</si>
  <si>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</si>
  <si>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</si>
  <si>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</si>
  <si>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</si>
  <si>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</si>
  <si>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</si>
  <si>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</si>
  <si>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</si>
  <si>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</si>
  <si>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</si>
  <si>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</si>
  <si>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</si>
  <si>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</si>
  <si>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</si>
  <si>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</si>
  <si>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</si>
  <si>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</si>
  <si>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</si>
  <si>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</si>
  <si>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</si>
  <si>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</si>
  <si>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Annual Energy Outlook 2020</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</si>
  <si>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</si>
  <si>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</si>
  <si>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</si>
  <si>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</si>
  <si>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</si>
  <si>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</si>
  <si>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</si>
  <si>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</si>
  <si>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</si>
  <si>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</si>
  <si>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</si>
  <si>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</si>
  <si>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</si>
  <si>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</si>
  <si>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</si>
  <si>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</si>
  <si>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</si>
  <si>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</si>
  <si>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</si>
  <si>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</si>
  <si>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</si>
  <si>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</si>
  <si>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</si>
  <si>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</si>
  <si>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</si>
  <si>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</si>
  <si>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</si>
  <si>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</si>
  <si>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</si>
  <si>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</si>
  <si>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</si>
  <si>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</si>
  <si>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</si>
  <si>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</si>
  <si>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</si>
  <si>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</si>
  <si>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</si>
  <si>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</si>
  <si>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</si>
  <si>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</si>
  <si>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</si>
  <si>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</si>
  <si>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</si>
  <si>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</si>
  <si>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</si>
  <si>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</si>
  <si>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</si>
  <si>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</si>
  <si>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</si>
  <si>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</si>
  <si>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</si>
  <si>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</si>
  <si>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</si>
  <si>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</si>
  <si>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</si>
  <si>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</si>
  <si>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</si>
  <si>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</si>
  <si>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</si>
  <si>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</si>
  <si>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</si>
  <si>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</si>
  <si>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</si>
  <si>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</si>
  <si>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</si>
  <si>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</si>
  <si>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</si>
  <si>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</si>
  <si>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</si>
  <si>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</si>
  <si>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</si>
  <si>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</si>
  <si>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</si>
  <si>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</si>
  <si>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</si>
  <si>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</si>
  <si>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</si>
  <si>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</si>
  <si>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</si>
  <si>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</si>
  <si>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</si>
  <si>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</si>
  <si>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</si>
  <si>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</si>
  <si>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</si>
  <si>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</si>
  <si>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</si>
  <si>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</si>
  <si>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</si>
  <si>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</si>
  <si>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</si>
  <si>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</si>
  <si>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</si>
  <si>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</si>
  <si>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</si>
  <si>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</si>
  <si>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</si>
  <si>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</si>
  <si>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</si>
  <si>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</si>
  <si>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</si>
  <si>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</si>
  <si>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</si>
  <si>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</si>
  <si>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</si>
  <si>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</si>
  <si>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</si>
  <si>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</si>
  <si>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</si>
  <si>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</si>
  <si>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</si>
  <si>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</si>
  <si>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</si>
  <si>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</si>
  <si>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</si>
  <si>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</si>
  <si>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</si>
  <si>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</si>
  <si>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</si>
  <si>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</si>
  <si>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</si>
  <si>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</si>
  <si>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</si>
  <si>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</si>
  <si>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</si>
  <si>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</si>
  <si>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</si>
  <si>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</si>
  <si>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</si>
  <si>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</si>
  <si>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</si>
  <si>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</si>
  <si>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</si>
  <si>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</si>
  <si>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</si>
  <si>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</si>
  <si>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</si>
  <si>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</si>
  <si>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</si>
  <si>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</si>
  <si>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</si>
  <si>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</si>
  <si>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</si>
  <si>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</si>
  <si>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</si>
  <si>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</si>
  <si>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</si>
  <si>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</si>
  <si>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</si>
  <si>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</si>
  <si>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</si>
  <si>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</si>
  <si>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</si>
  <si>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</si>
  <si>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</si>
  <si>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</si>
  <si>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</si>
  <si>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</si>
  <si>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</si>
  <si>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</si>
  <si>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</si>
  <si>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</si>
  <si>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</si>
  <si>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</si>
  <si>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</si>
  <si>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</si>
  <si>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</si>
  <si>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</si>
  <si>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</si>
  <si>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</si>
  <si>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</si>
  <si>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</si>
  <si>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</si>
  <si>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</si>
  <si>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</si>
  <si>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</si>
  <si>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</si>
  <si>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</si>
  <si>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</si>
  <si>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</si>
  <si>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</si>
  <si>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</si>
  <si>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</si>
  <si>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</si>
  <si>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</si>
  <si>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</si>
  <si>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</si>
  <si>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</si>
  <si>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</si>
  <si>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</si>
  <si>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</si>
  <si>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</si>
  <si>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</si>
  <si>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</si>
  <si>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</si>
  <si>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</si>
  <si>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</si>
  <si>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</si>
  <si>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</si>
  <si>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</si>
  <si>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</si>
  <si>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</si>
  <si>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</si>
  <si>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</si>
  <si>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</si>
  <si>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</si>
  <si>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</si>
  <si>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</si>
  <si>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</si>
  <si>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</si>
  <si>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</si>
  <si>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</si>
  <si>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</si>
  <si>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</si>
  <si>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</si>
  <si>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</si>
  <si>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</si>
  <si>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</si>
  <si>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</si>
  <si>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</si>
  <si>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</si>
  <si>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</si>
  <si>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</si>
  <si>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</si>
  <si>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</si>
  <si>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</si>
  <si>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</si>
  <si>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</si>
  <si>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</si>
  <si>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</si>
  <si>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</si>
  <si>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</si>
  <si>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</si>
  <si>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</si>
  <si>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</si>
  <si>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</si>
  <si>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</si>
  <si>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</si>
  <si>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</si>
  <si>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</si>
  <si>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</si>
  <si>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</si>
  <si>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</si>
  <si>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</si>
  <si>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</si>
  <si>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</si>
  <si>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</si>
  <si>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</si>
  <si>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</si>
  <si>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</si>
  <si>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</si>
  <si>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</si>
  <si>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</si>
  <si>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</si>
  <si>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</si>
  <si>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</si>
  <si>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</si>
  <si>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</si>
  <si>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</si>
  <si>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</si>
  <si>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</si>
  <si>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</si>
  <si>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</si>
  <si>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</si>
  <si>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</si>
  <si>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</si>
  <si>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</si>
  <si>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</si>
  <si>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</si>
  <si>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</si>
  <si>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</si>
  <si>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</si>
  <si>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</si>
  <si>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</si>
  <si>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</si>
  <si>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</si>
  <si>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</si>
  <si>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</si>
  <si>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</si>
  <si>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</si>
  <si>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</si>
  <si>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</si>
  <si>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</si>
  <si>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</si>
  <si>
    <t>Total Residential</t>
  </si>
  <si>
    <t>electricity</t>
  </si>
  <si>
    <t>eps</t>
  </si>
  <si>
    <t>aeo</t>
  </si>
  <si>
    <t>CHECK</t>
  </si>
  <si>
    <t>Total Commercial</t>
  </si>
  <si>
    <t>Water and waste energy use is not available in EIA AEO.</t>
  </si>
  <si>
    <t>We assume energy use is dominated by water and wastewater treatment, not</t>
  </si>
  <si>
    <t>solid waste disposal.  We also assume all energy used for water treatment is</t>
  </si>
  <si>
    <t>in the form of electricity.</t>
  </si>
  <si>
    <t>We use data from Sanders and Webber and scale up water demand by population.</t>
  </si>
  <si>
    <t>Water treatment energy use (T BTU)</t>
  </si>
  <si>
    <t>U.S. Population</t>
  </si>
  <si>
    <t>U.S. Population (2010)</t>
  </si>
  <si>
    <t>2010 Primary Energy (assumed to be elec.)</t>
  </si>
  <si>
    <t>Primary Energy Use (assumed to be elec.)</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</si>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</sst>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12">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0" fillId="7" borderId="0" xfId="0" applyFill="1"/>
    <xf numFmtId="0" fontId="0" fillId="0" borderId="0" xfId="0"/>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xf numFmtId="0" fontId="27" fillId="0" borderId="0" xfId="4" applyFont="1" applyBorder="1">
      <alignment wrapText="1"/>
    </xf>
    <xf numFmtId="0" fontId="16" fillId="0" borderId="0" xfId="0" applyFont="1" applyAlignment="1" applyProtection="1">
      <alignment horizontal="right"/>
      <protection locked="0"/>
    </xf>
    <xf numFmtId="0" fontId="16" fillId="0" borderId="0" xfId="0" applyFont="1"/>
    <xf numFmtId="1" fontId="16" fillId="0" borderId="0" xfId="0" applyNumberFormat="1" applyFont="1"/>
    <xf numFmtId="0" fontId="0" fillId="8" borderId="0" xfId="0" applyFill="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5175097000000000</c:v>
                </c:pt>
                <c:pt idx="2">
                  <c:v>5194822000000000</c:v>
                </c:pt>
                <c:pt idx="3">
                  <c:v>5224717000000000</c:v>
                </c:pt>
                <c:pt idx="4">
                  <c:v>5259770000000000</c:v>
                </c:pt>
                <c:pt idx="5">
                  <c:v>5297346000000000</c:v>
                </c:pt>
                <c:pt idx="6">
                  <c:v>5341754000000000</c:v>
                </c:pt>
                <c:pt idx="7">
                  <c:v>5382864000000000</c:v>
                </c:pt>
                <c:pt idx="8">
                  <c:v>5425115000000000</c:v>
                </c:pt>
                <c:pt idx="9">
                  <c:v>5467710000000000</c:v>
                </c:pt>
                <c:pt idx="10">
                  <c:v>5507628000000000</c:v>
                </c:pt>
                <c:pt idx="11">
                  <c:v>5546722000000000</c:v>
                </c:pt>
                <c:pt idx="12">
                  <c:v>5588683000000000</c:v>
                </c:pt>
                <c:pt idx="13">
                  <c:v>5633157000000000</c:v>
                </c:pt>
                <c:pt idx="14">
                  <c:v>5684884000000000</c:v>
                </c:pt>
                <c:pt idx="15">
                  <c:v>5741099000000000</c:v>
                </c:pt>
                <c:pt idx="16">
                  <c:v>5798984000000000</c:v>
                </c:pt>
                <c:pt idx="17">
                  <c:v>5858108000000000</c:v>
                </c:pt>
                <c:pt idx="18">
                  <c:v>5916612000000000</c:v>
                </c:pt>
                <c:pt idx="19">
                  <c:v>5975570000000000</c:v>
                </c:pt>
                <c:pt idx="20">
                  <c:v>6032728000000000</c:v>
                </c:pt>
                <c:pt idx="21">
                  <c:v>6089498000000000</c:v>
                </c:pt>
                <c:pt idx="22">
                  <c:v>6147964000000000</c:v>
                </c:pt>
                <c:pt idx="23">
                  <c:v>6207725000000000</c:v>
                </c:pt>
                <c:pt idx="24">
                  <c:v>6268968000000000</c:v>
                </c:pt>
                <c:pt idx="25">
                  <c:v>6330867000000000</c:v>
                </c:pt>
                <c:pt idx="26">
                  <c:v>6394370000000000</c:v>
                </c:pt>
                <c:pt idx="27">
                  <c:v>6458303000000000</c:v>
                </c:pt>
                <c:pt idx="28">
                  <c:v>6527238000000000</c:v>
                </c:pt>
                <c:pt idx="29">
                  <c:v>6598626000000000</c:v>
                </c:pt>
                <c:pt idx="30">
                  <c:v>6672107000000000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5130948000000000</c:v>
                </c:pt>
                <c:pt idx="1">
                  <c:v>5175098000000000</c:v>
                </c:pt>
                <c:pt idx="2">
                  <c:v>5194822000000000</c:v>
                </c:pt>
                <c:pt idx="3">
                  <c:v>5224716000000000</c:v>
                </c:pt>
                <c:pt idx="4">
                  <c:v>5259770000000000</c:v>
                </c:pt>
                <c:pt idx="5">
                  <c:v>5297346000000001</c:v>
                </c:pt>
                <c:pt idx="6">
                  <c:v>5341754000000000</c:v>
                </c:pt>
                <c:pt idx="7">
                  <c:v>5382865000000000</c:v>
                </c:pt>
                <c:pt idx="8">
                  <c:v>5425115000000000</c:v>
                </c:pt>
                <c:pt idx="9">
                  <c:v>5467709999999999</c:v>
                </c:pt>
                <c:pt idx="10">
                  <c:v>5507626999999999</c:v>
                </c:pt>
                <c:pt idx="11">
                  <c:v>5546723000000000</c:v>
                </c:pt>
                <c:pt idx="12">
                  <c:v>5588681000000000</c:v>
                </c:pt>
                <c:pt idx="13">
                  <c:v>5633156000000000</c:v>
                </c:pt>
                <c:pt idx="14">
                  <c:v>5684885000000000</c:v>
                </c:pt>
                <c:pt idx="15">
                  <c:v>5741097000000001</c:v>
                </c:pt>
                <c:pt idx="16">
                  <c:v>5798984000000001</c:v>
                </c:pt>
                <c:pt idx="17">
                  <c:v>5858108999999999</c:v>
                </c:pt>
                <c:pt idx="18">
                  <c:v>5916613000000001</c:v>
                </c:pt>
                <c:pt idx="19">
                  <c:v>5975570000000000</c:v>
                </c:pt>
                <c:pt idx="20">
                  <c:v>6032728000000000</c:v>
                </c:pt>
                <c:pt idx="21">
                  <c:v>6089497999999999</c:v>
                </c:pt>
                <c:pt idx="22">
                  <c:v>6147963000000001</c:v>
                </c:pt>
                <c:pt idx="23">
                  <c:v>6207722999999999</c:v>
                </c:pt>
                <c:pt idx="24">
                  <c:v>6268968999999999</c:v>
                </c:pt>
                <c:pt idx="25">
                  <c:v>6330869000000000</c:v>
                </c:pt>
                <c:pt idx="26">
                  <c:v>6394369999999999</c:v>
                </c:pt>
                <c:pt idx="27">
                  <c:v>6458302000000000</c:v>
                </c:pt>
                <c:pt idx="28">
                  <c:v>6527239000000001</c:v>
                </c:pt>
                <c:pt idx="29">
                  <c:v>6598626000000000</c:v>
                </c:pt>
                <c:pt idx="30">
                  <c:v>6672109000000001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4496373000000000</c:v>
                </c:pt>
                <c:pt idx="2">
                  <c:v>4602268000000000</c:v>
                </c:pt>
                <c:pt idx="3">
                  <c:v>4680073000000000</c:v>
                </c:pt>
                <c:pt idx="4">
                  <c:v>4766840000000000</c:v>
                </c:pt>
                <c:pt idx="5">
                  <c:v>4854825000000000</c:v>
                </c:pt>
                <c:pt idx="6">
                  <c:v>4877728000000000</c:v>
                </c:pt>
                <c:pt idx="7">
                  <c:v>4901550000000000</c:v>
                </c:pt>
                <c:pt idx="8">
                  <c:v>4923748000000000</c:v>
                </c:pt>
                <c:pt idx="9">
                  <c:v>4946447000000000</c:v>
                </c:pt>
                <c:pt idx="10">
                  <c:v>4959159000000000</c:v>
                </c:pt>
                <c:pt idx="11">
                  <c:v>4977432000000000</c:v>
                </c:pt>
                <c:pt idx="12">
                  <c:v>5001067000000000</c:v>
                </c:pt>
                <c:pt idx="13">
                  <c:v>5027737000000000</c:v>
                </c:pt>
                <c:pt idx="14">
                  <c:v>5058623000000000</c:v>
                </c:pt>
                <c:pt idx="15">
                  <c:v>5093579000000000</c:v>
                </c:pt>
                <c:pt idx="16">
                  <c:v>5131377000000000</c:v>
                </c:pt>
                <c:pt idx="17">
                  <c:v>5170936000000000</c:v>
                </c:pt>
                <c:pt idx="18">
                  <c:v>5212136000000000</c:v>
                </c:pt>
                <c:pt idx="19">
                  <c:v>5255121000000000</c:v>
                </c:pt>
                <c:pt idx="20">
                  <c:v>5297927000000000</c:v>
                </c:pt>
                <c:pt idx="21">
                  <c:v>5346361000000000</c:v>
                </c:pt>
                <c:pt idx="22">
                  <c:v>5397854000000000</c:v>
                </c:pt>
                <c:pt idx="23">
                  <c:v>5453210000000000</c:v>
                </c:pt>
                <c:pt idx="24">
                  <c:v>5511477000000000</c:v>
                </c:pt>
                <c:pt idx="25">
                  <c:v>5573385000000000</c:v>
                </c:pt>
                <c:pt idx="26">
                  <c:v>5639232000000000</c:v>
                </c:pt>
                <c:pt idx="27">
                  <c:v>5709290000000000</c:v>
                </c:pt>
                <c:pt idx="28">
                  <c:v>5783511000000000</c:v>
                </c:pt>
                <c:pt idx="29">
                  <c:v>5862469000000000</c:v>
                </c:pt>
                <c:pt idx="30">
                  <c:v>5945138000000000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4496371000000000</c:v>
                </c:pt>
                <c:pt idx="2">
                  <c:v>4602269000000000</c:v>
                </c:pt>
                <c:pt idx="3">
                  <c:v>4680073000000000</c:v>
                </c:pt>
                <c:pt idx="4">
                  <c:v>4766841000000000</c:v>
                </c:pt>
                <c:pt idx="5">
                  <c:v>4854825000000000</c:v>
                </c:pt>
                <c:pt idx="6">
                  <c:v>4877729000000000</c:v>
                </c:pt>
                <c:pt idx="7">
                  <c:v>4901550000000000</c:v>
                </c:pt>
                <c:pt idx="8">
                  <c:v>4923749000000000</c:v>
                </c:pt>
                <c:pt idx="9">
                  <c:v>4946446000000000</c:v>
                </c:pt>
                <c:pt idx="10">
                  <c:v>4959159000000000</c:v>
                </c:pt>
                <c:pt idx="11">
                  <c:v>4977433000000000</c:v>
                </c:pt>
                <c:pt idx="12">
                  <c:v>5001068000000000</c:v>
                </c:pt>
                <c:pt idx="13">
                  <c:v>5027737000000000</c:v>
                </c:pt>
                <c:pt idx="14">
                  <c:v>5058623000000000</c:v>
                </c:pt>
                <c:pt idx="15">
                  <c:v>5093578000000000</c:v>
                </c:pt>
                <c:pt idx="16">
                  <c:v>5131378000000000</c:v>
                </c:pt>
                <c:pt idx="17">
                  <c:v>5170936000000000</c:v>
                </c:pt>
                <c:pt idx="18">
                  <c:v>5212136000000000</c:v>
                </c:pt>
                <c:pt idx="19">
                  <c:v>5255122000000000</c:v>
                </c:pt>
                <c:pt idx="20">
                  <c:v>5297927000000000</c:v>
                </c:pt>
                <c:pt idx="21">
                  <c:v>5346362000000000</c:v>
                </c:pt>
                <c:pt idx="22">
                  <c:v>5397854000000000</c:v>
                </c:pt>
                <c:pt idx="23">
                  <c:v>5453210000000000</c:v>
                </c:pt>
                <c:pt idx="24">
                  <c:v>5511475999999999</c:v>
                </c:pt>
                <c:pt idx="25">
                  <c:v>5573385000000000</c:v>
                </c:pt>
                <c:pt idx="26">
                  <c:v>5639232000000000</c:v>
                </c:pt>
                <c:pt idx="27">
                  <c:v>5709290000000000</c:v>
                </c:pt>
                <c:pt idx="28">
                  <c:v>5783510000000000</c:v>
                </c:pt>
                <c:pt idx="29">
                  <c:v>5862468000000000</c:v>
                </c:pt>
                <c:pt idx="30">
                  <c:v>5945139000000000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opLeftCell="A55" workbookViewId="0">
      <selection activeCell="A77" sqref="A77"/>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2020</v>
      </c>
    </row>
    <row r="6" spans="1:2" x14ac:dyDescent="0.25">
      <c r="B6" t="s">
        <v>355</v>
      </c>
    </row>
    <row r="7" spans="1:2" x14ac:dyDescent="0.25">
      <c r="B7" s="6" t="s">
        <v>638</v>
      </c>
    </row>
    <row r="8" spans="1:2" x14ac:dyDescent="0.25">
      <c r="B8" t="s">
        <v>73</v>
      </c>
    </row>
    <row r="10" spans="1:2" x14ac:dyDescent="0.25">
      <c r="B10" s="2" t="s">
        <v>82</v>
      </c>
    </row>
    <row r="11" spans="1:2" x14ac:dyDescent="0.25">
      <c r="B11" t="s">
        <v>72</v>
      </c>
    </row>
    <row r="12" spans="1:2" x14ac:dyDescent="0.25">
      <c r="B12" s="5">
        <v>2020</v>
      </c>
    </row>
    <row r="13" spans="1:2" x14ac:dyDescent="0.25">
      <c r="B13" t="s">
        <v>355</v>
      </c>
    </row>
    <row r="14" spans="1:2" x14ac:dyDescent="0.25">
      <c r="B14" s="6" t="s">
        <v>639</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1" x14ac:dyDescent="0.25">
      <c r="A65" t="s">
        <v>101</v>
      </c>
    </row>
    <row r="67" spans="1:1" x14ac:dyDescent="0.25">
      <c r="A67" s="1" t="s">
        <v>549</v>
      </c>
    </row>
    <row r="68" spans="1:1" x14ac:dyDescent="0.25">
      <c r="A68" t="s">
        <v>550</v>
      </c>
    </row>
    <row r="69" spans="1:1" x14ac:dyDescent="0.25">
      <c r="A69" t="s">
        <v>551</v>
      </c>
    </row>
    <row r="70" spans="1:1" x14ac:dyDescent="0.25">
      <c r="A70" t="s">
        <v>552</v>
      </c>
    </row>
    <row r="71" spans="1:1" x14ac:dyDescent="0.25">
      <c r="A71" t="s">
        <v>553</v>
      </c>
    </row>
    <row r="72" spans="1:1" x14ac:dyDescent="0.25">
      <c r="A72" t="s">
        <v>554</v>
      </c>
    </row>
    <row r="73" spans="1:1" x14ac:dyDescent="0.25">
      <c r="A73" t="s">
        <v>555</v>
      </c>
    </row>
    <row r="75" spans="1:1" s="90" customFormat="1" x14ac:dyDescent="0.25">
      <c r="A75" s="1" t="s">
        <v>656</v>
      </c>
    </row>
    <row r="76" spans="1:1" s="90" customFormat="1" x14ac:dyDescent="0.25">
      <c r="A76" s="90" t="s">
        <v>657</v>
      </c>
    </row>
    <row r="77" spans="1:1" s="90" customFormat="1" x14ac:dyDescent="0.25"/>
    <row r="78" spans="1:1" s="90" customFormat="1" x14ac:dyDescent="0.25"/>
    <row r="79" spans="1:1" s="90" customFormat="1" x14ac:dyDescent="0.25"/>
    <row r="80" spans="1:1" s="90" customFormat="1" x14ac:dyDescent="0.25"/>
    <row r="81" spans="1:2" s="90" customFormat="1" x14ac:dyDescent="0.25"/>
    <row r="82" spans="1:2" s="90" customFormat="1" x14ac:dyDescent="0.25"/>
    <row r="83" spans="1:2" s="90" customFormat="1" x14ac:dyDescent="0.25"/>
    <row r="84" spans="1:2" x14ac:dyDescent="0.25">
      <c r="A84" s="1" t="s">
        <v>347</v>
      </c>
    </row>
    <row r="85" spans="1:2" x14ac:dyDescent="0.25">
      <c r="A85" s="50">
        <f>'RECS HC2.1'!B24/('RECS HC2.1'!B24+'RECS HC2.1'!B27)</f>
        <v>0.80118443316412857</v>
      </c>
      <c r="B85" t="s">
        <v>139</v>
      </c>
    </row>
    <row r="86" spans="1:2" x14ac:dyDescent="0.25">
      <c r="A86" s="50">
        <f>'RECS HC2.1'!B27/('RECS HC2.1'!B27+'RECS HC2.1'!B24)</f>
        <v>0.1988155668358714</v>
      </c>
      <c r="B86" t="s">
        <v>140</v>
      </c>
    </row>
    <row r="88" spans="1:2" x14ac:dyDescent="0.25">
      <c r="A88" t="s">
        <v>548</v>
      </c>
      <c r="B88" s="54">
        <f>10^15</f>
        <v>1000000000000000</v>
      </c>
    </row>
  </sheetData>
  <hyperlinks>
    <hyperlink ref="B21" r:id="rId1" display="http://www.euroheat.org/United-States-156.aspx"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6" sqref="C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375</v>
      </c>
      <c r="B10" s="62" t="s">
        <v>44</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376</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377</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378</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379</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380</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381</v>
      </c>
      <c r="B26" s="66" t="s">
        <v>565</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382</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383</v>
      </c>
      <c r="B29" s="66" t="s">
        <v>565</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384</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566</v>
      </c>
    </row>
    <row r="33" spans="1:34" x14ac:dyDescent="0.25">
      <c r="B33" s="65" t="s">
        <v>567</v>
      </c>
    </row>
    <row r="34" spans="1:34" x14ac:dyDescent="0.25">
      <c r="A34" s="79" t="s">
        <v>385</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386</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387</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388</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389</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390</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391</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392</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393</v>
      </c>
      <c r="B42" s="80" t="s">
        <v>568</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394</v>
      </c>
      <c r="B43" s="80" t="s">
        <v>569</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395</v>
      </c>
      <c r="B44" s="80" t="s">
        <v>570</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396</v>
      </c>
      <c r="B45" s="80" t="s">
        <v>571</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397</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398</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399</v>
      </c>
      <c r="B48" s="83" t="s">
        <v>572</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573</v>
      </c>
      <c r="B49" s="80" t="s">
        <v>574</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575</v>
      </c>
      <c r="B50" s="83" t="s">
        <v>576</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400</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401</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402</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403</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404</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405</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406</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577</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407</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408</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409</v>
      </c>
      <c r="B64" s="80" t="s">
        <v>356</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410</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411</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412</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413</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414</v>
      </c>
      <c r="B71" s="80" t="s">
        <v>578</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415</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416</v>
      </c>
      <c r="B74" s="80" t="s">
        <v>579</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580</v>
      </c>
    </row>
    <row r="77" spans="1:34" ht="15" customHeight="1" x14ac:dyDescent="0.25">
      <c r="A77" s="14" t="s">
        <v>417</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418</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419</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420</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421</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422</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423</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424</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425</v>
      </c>
      <c r="B85" s="66" t="s">
        <v>581</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426</v>
      </c>
      <c r="B86" s="66" t="s">
        <v>582</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427</v>
      </c>
      <c r="B87" s="66" t="s">
        <v>583</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428</v>
      </c>
      <c r="B88" s="66" t="s">
        <v>584</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429</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430</v>
      </c>
      <c r="B90" s="66" t="s">
        <v>585</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586</v>
      </c>
      <c r="B91" s="65" t="s">
        <v>587</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588</v>
      </c>
      <c r="B92" s="66" t="s">
        <v>589</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431</v>
      </c>
      <c r="B93" s="65" t="s">
        <v>590</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432</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591</v>
      </c>
    </row>
    <row r="98" spans="1:34" ht="15" customHeight="1" x14ac:dyDescent="0.25">
      <c r="A98" s="14" t="s">
        <v>433</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434</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435</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436</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437</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438</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439</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440</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441</v>
      </c>
      <c r="B106" s="66" t="s">
        <v>581</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442</v>
      </c>
      <c r="B107" s="66" t="s">
        <v>582</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443</v>
      </c>
      <c r="B108" s="66" t="s">
        <v>583</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444</v>
      </c>
      <c r="B109" s="66" t="s">
        <v>584</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445</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446</v>
      </c>
      <c r="B111" s="66" t="s">
        <v>585</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447</v>
      </c>
      <c r="B112" s="93" t="s">
        <v>592</v>
      </c>
      <c r="C112" s="94">
        <v>21.012035000000001</v>
      </c>
      <c r="D112" s="94">
        <v>21.043247000000001</v>
      </c>
      <c r="E112" s="94">
        <v>21.216681999999999</v>
      </c>
      <c r="F112" s="94">
        <v>21.018280000000001</v>
      </c>
      <c r="G112" s="94">
        <v>20.85379</v>
      </c>
      <c r="H112" s="94">
        <v>20.627789</v>
      </c>
      <c r="I112" s="94">
        <v>20.385228999999999</v>
      </c>
      <c r="J112" s="94">
        <v>20.220219</v>
      </c>
      <c r="K112" s="94">
        <v>20.168883999999998</v>
      </c>
      <c r="L112" s="94">
        <v>20.144856999999998</v>
      </c>
      <c r="M112" s="94">
        <v>20.183903000000001</v>
      </c>
      <c r="N112" s="94">
        <v>20.200790000000001</v>
      </c>
      <c r="O112" s="94">
        <v>20.210455</v>
      </c>
      <c r="P112" s="94">
        <v>20.251712999999999</v>
      </c>
      <c r="Q112" s="94">
        <v>20.298100000000002</v>
      </c>
      <c r="R112" s="94">
        <v>20.374268000000001</v>
      </c>
      <c r="S112" s="94">
        <v>20.453151999999999</v>
      </c>
      <c r="T112" s="94">
        <v>20.522358000000001</v>
      </c>
      <c r="U112" s="94">
        <v>20.597715000000001</v>
      </c>
      <c r="V112" s="94">
        <v>20.691054999999999</v>
      </c>
      <c r="W112" s="94">
        <v>20.79027</v>
      </c>
      <c r="X112" s="94">
        <v>20.887352</v>
      </c>
      <c r="Y112" s="94">
        <v>20.988150000000001</v>
      </c>
      <c r="Z112" s="94">
        <v>21.068726000000002</v>
      </c>
      <c r="AA112" s="94">
        <v>21.118212</v>
      </c>
      <c r="AB112" s="94">
        <v>21.216028000000001</v>
      </c>
      <c r="AC112" s="94">
        <v>21.321000999999999</v>
      </c>
      <c r="AD112" s="94">
        <v>21.423819999999999</v>
      </c>
      <c r="AE112" s="94">
        <v>21.530754000000002</v>
      </c>
      <c r="AF112" s="94">
        <v>21.665205</v>
      </c>
      <c r="AG112" s="94">
        <v>21.802175999999999</v>
      </c>
      <c r="AH112" s="95">
        <v>1.2310000000000001E-3</v>
      </c>
    </row>
    <row r="113" spans="1:34" ht="15" customHeight="1" x14ac:dyDescent="0.25">
      <c r="A113" s="14" t="s">
        <v>593</v>
      </c>
      <c r="B113" s="66" t="s">
        <v>594</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595</v>
      </c>
      <c r="B114" s="65" t="s">
        <v>596</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597</v>
      </c>
    </row>
    <row r="117" spans="1:34" ht="15" customHeight="1" x14ac:dyDescent="0.25">
      <c r="A117" s="14" t="s">
        <v>448</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449</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450</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451</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452</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453</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454</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455</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456</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457</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458</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459</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460</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461</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462</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463</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464</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465</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466</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467</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468</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469</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470</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471</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472</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96" t="s">
        <v>598</v>
      </c>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77"/>
    </row>
    <row r="148" spans="1:34" x14ac:dyDescent="0.25">
      <c r="B148" s="29" t="s">
        <v>599</v>
      </c>
    </row>
    <row r="149" spans="1:34" x14ac:dyDescent="0.25">
      <c r="B149" s="29" t="s">
        <v>600</v>
      </c>
    </row>
    <row r="150" spans="1:34" ht="15" customHeight="1" x14ac:dyDescent="0.25">
      <c r="B150" s="29" t="s">
        <v>601</v>
      </c>
    </row>
    <row r="151" spans="1:34" ht="15" customHeight="1" x14ac:dyDescent="0.25">
      <c r="B151" s="29" t="s">
        <v>602</v>
      </c>
    </row>
    <row r="152" spans="1:34" ht="15" customHeight="1" x14ac:dyDescent="0.25">
      <c r="B152" s="29" t="s">
        <v>603</v>
      </c>
    </row>
    <row r="153" spans="1:34" ht="15" customHeight="1" x14ac:dyDescent="0.25">
      <c r="B153" s="29" t="s">
        <v>71</v>
      </c>
    </row>
    <row r="154" spans="1:34" ht="15" customHeight="1" x14ac:dyDescent="0.25">
      <c r="B154" s="29" t="s">
        <v>604</v>
      </c>
    </row>
    <row r="155" spans="1:34" ht="15" customHeight="1" x14ac:dyDescent="0.25">
      <c r="B155" s="29" t="s">
        <v>605</v>
      </c>
    </row>
    <row r="156" spans="1:34" ht="15" customHeight="1" x14ac:dyDescent="0.25">
      <c r="B156" s="29" t="s">
        <v>606</v>
      </c>
    </row>
    <row r="157" spans="1:34" ht="15" customHeight="1" x14ac:dyDescent="0.25">
      <c r="B157" s="29" t="s">
        <v>607</v>
      </c>
    </row>
    <row r="158" spans="1:34" ht="15" customHeight="1" x14ac:dyDescent="0.25">
      <c r="B158" s="29" t="s">
        <v>608</v>
      </c>
    </row>
    <row r="159" spans="1:34" ht="15" customHeight="1" x14ac:dyDescent="0.25">
      <c r="B159" s="29" t="s">
        <v>348</v>
      </c>
    </row>
    <row r="160" spans="1:34" ht="15" customHeight="1" x14ac:dyDescent="0.25">
      <c r="B160" s="29" t="s">
        <v>609</v>
      </c>
    </row>
    <row r="161" spans="2:2" ht="15" customHeight="1" x14ac:dyDescent="0.25">
      <c r="B161" s="29" t="s">
        <v>357</v>
      </c>
    </row>
    <row r="162" spans="2:2" ht="15" customHeight="1" x14ac:dyDescent="0.25">
      <c r="B162" s="29" t="s">
        <v>610</v>
      </c>
    </row>
    <row r="163" spans="2:2" ht="15" customHeight="1" x14ac:dyDescent="0.25">
      <c r="B163" s="29" t="s">
        <v>611</v>
      </c>
    </row>
    <row r="164" spans="2:2" ht="15" customHeight="1" x14ac:dyDescent="0.25">
      <c r="B164" s="29" t="s">
        <v>612</v>
      </c>
    </row>
    <row r="165" spans="2:2" x14ac:dyDescent="0.25">
      <c r="B165" s="29" t="s">
        <v>613</v>
      </c>
    </row>
    <row r="166" spans="2:2" ht="15" customHeight="1" x14ac:dyDescent="0.25">
      <c r="B166" s="29" t="s">
        <v>614</v>
      </c>
    </row>
    <row r="167" spans="2:2" ht="15" customHeight="1" x14ac:dyDescent="0.25">
      <c r="B167" s="29" t="s">
        <v>615</v>
      </c>
    </row>
    <row r="308" spans="2:34" ht="15" customHeight="1" x14ac:dyDescent="0.25">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c r="AG308" s="92"/>
      <c r="AH308" s="92"/>
    </row>
    <row r="511" spans="2:34" ht="15" customHeight="1" x14ac:dyDescent="0.25">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c r="AG511" s="92"/>
      <c r="AH511" s="92"/>
    </row>
    <row r="712" spans="2:34" ht="15" customHeight="1" x14ac:dyDescent="0.25">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c r="AG712" s="92"/>
      <c r="AH712" s="92"/>
    </row>
    <row r="887" spans="2:34" ht="15" customHeight="1" x14ac:dyDescent="0.25">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c r="AG887" s="92"/>
      <c r="AH887" s="92"/>
    </row>
    <row r="1100" spans="2:34" ht="15" customHeight="1" x14ac:dyDescent="0.25">
      <c r="B1100" s="92"/>
      <c r="C1100" s="92"/>
      <c r="D1100" s="92"/>
      <c r="E1100" s="92"/>
      <c r="F1100" s="92"/>
      <c r="G1100" s="92"/>
      <c r="H1100" s="92"/>
      <c r="I1100" s="92"/>
      <c r="J1100" s="92"/>
      <c r="K1100" s="92"/>
      <c r="L1100" s="92"/>
      <c r="M1100" s="92"/>
      <c r="N1100" s="92"/>
      <c r="O1100" s="92"/>
      <c r="P1100" s="92"/>
      <c r="Q1100" s="92"/>
      <c r="R1100" s="92"/>
      <c r="S1100" s="92"/>
      <c r="T1100" s="92"/>
      <c r="U1100" s="92"/>
      <c r="V1100" s="92"/>
      <c r="W1100" s="92"/>
      <c r="X1100" s="92"/>
      <c r="Y1100" s="92"/>
      <c r="Z1100" s="92"/>
      <c r="AA1100" s="92"/>
      <c r="AB1100" s="92"/>
      <c r="AC1100" s="92"/>
      <c r="AD1100" s="92"/>
      <c r="AE1100" s="92"/>
      <c r="AF1100" s="92"/>
      <c r="AG1100" s="92"/>
      <c r="AH1100" s="92"/>
    </row>
    <row r="1227" spans="2:34" ht="15" customHeight="1" x14ac:dyDescent="0.25">
      <c r="B1227" s="92"/>
      <c r="C1227" s="92"/>
      <c r="D1227" s="92"/>
      <c r="E1227" s="92"/>
      <c r="F1227" s="92"/>
      <c r="G1227" s="92"/>
      <c r="H1227" s="92"/>
      <c r="I1227" s="92"/>
      <c r="J1227" s="92"/>
      <c r="K1227" s="92"/>
      <c r="L1227" s="92"/>
      <c r="M1227" s="92"/>
      <c r="N1227" s="92"/>
      <c r="O1227" s="92"/>
      <c r="P1227" s="92"/>
      <c r="Q1227" s="92"/>
      <c r="R1227" s="92"/>
      <c r="S1227" s="92"/>
      <c r="T1227" s="92"/>
      <c r="U1227" s="92"/>
      <c r="V1227" s="92"/>
      <c r="W1227" s="92"/>
      <c r="X1227" s="92"/>
      <c r="Y1227" s="92"/>
      <c r="Z1227" s="92"/>
      <c r="AA1227" s="92"/>
      <c r="AB1227" s="92"/>
      <c r="AC1227" s="92"/>
      <c r="AD1227" s="92"/>
      <c r="AE1227" s="92"/>
      <c r="AF1227" s="92"/>
      <c r="AG1227" s="92"/>
      <c r="AH1227" s="92"/>
    </row>
    <row r="1390" spans="2:34" ht="15" customHeight="1" x14ac:dyDescent="0.25">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c r="AG1390" s="92"/>
      <c r="AH1390" s="92"/>
    </row>
    <row r="1502" spans="2:34" ht="15" customHeight="1" x14ac:dyDescent="0.25">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c r="AG1502" s="92"/>
      <c r="AH1502" s="92"/>
    </row>
    <row r="1604" spans="2:34" ht="15" customHeight="1" x14ac:dyDescent="0.25">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c r="AG1604" s="92"/>
      <c r="AH1604" s="92"/>
    </row>
    <row r="1698" spans="2:34" ht="15" customHeight="1" x14ac:dyDescent="0.25">
      <c r="B1698" s="92"/>
      <c r="C1698" s="92"/>
      <c r="D1698" s="92"/>
      <c r="E1698" s="92"/>
      <c r="F1698" s="92"/>
      <c r="G1698" s="92"/>
      <c r="H1698" s="92"/>
      <c r="I1698" s="92"/>
      <c r="J1698" s="92"/>
      <c r="K1698" s="92"/>
      <c r="L1698" s="92"/>
      <c r="M1698" s="92"/>
      <c r="N1698" s="92"/>
      <c r="O1698" s="92"/>
      <c r="P1698" s="92"/>
      <c r="Q1698" s="92"/>
      <c r="R1698" s="92"/>
      <c r="S1698" s="92"/>
      <c r="T1698" s="92"/>
      <c r="U1698" s="92"/>
      <c r="V1698" s="92"/>
      <c r="W1698" s="92"/>
      <c r="X1698" s="92"/>
      <c r="Y1698" s="92"/>
      <c r="Z1698" s="92"/>
      <c r="AA1698" s="92"/>
      <c r="AB1698" s="92"/>
      <c r="AC1698" s="92"/>
      <c r="AD1698" s="92"/>
      <c r="AE1698" s="92"/>
      <c r="AF1698" s="92"/>
      <c r="AG1698" s="92"/>
      <c r="AH1698" s="92"/>
    </row>
    <row r="1945" spans="2:34" ht="15" customHeight="1" x14ac:dyDescent="0.25">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c r="AG1945" s="92"/>
      <c r="AH1945" s="92"/>
    </row>
    <row r="2031" spans="2:34" ht="15" customHeight="1" x14ac:dyDescent="0.25">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c r="AG2031" s="92"/>
      <c r="AH2031" s="92"/>
    </row>
    <row r="2153" spans="2:34" ht="15" customHeight="1" x14ac:dyDescent="0.25">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c r="AG2153" s="92"/>
      <c r="AH2153" s="92"/>
    </row>
    <row r="2317" spans="2:34" ht="15" customHeight="1" x14ac:dyDescent="0.25">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c r="AG2317" s="92"/>
      <c r="AH2317" s="92"/>
    </row>
    <row r="2419" spans="2:34" ht="15" customHeight="1" x14ac:dyDescent="0.25">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c r="AG2419" s="92"/>
      <c r="AH2419" s="92"/>
    </row>
    <row r="2509" spans="2:34" ht="15" customHeight="1" x14ac:dyDescent="0.25">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c r="AG2509" s="92"/>
      <c r="AH2509" s="92"/>
    </row>
    <row r="2598" spans="2:34" ht="15" customHeight="1" x14ac:dyDescent="0.25">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c r="AG2598" s="92"/>
      <c r="AH2598" s="92"/>
    </row>
    <row r="2719" spans="2:34" ht="15" customHeight="1" x14ac:dyDescent="0.25">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c r="AG2719" s="92"/>
      <c r="AH2719" s="92"/>
    </row>
    <row r="2837" spans="2:34" ht="15" customHeight="1" x14ac:dyDescent="0.25">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c r="AG2837" s="92"/>
      <c r="AH2837" s="92"/>
    </row>
  </sheetData>
  <mergeCells count="21">
    <mergeCell ref="B112:AH112"/>
    <mergeCell ref="B147:AG147"/>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tabSelected="1" workbookViewId="0">
      <selection activeCell="A2" sqref="A2"/>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9">
        <f>Calculations!K186-'Water and Waste'!C14</f>
        <v>1753075107369824.5</v>
      </c>
      <c r="D2" s="9">
        <f>Calculations!L186-'Water and Waste'!D14</f>
        <v>1878070126794797.8</v>
      </c>
      <c r="E2" s="9">
        <f>Calculations!M186-'Water and Waste'!E14</f>
        <v>1963288614062102.5</v>
      </c>
      <c r="F2" s="9">
        <f>Calculations!N186-'Water and Waste'!F14</f>
        <v>2048660284750767.8</v>
      </c>
      <c r="G2" s="9">
        <f>Calculations!O186-'Water and Waste'!G14</f>
        <v>2136586212229338.5</v>
      </c>
      <c r="H2" s="9">
        <f>Calculations!P186-'Water and Waste'!H14</f>
        <v>2224578112076844.3</v>
      </c>
      <c r="I2" s="9">
        <f>Calculations!Q186-'Water and Waste'!I14</f>
        <v>2255714342082799.5</v>
      </c>
      <c r="J2" s="9">
        <f>Calculations!R186-'Water and Waste'!J14</f>
        <v>2287728865562932.5</v>
      </c>
      <c r="K2" s="9">
        <f>Calculations!S186-'Water and Waste'!K14</f>
        <v>2319840792570059.5</v>
      </c>
      <c r="L2" s="9">
        <f>Calculations!T186-'Water and Waste'!L14</f>
        <v>2351849838683210</v>
      </c>
      <c r="M2" s="9">
        <f>Calculations!U186-'Water and Waste'!M14</f>
        <v>2383531719481413.5</v>
      </c>
      <c r="N2" s="9">
        <f>Calculations!V186-'Water and Waste'!N14</f>
        <v>2416076792754185.5</v>
      </c>
      <c r="O2" s="9">
        <f>Calculations!W186-'Water and Waste'!O14</f>
        <v>2450652774080554.5</v>
      </c>
      <c r="P2" s="9">
        <f>Calculations!X186-'Water and Waste'!P14</f>
        <v>2485559984565764.5</v>
      </c>
      <c r="Q2" s="9">
        <f>Calculations!Y186-'Water and Waste'!Q14</f>
        <v>2521566781999328.5</v>
      </c>
      <c r="R2" s="9">
        <f>Calculations!Z186-'Water and Waste'!R14</f>
        <v>2558977166381248</v>
      </c>
      <c r="S2" s="9">
        <f>Calculations!AA186-'Water and Waste'!S14</f>
        <v>2597311101027250</v>
      </c>
      <c r="T2" s="9">
        <f>Calculations!AB186-'Water and Waste'!T14</f>
        <v>2636267585937335</v>
      </c>
      <c r="U2" s="9">
        <f>Calculations!AC186-'Water and Waste'!U14</f>
        <v>2676315584427231.5</v>
      </c>
      <c r="V2" s="9">
        <f>Calculations!AD186-'Water and Waste'!V14</f>
        <v>2717339417602179</v>
      </c>
      <c r="W2" s="9">
        <f>Calculations!AE186-'Water and Waste'!W14</f>
        <v>2760842727672667</v>
      </c>
      <c r="X2" s="9">
        <f>Calculations!AF186-'Water and Waste'!X14</f>
        <v>2806574799059663</v>
      </c>
      <c r="Y2" s="9">
        <f>Calculations!AG186-'Water and Waste'!Y14</f>
        <v>2853534273973652.5</v>
      </c>
      <c r="Z2" s="9">
        <f>Calculations!AH186-'Water and Waste'!Z14</f>
        <v>2903522115730365</v>
      </c>
      <c r="AA2" s="9">
        <f>Calculations!AI186-'Water and Waste'!AA14</f>
        <v>2954814608750768.5</v>
      </c>
      <c r="AB2" s="9">
        <f>Calculations!AJ186-'Water and Waste'!AB14</f>
        <v>3008777358561079</v>
      </c>
      <c r="AC2" s="9">
        <f>Calculations!AK186-'Water and Waste'!AC14</f>
        <v>3065299328477021.5</v>
      </c>
      <c r="AD2" s="9">
        <f>Calculations!AL186-'Water and Waste'!AD14</f>
        <v>3124923445130053</v>
      </c>
      <c r="AE2" s="9">
        <f>Calculations!AM186-'Water and Waste'!AE14</f>
        <v>3186796671835901</v>
      </c>
      <c r="AF2" s="9">
        <f>Calculations!AN186-'Water and Waste'!AF14</f>
        <v>3252025293015535.5</v>
      </c>
      <c r="AG2" s="9">
        <f>Calculations!AO186-'Water and Waste'!AG14</f>
        <v>3320115271984685.5</v>
      </c>
    </row>
    <row r="3" spans="1:35" x14ac:dyDescent="0.25">
      <c r="A3" s="1" t="s">
        <v>77</v>
      </c>
      <c r="B3" s="9">
        <f>Calculations!J187</f>
        <v>0</v>
      </c>
      <c r="C3" s="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topLeftCell="A105" zoomScale="90" zoomScaleNormal="90" workbookViewId="0">
      <selection activeCell="B105" sqref="B105"/>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473</v>
      </c>
      <c r="B10" s="62" t="s">
        <v>1</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474</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475</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476</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477</v>
      </c>
      <c r="B24" s="66" t="s">
        <v>565</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478</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566</v>
      </c>
    </row>
    <row r="28" spans="1:34" ht="15" customHeight="1" x14ac:dyDescent="0.25">
      <c r="B28" s="73" t="s">
        <v>567</v>
      </c>
    </row>
    <row r="29" spans="1:34" ht="15" customHeight="1" x14ac:dyDescent="0.25">
      <c r="A29" s="14" t="s">
        <v>479</v>
      </c>
      <c r="B29" s="80" t="s">
        <v>616</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480</v>
      </c>
      <c r="B30" s="80" t="s">
        <v>617</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481</v>
      </c>
      <c r="B31" s="80" t="s">
        <v>618</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482</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483</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484</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485</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486</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487</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488</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619</v>
      </c>
      <c r="B39" s="83" t="s">
        <v>572</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620</v>
      </c>
      <c r="B40" s="80" t="s">
        <v>574</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621</v>
      </c>
      <c r="B41" s="83" t="s">
        <v>576</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489</v>
      </c>
      <c r="B44" s="80" t="s">
        <v>616</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490</v>
      </c>
      <c r="B45" s="80" t="s">
        <v>617</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491</v>
      </c>
      <c r="B46" s="80" t="s">
        <v>618</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492</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493</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494</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495</v>
      </c>
      <c r="B52" s="80" t="s">
        <v>616</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496</v>
      </c>
      <c r="B53" s="80" t="s">
        <v>618</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497</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498</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499</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500</v>
      </c>
      <c r="B58" s="80" t="s">
        <v>622</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580</v>
      </c>
    </row>
    <row r="61" spans="1:34" ht="15" customHeight="1" x14ac:dyDescent="0.25">
      <c r="A61" s="14" t="s">
        <v>501</v>
      </c>
      <c r="B61" s="66" t="s">
        <v>616</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502</v>
      </c>
      <c r="B62" s="66" t="s">
        <v>617</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503</v>
      </c>
      <c r="B63" s="66" t="s">
        <v>618</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504</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505</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506</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507</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508</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509</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510</v>
      </c>
      <c r="B70" s="66" t="s">
        <v>623</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624</v>
      </c>
      <c r="B71" s="73" t="s">
        <v>625</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626</v>
      </c>
      <c r="B72" s="66" t="s">
        <v>589</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511</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512</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513</v>
      </c>
      <c r="B78" s="66" t="s">
        <v>616</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514</v>
      </c>
      <c r="B79" s="66" t="s">
        <v>617</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515</v>
      </c>
      <c r="B80" s="66" t="s">
        <v>618</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516</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517</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518</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519</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520</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521</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522</v>
      </c>
      <c r="B87" s="66" t="s">
        <v>623</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523</v>
      </c>
      <c r="B88" s="73" t="s">
        <v>627</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628</v>
      </c>
      <c r="B89" s="66" t="s">
        <v>589</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629</v>
      </c>
      <c r="B90" s="73" t="s">
        <v>596</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630</v>
      </c>
    </row>
    <row r="93" spans="1:34" ht="15" customHeight="1" x14ac:dyDescent="0.25">
      <c r="A93" s="14" t="s">
        <v>524</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525</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526</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527</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528</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529</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530</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531</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532</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533</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534</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535</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536</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537</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538</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539</v>
      </c>
      <c r="B112" s="98" t="s">
        <v>32</v>
      </c>
      <c r="C112" s="99">
        <v>840</v>
      </c>
      <c r="D112" s="99">
        <v>706</v>
      </c>
      <c r="E112" s="99">
        <v>826</v>
      </c>
      <c r="F112" s="99">
        <v>834</v>
      </c>
      <c r="G112" s="99">
        <v>842</v>
      </c>
      <c r="H112" s="99">
        <v>850</v>
      </c>
      <c r="I112" s="99">
        <v>858</v>
      </c>
      <c r="J112" s="99">
        <v>867</v>
      </c>
      <c r="K112" s="99">
        <v>875</v>
      </c>
      <c r="L112" s="99">
        <v>883</v>
      </c>
      <c r="M112" s="99">
        <v>891</v>
      </c>
      <c r="N112" s="99">
        <v>899</v>
      </c>
      <c r="O112" s="99">
        <v>907</v>
      </c>
      <c r="P112" s="99">
        <v>916</v>
      </c>
      <c r="Q112" s="99">
        <v>924</v>
      </c>
      <c r="R112" s="99">
        <v>932</v>
      </c>
      <c r="S112" s="99">
        <v>940</v>
      </c>
      <c r="T112" s="99">
        <v>948</v>
      </c>
      <c r="U112" s="99">
        <v>956</v>
      </c>
      <c r="V112" s="99">
        <v>965</v>
      </c>
      <c r="W112" s="99">
        <v>973</v>
      </c>
      <c r="X112" s="99">
        <v>981</v>
      </c>
      <c r="Y112" s="99">
        <v>989</v>
      </c>
      <c r="Z112" s="99">
        <v>997</v>
      </c>
      <c r="AA112" s="99">
        <v>1005</v>
      </c>
      <c r="AB112" s="99">
        <v>1014</v>
      </c>
      <c r="AC112" s="99">
        <v>1022</v>
      </c>
      <c r="AD112" s="99">
        <v>1030</v>
      </c>
      <c r="AE112" s="99">
        <v>1038</v>
      </c>
      <c r="AF112" s="99">
        <v>1046</v>
      </c>
      <c r="AG112" s="99">
        <v>1054</v>
      </c>
      <c r="AH112" s="100">
        <v>7.5940000000000001E-3</v>
      </c>
    </row>
    <row r="113" spans="1:34" ht="15" customHeight="1" x14ac:dyDescent="0.25">
      <c r="A113" s="14" t="s">
        <v>540</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541</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542</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543</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544</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545</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546</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547</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96" t="s">
        <v>598</v>
      </c>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77"/>
    </row>
    <row r="123" spans="1:34" ht="15" customHeight="1" x14ac:dyDescent="0.25">
      <c r="B123" s="29" t="s">
        <v>599</v>
      </c>
    </row>
    <row r="124" spans="1:34" ht="15" customHeight="1" x14ac:dyDescent="0.25">
      <c r="B124" s="29" t="s">
        <v>631</v>
      </c>
    </row>
    <row r="125" spans="1:34" ht="15" customHeight="1" x14ac:dyDescent="0.25">
      <c r="B125" s="29" t="s">
        <v>632</v>
      </c>
    </row>
    <row r="126" spans="1:34" ht="15" customHeight="1" x14ac:dyDescent="0.25">
      <c r="B126" s="29" t="s">
        <v>42</v>
      </c>
    </row>
    <row r="127" spans="1:34" ht="15" customHeight="1" x14ac:dyDescent="0.25">
      <c r="B127" s="29" t="s">
        <v>633</v>
      </c>
    </row>
    <row r="128" spans="1:34" ht="15" customHeight="1" x14ac:dyDescent="0.25">
      <c r="B128" s="29" t="s">
        <v>43</v>
      </c>
    </row>
    <row r="129" spans="2:2" ht="15" customHeight="1" x14ac:dyDescent="0.25">
      <c r="B129" s="29" t="s">
        <v>634</v>
      </c>
    </row>
    <row r="130" spans="2:2" ht="15" customHeight="1" x14ac:dyDescent="0.25">
      <c r="B130" s="29" t="s">
        <v>635</v>
      </c>
    </row>
    <row r="131" spans="2:2" ht="15" customHeight="1" x14ac:dyDescent="0.25">
      <c r="B131" s="29" t="s">
        <v>636</v>
      </c>
    </row>
    <row r="132" spans="2:2" ht="15" customHeight="1" x14ac:dyDescent="0.25">
      <c r="B132" s="29" t="s">
        <v>121</v>
      </c>
    </row>
    <row r="133" spans="2:2" ht="15" customHeight="1" x14ac:dyDescent="0.25">
      <c r="B133" s="29" t="s">
        <v>358</v>
      </c>
    </row>
    <row r="134" spans="2:2" ht="15" customHeight="1" x14ac:dyDescent="0.25">
      <c r="B134" s="29" t="s">
        <v>359</v>
      </c>
    </row>
    <row r="135" spans="2:2" ht="15" customHeight="1" x14ac:dyDescent="0.25">
      <c r="B135" s="29" t="s">
        <v>637</v>
      </c>
    </row>
    <row r="136" spans="2:2" ht="15" customHeight="1" x14ac:dyDescent="0.25">
      <c r="B136" s="29" t="s">
        <v>611</v>
      </c>
    </row>
    <row r="137" spans="2:2" ht="15" customHeight="1" x14ac:dyDescent="0.25">
      <c r="B137" s="29" t="s">
        <v>612</v>
      </c>
    </row>
    <row r="138" spans="2:2" ht="15" customHeight="1" x14ac:dyDescent="0.25">
      <c r="B138" s="29" t="s">
        <v>613</v>
      </c>
    </row>
    <row r="139" spans="2:2" ht="15" customHeight="1" x14ac:dyDescent="0.25">
      <c r="B139" s="29" t="s">
        <v>614</v>
      </c>
    </row>
    <row r="140" spans="2:2" ht="15" customHeight="1" x14ac:dyDescent="0.25">
      <c r="B140" s="29" t="s">
        <v>615</v>
      </c>
    </row>
    <row r="308" spans="2:34" ht="15" customHeight="1" x14ac:dyDescent="0.25">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c r="AG308" s="92"/>
      <c r="AH308" s="92"/>
    </row>
    <row r="511" spans="2:34" ht="15" customHeight="1" x14ac:dyDescent="0.25">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c r="AG511" s="92"/>
      <c r="AH511" s="92"/>
    </row>
    <row r="712" spans="2:34" ht="15" customHeight="1" x14ac:dyDescent="0.25">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c r="AG712" s="92"/>
      <c r="AH712" s="92"/>
    </row>
    <row r="887" spans="2:34" ht="15" customHeight="1" x14ac:dyDescent="0.25">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c r="AG887" s="92"/>
      <c r="AH887" s="92"/>
    </row>
    <row r="1100" spans="2:34" ht="15" customHeight="1" x14ac:dyDescent="0.25">
      <c r="B1100" s="92"/>
      <c r="C1100" s="92"/>
      <c r="D1100" s="92"/>
      <c r="E1100" s="92"/>
      <c r="F1100" s="92"/>
      <c r="G1100" s="92"/>
      <c r="H1100" s="92"/>
      <c r="I1100" s="92"/>
      <c r="J1100" s="92"/>
      <c r="K1100" s="92"/>
      <c r="L1100" s="92"/>
      <c r="M1100" s="92"/>
      <c r="N1100" s="92"/>
      <c r="O1100" s="92"/>
      <c r="P1100" s="92"/>
      <c r="Q1100" s="92"/>
      <c r="R1100" s="92"/>
      <c r="S1100" s="92"/>
      <c r="T1100" s="92"/>
      <c r="U1100" s="92"/>
      <c r="V1100" s="92"/>
      <c r="W1100" s="92"/>
      <c r="X1100" s="92"/>
      <c r="Y1100" s="92"/>
      <c r="Z1100" s="92"/>
      <c r="AA1100" s="92"/>
      <c r="AB1100" s="92"/>
      <c r="AC1100" s="92"/>
      <c r="AD1100" s="92"/>
      <c r="AE1100" s="92"/>
      <c r="AF1100" s="92"/>
      <c r="AG1100" s="92"/>
      <c r="AH1100" s="92"/>
    </row>
    <row r="1227" spans="2:34" ht="15" customHeight="1" x14ac:dyDescent="0.25">
      <c r="B1227" s="92"/>
      <c r="C1227" s="92"/>
      <c r="D1227" s="92"/>
      <c r="E1227" s="92"/>
      <c r="F1227" s="92"/>
      <c r="G1227" s="92"/>
      <c r="H1227" s="92"/>
      <c r="I1227" s="92"/>
      <c r="J1227" s="92"/>
      <c r="K1227" s="92"/>
      <c r="L1227" s="92"/>
      <c r="M1227" s="92"/>
      <c r="N1227" s="92"/>
      <c r="O1227" s="92"/>
      <c r="P1227" s="92"/>
      <c r="Q1227" s="92"/>
      <c r="R1227" s="92"/>
      <c r="S1227" s="92"/>
      <c r="T1227" s="92"/>
      <c r="U1227" s="92"/>
      <c r="V1227" s="92"/>
      <c r="W1227" s="92"/>
      <c r="X1227" s="92"/>
      <c r="Y1227" s="92"/>
      <c r="Z1227" s="92"/>
      <c r="AA1227" s="92"/>
      <c r="AB1227" s="92"/>
      <c r="AC1227" s="92"/>
      <c r="AD1227" s="92"/>
      <c r="AE1227" s="92"/>
      <c r="AF1227" s="92"/>
      <c r="AG1227" s="92"/>
      <c r="AH1227" s="92"/>
    </row>
    <row r="1390" spans="2:34" ht="15" customHeight="1" x14ac:dyDescent="0.25">
      <c r="B1390" s="92"/>
      <c r="C1390" s="92"/>
      <c r="D1390" s="92"/>
      <c r="E1390" s="92"/>
      <c r="F1390" s="92"/>
      <c r="G1390" s="92"/>
      <c r="H1390" s="92"/>
      <c r="I1390" s="92"/>
      <c r="J1390" s="92"/>
      <c r="K1390" s="92"/>
      <c r="L1390" s="92"/>
      <c r="M1390" s="92"/>
      <c r="N1390" s="92"/>
      <c r="O1390" s="92"/>
      <c r="P1390" s="92"/>
      <c r="Q1390" s="92"/>
      <c r="R1390" s="92"/>
      <c r="S1390" s="92"/>
      <c r="T1390" s="92"/>
      <c r="U1390" s="92"/>
      <c r="V1390" s="92"/>
      <c r="W1390" s="92"/>
      <c r="X1390" s="92"/>
      <c r="Y1390" s="92"/>
      <c r="Z1390" s="92"/>
      <c r="AA1390" s="92"/>
      <c r="AB1390" s="92"/>
      <c r="AC1390" s="92"/>
      <c r="AD1390" s="92"/>
      <c r="AE1390" s="92"/>
      <c r="AF1390" s="92"/>
      <c r="AG1390" s="92"/>
      <c r="AH1390" s="92"/>
    </row>
    <row r="1502" spans="2:34" ht="15" customHeight="1" x14ac:dyDescent="0.25">
      <c r="B1502" s="92"/>
      <c r="C1502" s="92"/>
      <c r="D1502" s="92"/>
      <c r="E1502" s="92"/>
      <c r="F1502" s="92"/>
      <c r="G1502" s="92"/>
      <c r="H1502" s="92"/>
      <c r="I1502" s="92"/>
      <c r="J1502" s="92"/>
      <c r="K1502" s="92"/>
      <c r="L1502" s="92"/>
      <c r="M1502" s="92"/>
      <c r="N1502" s="92"/>
      <c r="O1502" s="92"/>
      <c r="P1502" s="92"/>
      <c r="Q1502" s="92"/>
      <c r="R1502" s="92"/>
      <c r="S1502" s="92"/>
      <c r="T1502" s="92"/>
      <c r="U1502" s="92"/>
      <c r="V1502" s="92"/>
      <c r="W1502" s="92"/>
      <c r="X1502" s="92"/>
      <c r="Y1502" s="92"/>
      <c r="Z1502" s="92"/>
      <c r="AA1502" s="92"/>
      <c r="AB1502" s="92"/>
      <c r="AC1502" s="92"/>
      <c r="AD1502" s="92"/>
      <c r="AE1502" s="92"/>
      <c r="AF1502" s="92"/>
      <c r="AG1502" s="92"/>
      <c r="AH1502" s="92"/>
    </row>
    <row r="1604" spans="2:34" ht="15" customHeight="1" x14ac:dyDescent="0.25">
      <c r="B1604" s="92"/>
      <c r="C1604" s="92"/>
      <c r="D1604" s="92"/>
      <c r="E1604" s="92"/>
      <c r="F1604" s="92"/>
      <c r="G1604" s="92"/>
      <c r="H1604" s="92"/>
      <c r="I1604" s="92"/>
      <c r="J1604" s="92"/>
      <c r="K1604" s="92"/>
      <c r="L1604" s="92"/>
      <c r="M1604" s="92"/>
      <c r="N1604" s="92"/>
      <c r="O1604" s="92"/>
      <c r="P1604" s="92"/>
      <c r="Q1604" s="92"/>
      <c r="R1604" s="92"/>
      <c r="S1604" s="92"/>
      <c r="T1604" s="92"/>
      <c r="U1604" s="92"/>
      <c r="V1604" s="92"/>
      <c r="W1604" s="92"/>
      <c r="X1604" s="92"/>
      <c r="Y1604" s="92"/>
      <c r="Z1604" s="92"/>
      <c r="AA1604" s="92"/>
      <c r="AB1604" s="92"/>
      <c r="AC1604" s="92"/>
      <c r="AD1604" s="92"/>
      <c r="AE1604" s="92"/>
      <c r="AF1604" s="92"/>
      <c r="AG1604" s="92"/>
      <c r="AH1604" s="92"/>
    </row>
    <row r="1698" spans="2:34" ht="15" customHeight="1" x14ac:dyDescent="0.25">
      <c r="B1698" s="92"/>
      <c r="C1698" s="92"/>
      <c r="D1698" s="92"/>
      <c r="E1698" s="92"/>
      <c r="F1698" s="92"/>
      <c r="G1698" s="92"/>
      <c r="H1698" s="92"/>
      <c r="I1698" s="92"/>
      <c r="J1698" s="92"/>
      <c r="K1698" s="92"/>
      <c r="L1698" s="92"/>
      <c r="M1698" s="92"/>
      <c r="N1698" s="92"/>
      <c r="O1698" s="92"/>
      <c r="P1698" s="92"/>
      <c r="Q1698" s="92"/>
      <c r="R1698" s="92"/>
      <c r="S1698" s="92"/>
      <c r="T1698" s="92"/>
      <c r="U1698" s="92"/>
      <c r="V1698" s="92"/>
      <c r="W1698" s="92"/>
      <c r="X1698" s="92"/>
      <c r="Y1698" s="92"/>
      <c r="Z1698" s="92"/>
      <c r="AA1698" s="92"/>
      <c r="AB1698" s="92"/>
      <c r="AC1698" s="92"/>
      <c r="AD1698" s="92"/>
      <c r="AE1698" s="92"/>
      <c r="AF1698" s="92"/>
      <c r="AG1698" s="92"/>
      <c r="AH1698" s="92"/>
    </row>
    <row r="1945" spans="2:34" ht="15" customHeight="1" x14ac:dyDescent="0.25">
      <c r="B1945" s="92"/>
      <c r="C1945" s="92"/>
      <c r="D1945" s="92"/>
      <c r="E1945" s="92"/>
      <c r="F1945" s="92"/>
      <c r="G1945" s="92"/>
      <c r="H1945" s="92"/>
      <c r="I1945" s="92"/>
      <c r="J1945" s="92"/>
      <c r="K1945" s="92"/>
      <c r="L1945" s="92"/>
      <c r="M1945" s="92"/>
      <c r="N1945" s="92"/>
      <c r="O1945" s="92"/>
      <c r="P1945" s="92"/>
      <c r="Q1945" s="92"/>
      <c r="R1945" s="92"/>
      <c r="S1945" s="92"/>
      <c r="T1945" s="92"/>
      <c r="U1945" s="92"/>
      <c r="V1945" s="92"/>
      <c r="W1945" s="92"/>
      <c r="X1945" s="92"/>
      <c r="Y1945" s="92"/>
      <c r="Z1945" s="92"/>
      <c r="AA1945" s="92"/>
      <c r="AB1945" s="92"/>
      <c r="AC1945" s="92"/>
      <c r="AD1945" s="92"/>
      <c r="AE1945" s="92"/>
      <c r="AF1945" s="92"/>
      <c r="AG1945" s="92"/>
      <c r="AH1945" s="92"/>
    </row>
    <row r="2031" spans="2:34" ht="15" customHeight="1" x14ac:dyDescent="0.25">
      <c r="B2031" s="92"/>
      <c r="C2031" s="92"/>
      <c r="D2031" s="92"/>
      <c r="E2031" s="92"/>
      <c r="F2031" s="92"/>
      <c r="G2031" s="92"/>
      <c r="H2031" s="92"/>
      <c r="I2031" s="92"/>
      <c r="J2031" s="92"/>
      <c r="K2031" s="92"/>
      <c r="L2031" s="92"/>
      <c r="M2031" s="92"/>
      <c r="N2031" s="92"/>
      <c r="O2031" s="92"/>
      <c r="P2031" s="92"/>
      <c r="Q2031" s="92"/>
      <c r="R2031" s="92"/>
      <c r="S2031" s="92"/>
      <c r="T2031" s="92"/>
      <c r="U2031" s="92"/>
      <c r="V2031" s="92"/>
      <c r="W2031" s="92"/>
      <c r="X2031" s="92"/>
      <c r="Y2031" s="92"/>
      <c r="Z2031" s="92"/>
      <c r="AA2031" s="92"/>
      <c r="AB2031" s="92"/>
      <c r="AC2031" s="92"/>
      <c r="AD2031" s="92"/>
      <c r="AE2031" s="92"/>
      <c r="AF2031" s="92"/>
      <c r="AG2031" s="92"/>
      <c r="AH2031" s="92"/>
    </row>
    <row r="2153" spans="2:34" ht="15" customHeight="1" x14ac:dyDescent="0.25">
      <c r="B2153" s="92"/>
      <c r="C2153" s="92"/>
      <c r="D2153" s="92"/>
      <c r="E2153" s="92"/>
      <c r="F2153" s="92"/>
      <c r="G2153" s="92"/>
      <c r="H2153" s="92"/>
      <c r="I2153" s="92"/>
      <c r="J2153" s="92"/>
      <c r="K2153" s="92"/>
      <c r="L2153" s="92"/>
      <c r="M2153" s="92"/>
      <c r="N2153" s="92"/>
      <c r="O2153" s="92"/>
      <c r="P2153" s="92"/>
      <c r="Q2153" s="92"/>
      <c r="R2153" s="92"/>
      <c r="S2153" s="92"/>
      <c r="T2153" s="92"/>
      <c r="U2153" s="92"/>
      <c r="V2153" s="92"/>
      <c r="W2153" s="92"/>
      <c r="X2153" s="92"/>
      <c r="Y2153" s="92"/>
      <c r="Z2153" s="92"/>
      <c r="AA2153" s="92"/>
      <c r="AB2153" s="92"/>
      <c r="AC2153" s="92"/>
      <c r="AD2153" s="92"/>
      <c r="AE2153" s="92"/>
      <c r="AF2153" s="92"/>
      <c r="AG2153" s="92"/>
      <c r="AH2153" s="92"/>
    </row>
    <row r="2317" spans="2:34" ht="15" customHeight="1" x14ac:dyDescent="0.25">
      <c r="B2317" s="92"/>
      <c r="C2317" s="92"/>
      <c r="D2317" s="92"/>
      <c r="E2317" s="92"/>
      <c r="F2317" s="92"/>
      <c r="G2317" s="92"/>
      <c r="H2317" s="92"/>
      <c r="I2317" s="92"/>
      <c r="J2317" s="92"/>
      <c r="K2317" s="92"/>
      <c r="L2317" s="92"/>
      <c r="M2317" s="92"/>
      <c r="N2317" s="92"/>
      <c r="O2317" s="92"/>
      <c r="P2317" s="92"/>
      <c r="Q2317" s="92"/>
      <c r="R2317" s="92"/>
      <c r="S2317" s="92"/>
      <c r="T2317" s="92"/>
      <c r="U2317" s="92"/>
      <c r="V2317" s="92"/>
      <c r="W2317" s="92"/>
      <c r="X2317" s="92"/>
      <c r="Y2317" s="92"/>
      <c r="Z2317" s="92"/>
      <c r="AA2317" s="92"/>
      <c r="AB2317" s="92"/>
      <c r="AC2317" s="92"/>
      <c r="AD2317" s="92"/>
      <c r="AE2317" s="92"/>
      <c r="AF2317" s="92"/>
      <c r="AG2317" s="92"/>
      <c r="AH2317" s="92"/>
    </row>
    <row r="2419" spans="2:34" ht="15" customHeight="1" x14ac:dyDescent="0.25">
      <c r="B2419" s="92"/>
      <c r="C2419" s="92"/>
      <c r="D2419" s="92"/>
      <c r="E2419" s="92"/>
      <c r="F2419" s="92"/>
      <c r="G2419" s="92"/>
      <c r="H2419" s="92"/>
      <c r="I2419" s="92"/>
      <c r="J2419" s="92"/>
      <c r="K2419" s="92"/>
      <c r="L2419" s="92"/>
      <c r="M2419" s="92"/>
      <c r="N2419" s="92"/>
      <c r="O2419" s="92"/>
      <c r="P2419" s="92"/>
      <c r="Q2419" s="92"/>
      <c r="R2419" s="92"/>
      <c r="S2419" s="92"/>
      <c r="T2419" s="92"/>
      <c r="U2419" s="92"/>
      <c r="V2419" s="92"/>
      <c r="W2419" s="92"/>
      <c r="X2419" s="92"/>
      <c r="Y2419" s="92"/>
      <c r="Z2419" s="92"/>
      <c r="AA2419" s="92"/>
      <c r="AB2419" s="92"/>
      <c r="AC2419" s="92"/>
      <c r="AD2419" s="92"/>
      <c r="AE2419" s="92"/>
      <c r="AF2419" s="92"/>
      <c r="AG2419" s="92"/>
      <c r="AH2419" s="92"/>
    </row>
    <row r="2509" spans="2:34" ht="15" customHeight="1" x14ac:dyDescent="0.25">
      <c r="B2509" s="92"/>
      <c r="C2509" s="92"/>
      <c r="D2509" s="92"/>
      <c r="E2509" s="92"/>
      <c r="F2509" s="92"/>
      <c r="G2509" s="92"/>
      <c r="H2509" s="92"/>
      <c r="I2509" s="92"/>
      <c r="J2509" s="92"/>
      <c r="K2509" s="92"/>
      <c r="L2509" s="92"/>
      <c r="M2509" s="92"/>
      <c r="N2509" s="92"/>
      <c r="O2509" s="92"/>
      <c r="P2509" s="92"/>
      <c r="Q2509" s="92"/>
      <c r="R2509" s="92"/>
      <c r="S2509" s="92"/>
      <c r="T2509" s="92"/>
      <c r="U2509" s="92"/>
      <c r="V2509" s="92"/>
      <c r="W2509" s="92"/>
      <c r="X2509" s="92"/>
      <c r="Y2509" s="92"/>
      <c r="Z2509" s="92"/>
      <c r="AA2509" s="92"/>
      <c r="AB2509" s="92"/>
      <c r="AC2509" s="92"/>
      <c r="AD2509" s="92"/>
      <c r="AE2509" s="92"/>
      <c r="AF2509" s="92"/>
      <c r="AG2509" s="92"/>
      <c r="AH2509" s="92"/>
    </row>
    <row r="2598" spans="2:34" ht="15" customHeight="1" x14ac:dyDescent="0.25">
      <c r="B2598" s="92"/>
      <c r="C2598" s="92"/>
      <c r="D2598" s="92"/>
      <c r="E2598" s="92"/>
      <c r="F2598" s="92"/>
      <c r="G2598" s="92"/>
      <c r="H2598" s="92"/>
      <c r="I2598" s="92"/>
      <c r="J2598" s="92"/>
      <c r="K2598" s="92"/>
      <c r="L2598" s="92"/>
      <c r="M2598" s="92"/>
      <c r="N2598" s="92"/>
      <c r="O2598" s="92"/>
      <c r="P2598" s="92"/>
      <c r="Q2598" s="92"/>
      <c r="R2598" s="92"/>
      <c r="S2598" s="92"/>
      <c r="T2598" s="92"/>
      <c r="U2598" s="92"/>
      <c r="V2598" s="92"/>
      <c r="W2598" s="92"/>
      <c r="X2598" s="92"/>
      <c r="Y2598" s="92"/>
      <c r="Z2598" s="92"/>
      <c r="AA2598" s="92"/>
      <c r="AB2598" s="92"/>
      <c r="AC2598" s="92"/>
      <c r="AD2598" s="92"/>
      <c r="AE2598" s="92"/>
      <c r="AF2598" s="92"/>
      <c r="AG2598" s="92"/>
      <c r="AH2598" s="92"/>
    </row>
    <row r="2719" spans="2:34" ht="15" customHeight="1" x14ac:dyDescent="0.25">
      <c r="B2719" s="92"/>
      <c r="C2719" s="92"/>
      <c r="D2719" s="92"/>
      <c r="E2719" s="92"/>
      <c r="F2719" s="92"/>
      <c r="G2719" s="92"/>
      <c r="H2719" s="92"/>
      <c r="I2719" s="92"/>
      <c r="J2719" s="92"/>
      <c r="K2719" s="92"/>
      <c r="L2719" s="92"/>
      <c r="M2719" s="92"/>
      <c r="N2719" s="92"/>
      <c r="O2719" s="92"/>
      <c r="P2719" s="92"/>
      <c r="Q2719" s="92"/>
      <c r="R2719" s="92"/>
      <c r="S2719" s="92"/>
      <c r="T2719" s="92"/>
      <c r="U2719" s="92"/>
      <c r="V2719" s="92"/>
      <c r="W2719" s="92"/>
      <c r="X2719" s="92"/>
      <c r="Y2719" s="92"/>
      <c r="Z2719" s="92"/>
      <c r="AA2719" s="92"/>
      <c r="AB2719" s="92"/>
      <c r="AC2719" s="92"/>
      <c r="AD2719" s="92"/>
      <c r="AE2719" s="92"/>
      <c r="AF2719" s="92"/>
      <c r="AG2719" s="92"/>
      <c r="AH2719" s="92"/>
    </row>
    <row r="2837" spans="2:34" ht="15" customHeight="1" x14ac:dyDescent="0.25">
      <c r="B2837" s="92"/>
      <c r="C2837" s="92"/>
      <c r="D2837" s="92"/>
      <c r="E2837" s="92"/>
      <c r="F2837" s="92"/>
      <c r="G2837" s="92"/>
      <c r="H2837" s="92"/>
      <c r="I2837" s="92"/>
      <c r="J2837" s="92"/>
      <c r="K2837" s="92"/>
      <c r="L2837" s="92"/>
      <c r="M2837" s="92"/>
      <c r="N2837" s="92"/>
      <c r="O2837" s="92"/>
      <c r="P2837" s="92"/>
      <c r="Q2837" s="92"/>
      <c r="R2837" s="92"/>
      <c r="S2837" s="92"/>
      <c r="T2837" s="92"/>
      <c r="U2837" s="92"/>
      <c r="V2837" s="92"/>
      <c r="W2837" s="92"/>
      <c r="X2837" s="92"/>
      <c r="Y2837" s="92"/>
      <c r="Z2837" s="92"/>
      <c r="AA2837" s="92"/>
      <c r="AB2837" s="92"/>
      <c r="AC2837" s="92"/>
      <c r="AD2837" s="92"/>
      <c r="AE2837" s="92"/>
      <c r="AF2837" s="92"/>
      <c r="AG2837" s="92"/>
      <c r="AH2837" s="92"/>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22:AG12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
  <sheetViews>
    <sheetView topLeftCell="J1" workbookViewId="0">
      <selection activeCell="AI9" sqref="AI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216</v>
      </c>
    </row>
    <row r="6" spans="1:36" x14ac:dyDescent="0.25">
      <c r="A6" t="s">
        <v>217</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t="s">
        <v>97</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101" t="s">
        <v>221</v>
      </c>
      <c r="B2" s="102"/>
      <c r="C2" s="102"/>
      <c r="D2" s="102"/>
      <c r="E2" s="102"/>
      <c r="F2" s="102"/>
      <c r="G2" s="102"/>
    </row>
    <row r="3" spans="1:7" s="11" customFormat="1" ht="15" customHeight="1" thickBot="1" x14ac:dyDescent="0.3">
      <c r="A3" s="31"/>
      <c r="B3" s="103" t="s">
        <v>222</v>
      </c>
      <c r="C3" s="103"/>
      <c r="D3" s="103"/>
      <c r="E3" s="103"/>
      <c r="F3" s="103"/>
      <c r="G3" s="104"/>
    </row>
    <row r="4" spans="1:7" s="12" customFormat="1" ht="15" customHeight="1" thickTop="1" x14ac:dyDescent="0.25">
      <c r="A4" s="31"/>
      <c r="B4" s="32"/>
      <c r="C4" s="105" t="s">
        <v>223</v>
      </c>
      <c r="D4" s="105"/>
      <c r="E4" s="105"/>
      <c r="F4" s="105"/>
      <c r="G4" s="105"/>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06" t="s">
        <v>202</v>
      </c>
      <c r="B304" s="106"/>
      <c r="C304" s="106"/>
      <c r="D304" s="106"/>
      <c r="E304" s="106"/>
      <c r="F304" s="106"/>
      <c r="G304" s="106"/>
      <c r="H304" s="28"/>
      <c r="I304" s="28"/>
    </row>
    <row r="305" spans="1:9" ht="10.5" customHeight="1" x14ac:dyDescent="0.25">
      <c r="A305" s="106"/>
      <c r="B305" s="106"/>
      <c r="C305" s="106"/>
      <c r="D305" s="106"/>
      <c r="E305" s="106"/>
      <c r="F305" s="106"/>
      <c r="G305" s="106"/>
      <c r="H305" s="28"/>
      <c r="I305" s="28"/>
    </row>
    <row r="306" spans="1:9" ht="10.5" customHeight="1" x14ac:dyDescent="0.25">
      <c r="A306" s="106"/>
      <c r="B306" s="106"/>
      <c r="C306" s="106"/>
      <c r="D306" s="106"/>
      <c r="E306" s="106"/>
      <c r="F306" s="106"/>
      <c r="G306" s="106"/>
      <c r="H306" s="28"/>
      <c r="I306" s="28"/>
    </row>
    <row r="307" spans="1:9" ht="10.5" customHeight="1" x14ac:dyDescent="0.25">
      <c r="A307" s="106"/>
      <c r="B307" s="106"/>
      <c r="C307" s="106"/>
      <c r="D307" s="106"/>
      <c r="E307" s="106"/>
      <c r="F307" s="106"/>
      <c r="G307" s="106"/>
      <c r="H307" s="28"/>
      <c r="I307" s="28"/>
    </row>
    <row r="308" spans="1:9" ht="10.5" customHeight="1" x14ac:dyDescent="0.25">
      <c r="A308" s="106"/>
      <c r="B308" s="106"/>
      <c r="C308" s="106"/>
      <c r="D308" s="106"/>
      <c r="E308" s="106"/>
      <c r="F308" s="106"/>
      <c r="G308" s="106"/>
      <c r="H308" s="28"/>
      <c r="I308" s="28"/>
    </row>
    <row r="309" spans="1:9" ht="10.5" customHeight="1" x14ac:dyDescent="0.25">
      <c r="A309" s="106"/>
      <c r="B309" s="106"/>
      <c r="C309" s="106"/>
      <c r="D309" s="106"/>
      <c r="E309" s="106"/>
      <c r="F309" s="106"/>
      <c r="G309" s="106"/>
      <c r="H309" s="28"/>
      <c r="I309" s="28"/>
    </row>
    <row r="310" spans="1:9" ht="10.5" customHeight="1" x14ac:dyDescent="0.25">
      <c r="A310" s="106"/>
      <c r="B310" s="106"/>
      <c r="C310" s="106"/>
      <c r="D310" s="106"/>
      <c r="E310" s="106"/>
      <c r="F310" s="106"/>
      <c r="G310" s="106"/>
      <c r="H310" s="28"/>
      <c r="I310" s="28"/>
    </row>
    <row r="311" spans="1:9" ht="10.5" customHeight="1" x14ac:dyDescent="0.25">
      <c r="A311" s="106"/>
      <c r="B311" s="106"/>
      <c r="C311" s="106"/>
      <c r="D311" s="106"/>
      <c r="E311" s="106"/>
      <c r="F311" s="106"/>
      <c r="G311" s="106"/>
      <c r="H311" s="28"/>
      <c r="I311" s="28"/>
    </row>
    <row r="312" spans="1:9" ht="10.5" customHeight="1" x14ac:dyDescent="0.25">
      <c r="A312" s="106"/>
      <c r="B312" s="106"/>
      <c r="C312" s="106"/>
      <c r="D312" s="106"/>
      <c r="E312" s="106"/>
      <c r="F312" s="106"/>
      <c r="G312" s="106"/>
      <c r="H312" s="28"/>
      <c r="I312" s="28"/>
    </row>
    <row r="313" spans="1:9" ht="10.5" customHeight="1" x14ac:dyDescent="0.25">
      <c r="A313" s="106"/>
      <c r="B313" s="106"/>
      <c r="C313" s="106"/>
      <c r="D313" s="106"/>
      <c r="E313" s="106"/>
      <c r="F313" s="106"/>
      <c r="G313" s="106"/>
      <c r="H313" s="28"/>
      <c r="I313" s="28"/>
    </row>
    <row r="314" spans="1:9" ht="10.5" customHeight="1" x14ac:dyDescent="0.25">
      <c r="A314" s="106"/>
      <c r="B314" s="106"/>
      <c r="C314" s="106"/>
      <c r="D314" s="106"/>
      <c r="E314" s="106"/>
      <c r="F314" s="106"/>
      <c r="G314" s="106"/>
      <c r="H314" s="28"/>
      <c r="I314" s="28"/>
    </row>
    <row r="315" spans="1:9" ht="10.5" customHeight="1" x14ac:dyDescent="0.25">
      <c r="A315" s="106"/>
      <c r="B315" s="106"/>
      <c r="C315" s="106"/>
      <c r="D315" s="106"/>
      <c r="E315" s="106"/>
      <c r="F315" s="106"/>
      <c r="G315" s="106"/>
      <c r="H315" s="28"/>
      <c r="I315" s="28"/>
    </row>
    <row r="316" spans="1:9" ht="10.5" customHeight="1" x14ac:dyDescent="0.25">
      <c r="A316" s="106"/>
      <c r="B316" s="106"/>
      <c r="C316" s="106"/>
      <c r="D316" s="106"/>
      <c r="E316" s="106"/>
      <c r="F316" s="106"/>
      <c r="G316" s="106"/>
      <c r="H316" s="28"/>
      <c r="I316" s="28"/>
    </row>
    <row r="317" spans="1:9" ht="10.5" customHeight="1" x14ac:dyDescent="0.25">
      <c r="A317" s="106"/>
      <c r="B317" s="106"/>
      <c r="C317" s="106"/>
      <c r="D317" s="106"/>
      <c r="E317" s="106"/>
      <c r="F317" s="106"/>
      <c r="G317" s="106"/>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4245-EB16-4977-B50E-7C05C1E95418}">
  <dimension ref="A1:AG14"/>
  <sheetViews>
    <sheetView workbookViewId="0">
      <selection activeCell="A14" sqref="A14"/>
    </sheetView>
  </sheetViews>
  <sheetFormatPr defaultRowHeight="15" x14ac:dyDescent="0.25"/>
  <cols>
    <col min="1" max="1" width="41" style="90" customWidth="1"/>
    <col min="2" max="2" width="11.85546875" style="90" customWidth="1"/>
    <col min="3" max="3" width="10.5703125" style="90" customWidth="1"/>
    <col min="4" max="33" width="9.140625" style="90" customWidth="1"/>
    <col min="34" max="16384" width="9.140625" style="90"/>
  </cols>
  <sheetData>
    <row r="1" spans="1:33" x14ac:dyDescent="0.25">
      <c r="A1" s="90" t="s">
        <v>646</v>
      </c>
    </row>
    <row r="2" spans="1:33" x14ac:dyDescent="0.25">
      <c r="A2" s="90" t="s">
        <v>647</v>
      </c>
    </row>
    <row r="3" spans="1:33" x14ac:dyDescent="0.25">
      <c r="A3" s="90" t="s">
        <v>648</v>
      </c>
    </row>
    <row r="4" spans="1:33" x14ac:dyDescent="0.25">
      <c r="A4" s="90" t="s">
        <v>649</v>
      </c>
    </row>
    <row r="6" spans="1:33" x14ac:dyDescent="0.25">
      <c r="A6" s="90" t="s">
        <v>650</v>
      </c>
    </row>
    <row r="8" spans="1:33" x14ac:dyDescent="0.25">
      <c r="A8" s="1" t="s">
        <v>651</v>
      </c>
    </row>
    <row r="9" spans="1:33" x14ac:dyDescent="0.25">
      <c r="A9" s="1"/>
      <c r="B9" s="1">
        <v>2019</v>
      </c>
      <c r="C9" s="1">
        <v>2020</v>
      </c>
      <c r="D9" s="1">
        <v>2021</v>
      </c>
      <c r="E9" s="1">
        <v>2022</v>
      </c>
      <c r="F9" s="1">
        <v>2023</v>
      </c>
      <c r="G9" s="1">
        <v>2024</v>
      </c>
      <c r="H9" s="1">
        <v>2025</v>
      </c>
      <c r="I9" s="1">
        <v>2026</v>
      </c>
      <c r="J9" s="1">
        <v>2027</v>
      </c>
      <c r="K9" s="1">
        <v>2028</v>
      </c>
      <c r="L9" s="1">
        <v>2029</v>
      </c>
      <c r="M9" s="1">
        <v>2030</v>
      </c>
      <c r="N9" s="1">
        <v>2031</v>
      </c>
      <c r="O9" s="1">
        <v>2032</v>
      </c>
      <c r="P9" s="1">
        <v>2033</v>
      </c>
      <c r="Q9" s="1">
        <v>2034</v>
      </c>
      <c r="R9" s="1">
        <v>2035</v>
      </c>
      <c r="S9" s="1">
        <v>2036</v>
      </c>
      <c r="T9" s="1">
        <v>2037</v>
      </c>
      <c r="U9" s="1">
        <v>2038</v>
      </c>
      <c r="V9" s="1">
        <v>2039</v>
      </c>
      <c r="W9" s="1">
        <v>2040</v>
      </c>
      <c r="X9" s="1">
        <v>2041</v>
      </c>
      <c r="Y9" s="1">
        <v>2042</v>
      </c>
      <c r="Z9" s="1">
        <v>2043</v>
      </c>
      <c r="AA9" s="1">
        <v>2044</v>
      </c>
      <c r="AB9" s="1">
        <v>2045</v>
      </c>
      <c r="AC9" s="1">
        <v>2046</v>
      </c>
      <c r="AD9" s="1">
        <v>2047</v>
      </c>
      <c r="AE9" s="1">
        <v>2048</v>
      </c>
      <c r="AF9" s="1">
        <v>2049</v>
      </c>
      <c r="AG9" s="1">
        <v>2050</v>
      </c>
    </row>
    <row r="10" spans="1:33" x14ac:dyDescent="0.25">
      <c r="A10" s="107" t="s">
        <v>652</v>
      </c>
      <c r="B10" s="108">
        <v>327892000</v>
      </c>
      <c r="C10" s="108">
        <v>330269000</v>
      </c>
      <c r="D10" s="108">
        <v>332639000</v>
      </c>
      <c r="E10" s="108">
        <v>334998000</v>
      </c>
      <c r="F10" s="108">
        <v>337342000</v>
      </c>
      <c r="G10" s="108">
        <v>339665000</v>
      </c>
      <c r="H10" s="108">
        <v>341963000</v>
      </c>
      <c r="I10" s="108">
        <v>344234000</v>
      </c>
      <c r="J10" s="108">
        <v>346481000</v>
      </c>
      <c r="K10" s="108">
        <v>348695000</v>
      </c>
      <c r="L10" s="108">
        <v>350872000</v>
      </c>
      <c r="M10" s="108">
        <v>353008000</v>
      </c>
      <c r="N10" s="108">
        <v>355101000</v>
      </c>
      <c r="O10" s="108">
        <v>357147000</v>
      </c>
      <c r="P10" s="108">
        <v>359147000</v>
      </c>
      <c r="Q10" s="108">
        <v>361099000</v>
      </c>
      <c r="R10" s="108">
        <v>363003000</v>
      </c>
      <c r="S10" s="108">
        <v>364862000</v>
      </c>
      <c r="T10" s="108">
        <v>366676000</v>
      </c>
      <c r="U10" s="108">
        <v>368448000</v>
      </c>
      <c r="V10" s="108">
        <v>370179000</v>
      </c>
      <c r="W10" s="108">
        <v>371871000</v>
      </c>
      <c r="X10" s="108">
        <v>373528000</v>
      </c>
      <c r="Y10" s="108">
        <v>375152000</v>
      </c>
      <c r="Z10" s="108">
        <v>376746000</v>
      </c>
      <c r="AA10" s="108">
        <v>378314000</v>
      </c>
      <c r="AB10" s="108">
        <v>379861000</v>
      </c>
      <c r="AC10" s="108">
        <v>381390000</v>
      </c>
      <c r="AD10" s="108">
        <v>382907000</v>
      </c>
      <c r="AE10" s="108">
        <v>384415000</v>
      </c>
      <c r="AF10" s="108">
        <v>385918000</v>
      </c>
      <c r="AG10" s="108">
        <v>387419000</v>
      </c>
    </row>
    <row r="11" spans="1:33" x14ac:dyDescent="0.25">
      <c r="A11" s="107" t="s">
        <v>653</v>
      </c>
      <c r="B11" s="108">
        <v>309326295</v>
      </c>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row>
    <row r="12" spans="1:33" x14ac:dyDescent="0.25">
      <c r="A12" s="107" t="s">
        <v>654</v>
      </c>
      <c r="B12" s="109">
        <v>210</v>
      </c>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09"/>
      <c r="AB12" s="109"/>
      <c r="AC12" s="109"/>
      <c r="AD12" s="109"/>
      <c r="AE12" s="109"/>
      <c r="AF12" s="109"/>
      <c r="AG12" s="109"/>
    </row>
    <row r="13" spans="1:33" x14ac:dyDescent="0.25">
      <c r="A13" s="107" t="s">
        <v>655</v>
      </c>
      <c r="B13" s="110">
        <f>$B12*(B$10/$B11)</f>
        <v>222.604159791847</v>
      </c>
      <c r="C13" s="110">
        <f t="shared" ref="C13:AG13" si="0">$B12*(C$10/$B11)</f>
        <v>224.21789263017553</v>
      </c>
      <c r="D13" s="110">
        <f t="shared" si="0"/>
        <v>225.8268732052023</v>
      </c>
      <c r="E13" s="110">
        <f t="shared" si="0"/>
        <v>227.4283859378977</v>
      </c>
      <c r="F13" s="110">
        <f t="shared" si="0"/>
        <v>229.01971524923221</v>
      </c>
      <c r="G13" s="110">
        <f t="shared" si="0"/>
        <v>230.59678777066139</v>
      </c>
      <c r="H13" s="110">
        <f t="shared" si="0"/>
        <v>232.15688792315569</v>
      </c>
      <c r="I13" s="110">
        <f t="shared" si="0"/>
        <v>233.69865791720036</v>
      </c>
      <c r="J13" s="110">
        <f t="shared" si="0"/>
        <v>235.22413443706751</v>
      </c>
      <c r="K13" s="110">
        <f t="shared" si="0"/>
        <v>236.72720742994062</v>
      </c>
      <c r="L13" s="110">
        <f t="shared" si="0"/>
        <v>238.20516131679011</v>
      </c>
      <c r="M13" s="110">
        <f t="shared" si="0"/>
        <v>239.65528051858635</v>
      </c>
      <c r="N13" s="110">
        <f t="shared" si="0"/>
        <v>241.07620724581463</v>
      </c>
      <c r="O13" s="110">
        <f t="shared" si="0"/>
        <v>242.46522591944534</v>
      </c>
      <c r="P13" s="110">
        <f t="shared" si="0"/>
        <v>243.82301543423588</v>
      </c>
      <c r="Q13" s="110">
        <f t="shared" si="0"/>
        <v>245.14821800067142</v>
      </c>
      <c r="R13" s="110">
        <f t="shared" si="0"/>
        <v>246.44083361875201</v>
      </c>
      <c r="S13" s="110">
        <f t="shared" si="0"/>
        <v>247.70289897274981</v>
      </c>
      <c r="T13" s="110">
        <f t="shared" si="0"/>
        <v>248.93441406266481</v>
      </c>
      <c r="U13" s="110">
        <f t="shared" si="0"/>
        <v>250.13741557276919</v>
      </c>
      <c r="V13" s="110">
        <f t="shared" si="0"/>
        <v>251.31258239782036</v>
      </c>
      <c r="W13" s="110">
        <f t="shared" si="0"/>
        <v>252.46127232733318</v>
      </c>
      <c r="X13" s="110">
        <f t="shared" si="0"/>
        <v>253.58620094033714</v>
      </c>
      <c r="Y13" s="110">
        <f t="shared" si="0"/>
        <v>254.68872602634704</v>
      </c>
      <c r="Z13" s="110">
        <f t="shared" si="0"/>
        <v>255.7708842696351</v>
      </c>
      <c r="AA13" s="110">
        <f t="shared" si="0"/>
        <v>256.83539124923084</v>
      </c>
      <c r="AB13" s="110">
        <f t="shared" si="0"/>
        <v>257.88564143892131</v>
      </c>
      <c r="AC13" s="110">
        <f t="shared" si="0"/>
        <v>258.92367152297868</v>
      </c>
      <c r="AD13" s="110">
        <f t="shared" si="0"/>
        <v>259.95355486994731</v>
      </c>
      <c r="AE13" s="110">
        <f t="shared" si="0"/>
        <v>260.97732816409933</v>
      </c>
      <c r="AF13" s="110">
        <f t="shared" si="0"/>
        <v>261.9977069844644</v>
      </c>
      <c r="AG13" s="110">
        <f t="shared" si="0"/>
        <v>263.0167280153147</v>
      </c>
    </row>
    <row r="14" spans="1:33" x14ac:dyDescent="0.25">
      <c r="B14" s="111">
        <f>B13*10^12</f>
        <v>222604159791847</v>
      </c>
      <c r="C14" s="111">
        <f t="shared" ref="C14:AG14" si="1">C13*10^12</f>
        <v>224217892630175.53</v>
      </c>
      <c r="D14" s="111">
        <f t="shared" si="1"/>
        <v>225826873205202.31</v>
      </c>
      <c r="E14" s="111">
        <f t="shared" si="1"/>
        <v>227428385937897.69</v>
      </c>
      <c r="F14" s="111">
        <f t="shared" si="1"/>
        <v>229019715249232.22</v>
      </c>
      <c r="G14" s="111">
        <f t="shared" si="1"/>
        <v>230596787770661.41</v>
      </c>
      <c r="H14" s="111">
        <f t="shared" si="1"/>
        <v>232156887923155.69</v>
      </c>
      <c r="I14" s="111">
        <f t="shared" si="1"/>
        <v>233698657917200.38</v>
      </c>
      <c r="J14" s="111">
        <f t="shared" si="1"/>
        <v>235224134437067.5</v>
      </c>
      <c r="K14" s="111">
        <f t="shared" si="1"/>
        <v>236727207429940.63</v>
      </c>
      <c r="L14" s="111">
        <f t="shared" si="1"/>
        <v>238205161316790.13</v>
      </c>
      <c r="M14" s="111">
        <f t="shared" si="1"/>
        <v>239655280518586.34</v>
      </c>
      <c r="N14" s="111">
        <f t="shared" si="1"/>
        <v>241076207245814.63</v>
      </c>
      <c r="O14" s="111">
        <f t="shared" si="1"/>
        <v>242465225919445.34</v>
      </c>
      <c r="P14" s="111">
        <f t="shared" si="1"/>
        <v>243823015434235.88</v>
      </c>
      <c r="Q14" s="111">
        <f t="shared" si="1"/>
        <v>245148218000671.41</v>
      </c>
      <c r="R14" s="111">
        <f t="shared" si="1"/>
        <v>246440833618752</v>
      </c>
      <c r="S14" s="111">
        <f t="shared" si="1"/>
        <v>247702898972749.81</v>
      </c>
      <c r="T14" s="111">
        <f t="shared" si="1"/>
        <v>248934414062664.81</v>
      </c>
      <c r="U14" s="111">
        <f t="shared" si="1"/>
        <v>250137415572769.19</v>
      </c>
      <c r="V14" s="111">
        <f t="shared" si="1"/>
        <v>251312582397820.38</v>
      </c>
      <c r="W14" s="111">
        <f t="shared" si="1"/>
        <v>252461272327333.19</v>
      </c>
      <c r="X14" s="111">
        <f t="shared" si="1"/>
        <v>253586200940337.13</v>
      </c>
      <c r="Y14" s="111">
        <f t="shared" si="1"/>
        <v>254688726026347.03</v>
      </c>
      <c r="Z14" s="111">
        <f t="shared" si="1"/>
        <v>255770884269635.09</v>
      </c>
      <c r="AA14" s="111">
        <f t="shared" si="1"/>
        <v>256835391249230.84</v>
      </c>
      <c r="AB14" s="111">
        <f t="shared" si="1"/>
        <v>257885641438921.31</v>
      </c>
      <c r="AC14" s="111">
        <f t="shared" si="1"/>
        <v>258923671522978.69</v>
      </c>
      <c r="AD14" s="111">
        <f t="shared" si="1"/>
        <v>259953554869947.31</v>
      </c>
      <c r="AE14" s="111">
        <f t="shared" si="1"/>
        <v>260977328164099.34</v>
      </c>
      <c r="AF14" s="111">
        <f t="shared" si="1"/>
        <v>261997706984464.41</v>
      </c>
      <c r="AG14" s="111">
        <f t="shared" si="1"/>
        <v>263016728015314.69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F166" zoomScale="90" zoomScaleNormal="90" workbookViewId="0">
      <selection activeCell="K186" sqref="K186"/>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360</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385</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400</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407</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416</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411</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361</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397</v>
      </c>
      <c r="H17" s="14" t="s">
        <v>386</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401</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362</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392</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363</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387</v>
      </c>
      <c r="C43" s="53" t="s">
        <v>388</v>
      </c>
      <c r="D43" s="53" t="s">
        <v>389</v>
      </c>
      <c r="E43" s="53" t="s">
        <v>390</v>
      </c>
      <c r="F43" s="53" t="s">
        <v>391</v>
      </c>
      <c r="G43" s="53" t="s">
        <v>393</v>
      </c>
      <c r="H43" s="53" t="s">
        <v>394</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402</v>
      </c>
      <c r="G45" s="53" t="s">
        <v>403</v>
      </c>
      <c r="H45" s="53" t="s">
        <v>404</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408</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412</v>
      </c>
      <c r="H51" s="14" t="s">
        <v>413</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364</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398</v>
      </c>
      <c r="G56" s="53" t="s">
        <v>395</v>
      </c>
      <c r="H56" s="53" t="s">
        <v>396</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405</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409</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414</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365</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385</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400</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407</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416</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411</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366</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397</v>
      </c>
      <c r="H82" s="14" t="s">
        <v>386</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401</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367</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392</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368</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387</v>
      </c>
      <c r="C108" s="53" t="s">
        <v>388</v>
      </c>
      <c r="D108" s="53" t="s">
        <v>389</v>
      </c>
      <c r="E108" s="53" t="s">
        <v>390</v>
      </c>
      <c r="F108" s="53" t="s">
        <v>391</v>
      </c>
      <c r="G108" s="53" t="s">
        <v>393</v>
      </c>
      <c r="H108" s="53" t="s">
        <v>394</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402</v>
      </c>
      <c r="G110" s="53" t="s">
        <v>403</v>
      </c>
      <c r="H110" s="53" t="s">
        <v>404</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408</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412</v>
      </c>
      <c r="H116" s="14" t="s">
        <v>413</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369</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398</v>
      </c>
      <c r="G121" s="53" t="s">
        <v>395</v>
      </c>
      <c r="H121" s="53" t="s">
        <v>396</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405</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409</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414</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370</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479</v>
      </c>
      <c r="I134" s="1" t="s">
        <v>76</v>
      </c>
      <c r="J134" s="55"/>
      <c r="K134" s="55">
        <f>INDEX(Table5,MATCH($H134,Table5_A,0),MATCH(K$133,Table5_1,0))*quadrillion</f>
        <v>113108000000000</v>
      </c>
      <c r="L134" s="55">
        <f t="shared" ref="L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489</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495</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498</v>
      </c>
      <c r="G142" s="14" t="s">
        <v>495</v>
      </c>
      <c r="H142" s="14" t="s">
        <v>500</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371</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482</v>
      </c>
      <c r="H147" s="14" t="s">
        <v>480</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490</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372</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484</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373</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485</v>
      </c>
      <c r="G173" s="53" t="s">
        <v>483</v>
      </c>
      <c r="H173" s="53" t="s">
        <v>481</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491</v>
      </c>
      <c r="H175" s="14" t="s">
        <v>492</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496</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498</v>
      </c>
      <c r="G181" s="14" t="s">
        <v>496</v>
      </c>
      <c r="H181" s="14" t="s">
        <v>500</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374</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486</v>
      </c>
      <c r="G186" s="14" t="s">
        <v>487</v>
      </c>
      <c r="H186" s="14" t="s">
        <v>488</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500</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493</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497</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500</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91" customFormat="1" x14ac:dyDescent="0.25">
      <c r="H197" s="91" t="s">
        <v>644</v>
      </c>
      <c r="K197" s="91">
        <f>K185</f>
        <v>2020</v>
      </c>
      <c r="L197" s="91">
        <f t="shared" ref="L197:AO197" si="51">L185</f>
        <v>2021</v>
      </c>
      <c r="M197" s="91">
        <f t="shared" si="51"/>
        <v>2022</v>
      </c>
      <c r="N197" s="91">
        <f t="shared" si="51"/>
        <v>2023</v>
      </c>
      <c r="O197" s="91">
        <f t="shared" si="51"/>
        <v>2024</v>
      </c>
      <c r="P197" s="91">
        <f t="shared" si="51"/>
        <v>2025</v>
      </c>
      <c r="Q197" s="91">
        <f t="shared" si="51"/>
        <v>2026</v>
      </c>
      <c r="R197" s="91">
        <f t="shared" si="51"/>
        <v>2027</v>
      </c>
      <c r="S197" s="91">
        <f t="shared" si="51"/>
        <v>2028</v>
      </c>
      <c r="T197" s="91">
        <f t="shared" si="51"/>
        <v>2029</v>
      </c>
      <c r="U197" s="91">
        <f t="shared" si="51"/>
        <v>2030</v>
      </c>
      <c r="V197" s="91">
        <f t="shared" si="51"/>
        <v>2031</v>
      </c>
      <c r="W197" s="91">
        <f t="shared" si="51"/>
        <v>2032</v>
      </c>
      <c r="X197" s="91">
        <f t="shared" si="51"/>
        <v>2033</v>
      </c>
      <c r="Y197" s="91">
        <f t="shared" si="51"/>
        <v>2034</v>
      </c>
      <c r="Z197" s="91">
        <f t="shared" si="51"/>
        <v>2035</v>
      </c>
      <c r="AA197" s="91">
        <f t="shared" si="51"/>
        <v>2036</v>
      </c>
      <c r="AB197" s="91">
        <f t="shared" si="51"/>
        <v>2037</v>
      </c>
      <c r="AC197" s="91">
        <f t="shared" si="51"/>
        <v>2038</v>
      </c>
      <c r="AD197" s="91">
        <f t="shared" si="51"/>
        <v>2039</v>
      </c>
      <c r="AE197" s="91">
        <f t="shared" si="51"/>
        <v>2040</v>
      </c>
      <c r="AF197" s="91">
        <f t="shared" si="51"/>
        <v>2041</v>
      </c>
      <c r="AG197" s="91">
        <f t="shared" si="51"/>
        <v>2042</v>
      </c>
      <c r="AH197" s="91">
        <f t="shared" si="51"/>
        <v>2043</v>
      </c>
      <c r="AI197" s="91">
        <f t="shared" si="51"/>
        <v>2044</v>
      </c>
      <c r="AJ197" s="91">
        <f t="shared" si="51"/>
        <v>2045</v>
      </c>
      <c r="AK197" s="91">
        <f t="shared" si="51"/>
        <v>2046</v>
      </c>
      <c r="AL197" s="91">
        <f t="shared" si="51"/>
        <v>2047</v>
      </c>
      <c r="AM197" s="91">
        <f t="shared" si="51"/>
        <v>2048</v>
      </c>
      <c r="AN197" s="91">
        <f t="shared" si="51"/>
        <v>2049</v>
      </c>
      <c r="AO197" s="91">
        <f t="shared" si="51"/>
        <v>2050</v>
      </c>
    </row>
    <row r="198" spans="8:41" x14ac:dyDescent="0.25">
      <c r="I198" s="1" t="s">
        <v>640</v>
      </c>
      <c r="J198" t="s">
        <v>643</v>
      </c>
      <c r="K198" s="9">
        <f>'AEO Table 4'!C48*10^15</f>
        <v>5130946000000000</v>
      </c>
      <c r="L198" s="9">
        <f>'AEO Table 4'!D48*10^15</f>
        <v>5175097000000000</v>
      </c>
      <c r="M198" s="9">
        <f>'AEO Table 4'!E48*10^15</f>
        <v>5194822000000000</v>
      </c>
      <c r="N198" s="9">
        <f>'AEO Table 4'!F48*10^15</f>
        <v>5224717000000000</v>
      </c>
      <c r="O198" s="9">
        <f>'AEO Table 4'!G48*10^15</f>
        <v>5259770000000000</v>
      </c>
      <c r="P198" s="9">
        <f>'AEO Table 4'!H48*10^15</f>
        <v>5297346000000000</v>
      </c>
      <c r="Q198" s="9">
        <f>'AEO Table 4'!I48*10^15</f>
        <v>5341754000000000</v>
      </c>
      <c r="R198" s="9">
        <f>'AEO Table 4'!J48*10^15</f>
        <v>5382864000000000</v>
      </c>
      <c r="S198" s="9">
        <f>'AEO Table 4'!K48*10^15</f>
        <v>5425115000000000</v>
      </c>
      <c r="T198" s="9">
        <f>'AEO Table 4'!L48*10^15</f>
        <v>5467710000000000</v>
      </c>
      <c r="U198" s="9">
        <f>'AEO Table 4'!M48*10^15</f>
        <v>5507628000000000</v>
      </c>
      <c r="V198" s="9">
        <f>'AEO Table 4'!N48*10^15</f>
        <v>5546722000000000</v>
      </c>
      <c r="W198" s="9">
        <f>'AEO Table 4'!O48*10^15</f>
        <v>5588683000000000</v>
      </c>
      <c r="X198" s="9">
        <f>'AEO Table 4'!P48*10^15</f>
        <v>5633157000000000</v>
      </c>
      <c r="Y198" s="9">
        <f>'AEO Table 4'!Q48*10^15</f>
        <v>5684884000000000</v>
      </c>
      <c r="Z198" s="9">
        <f>'AEO Table 4'!R48*10^15</f>
        <v>5741099000000000</v>
      </c>
      <c r="AA198" s="9">
        <f>'AEO Table 4'!S48*10^15</f>
        <v>5798984000000000</v>
      </c>
      <c r="AB198" s="9">
        <f>'AEO Table 4'!T48*10^15</f>
        <v>5858108000000000</v>
      </c>
      <c r="AC198" s="9">
        <f>'AEO Table 4'!U48*10^15</f>
        <v>5916612000000000</v>
      </c>
      <c r="AD198" s="9">
        <f>'AEO Table 4'!V48*10^15</f>
        <v>5975570000000000</v>
      </c>
      <c r="AE198" s="9">
        <f>'AEO Table 4'!W48*10^15</f>
        <v>6032728000000000</v>
      </c>
      <c r="AF198" s="9">
        <f>'AEO Table 4'!X48*10^15</f>
        <v>6089498000000000</v>
      </c>
      <c r="AG198" s="9">
        <f>'AEO Table 4'!Y48*10^15</f>
        <v>6147964000000000</v>
      </c>
      <c r="AH198" s="9">
        <f>'AEO Table 4'!Z48*10^15</f>
        <v>6207725000000000</v>
      </c>
      <c r="AI198" s="9">
        <f>'AEO Table 4'!AA48*10^15</f>
        <v>6268968000000000</v>
      </c>
      <c r="AJ198" s="9">
        <f>'AEO Table 4'!AB48*10^15</f>
        <v>6330867000000000</v>
      </c>
      <c r="AK198" s="9">
        <f>'AEO Table 4'!AC48*10^15</f>
        <v>6394370000000000</v>
      </c>
      <c r="AL198" s="9">
        <f>'AEO Table 4'!AD48*10^15</f>
        <v>6458303000000000</v>
      </c>
      <c r="AM198" s="9">
        <f>'AEO Table 4'!AE48*10^15</f>
        <v>6527238000000000</v>
      </c>
      <c r="AN198" s="9">
        <f>'AEO Table 4'!AF48*10^15</f>
        <v>6598626000000000</v>
      </c>
      <c r="AO198" s="9">
        <f>'AEO Table 4'!AG48*10^15</f>
        <v>6672107000000000</v>
      </c>
    </row>
    <row r="199" spans="8:41" x14ac:dyDescent="0.25">
      <c r="I199" s="1" t="s">
        <v>641</v>
      </c>
      <c r="J199" t="s">
        <v>642</v>
      </c>
      <c r="K199" s="9">
        <f>SUM(K4,K17,K30,K43,K56,K69,K82,K95,K108,K121)</f>
        <v>5130948000000000</v>
      </c>
      <c r="L199" s="9">
        <f t="shared" ref="L199:AO199" si="52">SUM(L4,L17,L30,L43,L56,L69,L82,L95,L108,L121)</f>
        <v>5175098000000000</v>
      </c>
      <c r="M199" s="9">
        <f t="shared" si="52"/>
        <v>5194822000000000</v>
      </c>
      <c r="N199" s="9">
        <f t="shared" si="52"/>
        <v>5224716000000000</v>
      </c>
      <c r="O199" s="9">
        <f t="shared" si="52"/>
        <v>5259770000000000</v>
      </c>
      <c r="P199" s="9">
        <f t="shared" si="52"/>
        <v>5297346000000001</v>
      </c>
      <c r="Q199" s="9">
        <f t="shared" si="52"/>
        <v>5341754000000000</v>
      </c>
      <c r="R199" s="9">
        <f t="shared" si="52"/>
        <v>5382865000000000</v>
      </c>
      <c r="S199" s="9">
        <f t="shared" si="52"/>
        <v>5425115000000000</v>
      </c>
      <c r="T199" s="9">
        <f t="shared" si="52"/>
        <v>5467709999999999</v>
      </c>
      <c r="U199" s="9">
        <f t="shared" si="52"/>
        <v>5507626999999999</v>
      </c>
      <c r="V199" s="9">
        <f t="shared" si="52"/>
        <v>5546723000000000</v>
      </c>
      <c r="W199" s="9">
        <f t="shared" si="52"/>
        <v>5588681000000000</v>
      </c>
      <c r="X199" s="9">
        <f t="shared" si="52"/>
        <v>5633156000000000</v>
      </c>
      <c r="Y199" s="9">
        <f t="shared" si="52"/>
        <v>5684885000000000</v>
      </c>
      <c r="Z199" s="9">
        <f t="shared" si="52"/>
        <v>5741097000000001</v>
      </c>
      <c r="AA199" s="9">
        <f t="shared" si="52"/>
        <v>5798984000000001</v>
      </c>
      <c r="AB199" s="9">
        <f t="shared" si="52"/>
        <v>5858108999999999</v>
      </c>
      <c r="AC199" s="9">
        <f t="shared" si="52"/>
        <v>5916613000000001</v>
      </c>
      <c r="AD199" s="9">
        <f t="shared" si="52"/>
        <v>5975570000000000</v>
      </c>
      <c r="AE199" s="9">
        <f t="shared" si="52"/>
        <v>6032728000000000</v>
      </c>
      <c r="AF199" s="9">
        <f t="shared" si="52"/>
        <v>6089497999999999</v>
      </c>
      <c r="AG199" s="9">
        <f t="shared" si="52"/>
        <v>6147963000000001</v>
      </c>
      <c r="AH199" s="9">
        <f t="shared" si="52"/>
        <v>6207722999999999</v>
      </c>
      <c r="AI199" s="9">
        <f t="shared" si="52"/>
        <v>6268968999999999</v>
      </c>
      <c r="AJ199" s="9">
        <f t="shared" si="52"/>
        <v>6330869000000000</v>
      </c>
      <c r="AK199" s="9">
        <f t="shared" si="52"/>
        <v>6394369999999999</v>
      </c>
      <c r="AL199" s="9">
        <f t="shared" si="52"/>
        <v>6458302000000000</v>
      </c>
      <c r="AM199" s="9">
        <f t="shared" si="52"/>
        <v>6527239000000001</v>
      </c>
      <c r="AN199" s="9">
        <f t="shared" si="52"/>
        <v>6598626000000000</v>
      </c>
      <c r="AO199" s="9">
        <f t="shared" si="52"/>
        <v>6672109000000001</v>
      </c>
    </row>
    <row r="201" spans="8:41" x14ac:dyDescent="0.25">
      <c r="I201" t="s">
        <v>645</v>
      </c>
      <c r="J201" t="s">
        <v>643</v>
      </c>
      <c r="K201" s="8">
        <f>'AEO Table 5'!C39*10^15</f>
        <v>4424184000000000.5</v>
      </c>
      <c r="L201" s="8">
        <f>'AEO Table 5'!D39*10^15</f>
        <v>4496373000000000</v>
      </c>
      <c r="M201" s="8">
        <f>'AEO Table 5'!E39*10^15</f>
        <v>4602268000000000</v>
      </c>
      <c r="N201" s="8">
        <f>'AEO Table 5'!F39*10^15</f>
        <v>4680073000000000</v>
      </c>
      <c r="O201" s="8">
        <f>'AEO Table 5'!G39*10^15</f>
        <v>4766840000000000</v>
      </c>
      <c r="P201" s="8">
        <f>'AEO Table 5'!H39*10^15</f>
        <v>4854825000000000</v>
      </c>
      <c r="Q201" s="8">
        <f>'AEO Table 5'!I39*10^15</f>
        <v>4877728000000000</v>
      </c>
      <c r="R201" s="8">
        <f>'AEO Table 5'!J39*10^15</f>
        <v>4901550000000000</v>
      </c>
      <c r="S201" s="8">
        <f>'AEO Table 5'!K39*10^15</f>
        <v>4923748000000000</v>
      </c>
      <c r="T201" s="8">
        <f>'AEO Table 5'!L39*10^15</f>
        <v>4946447000000000</v>
      </c>
      <c r="U201" s="8">
        <f>'AEO Table 5'!M39*10^15</f>
        <v>4959159000000000</v>
      </c>
      <c r="V201" s="8">
        <f>'AEO Table 5'!N39*10^15</f>
        <v>4977432000000000</v>
      </c>
      <c r="W201" s="8">
        <f>'AEO Table 5'!O39*10^15</f>
        <v>5001067000000000</v>
      </c>
      <c r="X201" s="8">
        <f>'AEO Table 5'!P39*10^15</f>
        <v>5027737000000000</v>
      </c>
      <c r="Y201" s="8">
        <f>'AEO Table 5'!Q39*10^15</f>
        <v>5058623000000000</v>
      </c>
      <c r="Z201" s="8">
        <f>'AEO Table 5'!R39*10^15</f>
        <v>5093579000000000</v>
      </c>
      <c r="AA201" s="8">
        <f>'AEO Table 5'!S39*10^15</f>
        <v>5131377000000000</v>
      </c>
      <c r="AB201" s="8">
        <f>'AEO Table 5'!T39*10^15</f>
        <v>5170936000000000</v>
      </c>
      <c r="AC201" s="8">
        <f>'AEO Table 5'!U39*10^15</f>
        <v>5212136000000000</v>
      </c>
      <c r="AD201" s="8">
        <f>'AEO Table 5'!V39*10^15</f>
        <v>5255121000000000</v>
      </c>
      <c r="AE201" s="8">
        <f>'AEO Table 5'!W39*10^15</f>
        <v>5297927000000000</v>
      </c>
      <c r="AF201" s="8">
        <f>'AEO Table 5'!X39*10^15</f>
        <v>5346361000000000</v>
      </c>
      <c r="AG201" s="8">
        <f>'AEO Table 5'!Y39*10^15</f>
        <v>5397854000000000</v>
      </c>
      <c r="AH201" s="8">
        <f>'AEO Table 5'!Z39*10^15</f>
        <v>5453210000000000</v>
      </c>
      <c r="AI201" s="8">
        <f>'AEO Table 5'!AA39*10^15</f>
        <v>5511477000000000</v>
      </c>
      <c r="AJ201" s="8">
        <f>'AEO Table 5'!AB39*10^15</f>
        <v>5573385000000000</v>
      </c>
      <c r="AK201" s="8">
        <f>'AEO Table 5'!AC39*10^15</f>
        <v>5639232000000000</v>
      </c>
      <c r="AL201" s="8">
        <f>'AEO Table 5'!AD39*10^15</f>
        <v>5709290000000000</v>
      </c>
      <c r="AM201" s="8">
        <f>'AEO Table 5'!AE39*10^15</f>
        <v>5783511000000000</v>
      </c>
      <c r="AN201" s="8">
        <f>'AEO Table 5'!AF39*10^15</f>
        <v>5862469000000000</v>
      </c>
      <c r="AO201" s="8">
        <f>'AEO Table 5'!AG39*10^15</f>
        <v>5945138000000000</v>
      </c>
    </row>
    <row r="202" spans="8:41" x14ac:dyDescent="0.25">
      <c r="I202" t="s">
        <v>641</v>
      </c>
      <c r="J202" t="s">
        <v>642</v>
      </c>
      <c r="K202" s="9">
        <f>SUM(K134,K147,K160,K173,K186)</f>
        <v>4424184000000000</v>
      </c>
      <c r="L202" s="9">
        <f t="shared" ref="L202:AO202" si="53">SUM(L134,L147,L160,L173,L186)</f>
        <v>4496371000000000</v>
      </c>
      <c r="M202" s="9">
        <f t="shared" si="53"/>
        <v>4602269000000000</v>
      </c>
      <c r="N202" s="9">
        <f t="shared" si="53"/>
        <v>4680073000000000</v>
      </c>
      <c r="O202" s="9">
        <f t="shared" si="53"/>
        <v>4766841000000000</v>
      </c>
      <c r="P202" s="9">
        <f t="shared" si="53"/>
        <v>4854825000000000</v>
      </c>
      <c r="Q202" s="9">
        <f t="shared" si="53"/>
        <v>4877729000000000</v>
      </c>
      <c r="R202" s="9">
        <f t="shared" si="53"/>
        <v>4901550000000000</v>
      </c>
      <c r="S202" s="9">
        <f t="shared" si="53"/>
        <v>4923749000000000</v>
      </c>
      <c r="T202" s="9">
        <f t="shared" si="53"/>
        <v>4946446000000000</v>
      </c>
      <c r="U202" s="9">
        <f t="shared" si="53"/>
        <v>4959159000000000</v>
      </c>
      <c r="V202" s="9">
        <f t="shared" si="53"/>
        <v>4977433000000000</v>
      </c>
      <c r="W202" s="9">
        <f t="shared" si="53"/>
        <v>5001068000000000</v>
      </c>
      <c r="X202" s="9">
        <f t="shared" si="53"/>
        <v>5027737000000000</v>
      </c>
      <c r="Y202" s="9">
        <f t="shared" si="53"/>
        <v>5058623000000000</v>
      </c>
      <c r="Z202" s="9">
        <f t="shared" si="53"/>
        <v>5093578000000000</v>
      </c>
      <c r="AA202" s="9">
        <f t="shared" si="53"/>
        <v>5131378000000000</v>
      </c>
      <c r="AB202" s="9">
        <f t="shared" si="53"/>
        <v>5170936000000000</v>
      </c>
      <c r="AC202" s="9">
        <f t="shared" si="53"/>
        <v>5212136000000000</v>
      </c>
      <c r="AD202" s="9">
        <f t="shared" si="53"/>
        <v>5255122000000000</v>
      </c>
      <c r="AE202" s="9">
        <f t="shared" si="53"/>
        <v>5297927000000000</v>
      </c>
      <c r="AF202" s="9">
        <f t="shared" si="53"/>
        <v>5346362000000000</v>
      </c>
      <c r="AG202" s="9">
        <f t="shared" si="53"/>
        <v>5397854000000000</v>
      </c>
      <c r="AH202" s="9">
        <f t="shared" si="53"/>
        <v>5453210000000000</v>
      </c>
      <c r="AI202" s="9">
        <f t="shared" si="53"/>
        <v>5511475999999999</v>
      </c>
      <c r="AJ202" s="9">
        <f t="shared" si="53"/>
        <v>5573385000000000</v>
      </c>
      <c r="AK202" s="9">
        <f t="shared" si="53"/>
        <v>5639232000000000</v>
      </c>
      <c r="AL202" s="9">
        <f t="shared" si="53"/>
        <v>5709290000000000</v>
      </c>
      <c r="AM202" s="9">
        <f t="shared" si="53"/>
        <v>5783510000000000</v>
      </c>
      <c r="AN202" s="9">
        <f t="shared" si="53"/>
        <v>5862468000000000</v>
      </c>
      <c r="AO202" s="9">
        <f t="shared" si="53"/>
        <v>5945139000000000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
    </sheetView>
  </sheetViews>
  <sheetFormatPr defaultRowHeight="15" x14ac:dyDescent="0.25"/>
  <cols>
    <col min="1" max="1" width="29.85546875" customWidth="1"/>
    <col min="2" max="32" width="15" customWidth="1"/>
  </cols>
  <sheetData>
    <row r="1" spans="1:34" x14ac:dyDescent="0.2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5">
      <c r="A2" s="1" t="s">
        <v>76</v>
      </c>
      <c r="B2" s="9">
        <f>Calculations!K4</f>
        <v>519955878172588.81</v>
      </c>
      <c r="C2" s="9">
        <f>Calculations!L4</f>
        <v>559459879018612.5</v>
      </c>
      <c r="D2" s="9">
        <f>Calculations!M4</f>
        <v>566011164128595.5</v>
      </c>
      <c r="E2" s="9">
        <f>Calculations!N4</f>
        <v>563094051607445</v>
      </c>
      <c r="F2" s="9">
        <f>Calculations!O4</f>
        <v>561635895939086.38</v>
      </c>
      <c r="G2" s="9">
        <f>Calculations!P4</f>
        <v>560468570219966.13</v>
      </c>
      <c r="H2" s="9">
        <f>Calculations!Q4</f>
        <v>558563353637901.88</v>
      </c>
      <c r="I2" s="9">
        <f>Calculations!R4</f>
        <v>555876181049069.44</v>
      </c>
      <c r="J2" s="9">
        <f>Calculations!S4</f>
        <v>553002332487309.69</v>
      </c>
      <c r="K2" s="9">
        <f>Calculations!T4</f>
        <v>549884923857867.94</v>
      </c>
      <c r="L2" s="9">
        <f>Calculations!U4</f>
        <v>546576032148900.19</v>
      </c>
      <c r="M2" s="9">
        <f>Calculations!V4</f>
        <v>543053224196277.44</v>
      </c>
      <c r="N2" s="9">
        <f>Calculations!W4</f>
        <v>539462315566835.88</v>
      </c>
      <c r="O2" s="9">
        <f>Calculations!X4</f>
        <v>536070901861252.06</v>
      </c>
      <c r="P2" s="9">
        <f>Calculations!Y4</f>
        <v>532807677664974.63</v>
      </c>
      <c r="Q2" s="9">
        <f>Calculations!Z4</f>
        <v>530041989001692</v>
      </c>
      <c r="R2" s="9">
        <f>Calculations!AA4</f>
        <v>527221018612521.13</v>
      </c>
      <c r="S2" s="9">
        <f>Calculations!AB4</f>
        <v>524378416243654.75</v>
      </c>
      <c r="T2" s="9">
        <f>Calculations!AC4</f>
        <v>521438069373942.44</v>
      </c>
      <c r="U2" s="9">
        <f>Calculations!AD4</f>
        <v>518416802876480.63</v>
      </c>
      <c r="V2" s="9">
        <f>Calculations!AE4</f>
        <v>515559779187817.25</v>
      </c>
      <c r="W2" s="9">
        <f>Calculations!AF4</f>
        <v>512554536379018.63</v>
      </c>
      <c r="X2" s="9">
        <f>Calculations!AG4</f>
        <v>509546890016920.44</v>
      </c>
      <c r="Y2" s="9">
        <f>Calculations!AH4</f>
        <v>506741142131979.63</v>
      </c>
      <c r="Z2" s="9">
        <f>Calculations!AI4</f>
        <v>503907352791878.13</v>
      </c>
      <c r="AA2" s="9">
        <f>Calculations!AJ4</f>
        <v>500954186971235.19</v>
      </c>
      <c r="AB2" s="9">
        <f>Calculations!AK4</f>
        <v>498252593062605.75</v>
      </c>
      <c r="AC2" s="9">
        <f>Calculations!AL4</f>
        <v>495537379018612.5</v>
      </c>
      <c r="AD2" s="9">
        <f>Calculations!AM4</f>
        <v>492967179357022</v>
      </c>
      <c r="AE2" s="9">
        <f>Calculations!AN4</f>
        <v>490765524534687</v>
      </c>
      <c r="AF2" s="9">
        <f>Calculations!AO4</f>
        <v>488708884094754.69</v>
      </c>
      <c r="AH2" s="51"/>
    </row>
    <row r="3" spans="1:34" x14ac:dyDescent="0.2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25">
      <c r="A4" s="1" t="s">
        <v>78</v>
      </c>
      <c r="B4" s="9">
        <f>Calculations!K6</f>
        <v>2825936130287648</v>
      </c>
      <c r="C4" s="9">
        <f>Calculations!L6</f>
        <v>2729488747038917.5</v>
      </c>
      <c r="D4" s="9">
        <f>Calculations!M6</f>
        <v>2834728328257191</v>
      </c>
      <c r="E4" s="9">
        <f>Calculations!N6</f>
        <v>2832669284263959</v>
      </c>
      <c r="F4" s="9">
        <f>Calculations!O6</f>
        <v>2836047077834179.5</v>
      </c>
      <c r="G4" s="9">
        <f>Calculations!P6</f>
        <v>2832751005076142</v>
      </c>
      <c r="H4" s="9">
        <f>Calculations!Q6</f>
        <v>2822527090524534.5</v>
      </c>
      <c r="I4" s="9">
        <f>Calculations!R6</f>
        <v>2808414226734348.5</v>
      </c>
      <c r="J4" s="9">
        <f>Calculations!S6</f>
        <v>2794725990693739.5</v>
      </c>
      <c r="K4" s="9">
        <f>Calculations!T6</f>
        <v>2779819153130288</v>
      </c>
      <c r="L4" s="9">
        <f>Calculations!U6</f>
        <v>2762187487309644.5</v>
      </c>
      <c r="M4" s="9">
        <f>Calculations!V6</f>
        <v>2746514717428088</v>
      </c>
      <c r="N4" s="9">
        <f>Calculations!W6</f>
        <v>2732892178510998</v>
      </c>
      <c r="O4" s="9">
        <f>Calculations!X6</f>
        <v>2720142930626057.5</v>
      </c>
      <c r="P4" s="9">
        <f>Calculations!Y6</f>
        <v>2708023413705583.5</v>
      </c>
      <c r="Q4" s="9">
        <f>Calculations!Z6</f>
        <v>2697769855329949</v>
      </c>
      <c r="R4" s="9">
        <f>Calculations!AA6</f>
        <v>2688117986463620.5</v>
      </c>
      <c r="S4" s="9">
        <f>Calculations!AB6</f>
        <v>2678661606598984.5</v>
      </c>
      <c r="T4" s="9">
        <f>Calculations!AC6</f>
        <v>2670370950084602</v>
      </c>
      <c r="U4" s="9">
        <f>Calculations!AD6</f>
        <v>2662851032994924</v>
      </c>
      <c r="V4" s="9">
        <f>Calculations!AE6</f>
        <v>2656446364636210</v>
      </c>
      <c r="W4" s="9">
        <f>Calculations!AF6</f>
        <v>2649636296954314.5</v>
      </c>
      <c r="X4" s="9">
        <f>Calculations!AG6</f>
        <v>2642311067681895</v>
      </c>
      <c r="Y4" s="9">
        <f>Calculations!AH6</f>
        <v>2634756699661590.5</v>
      </c>
      <c r="Z4" s="9">
        <f>Calculations!AI6</f>
        <v>2627195120981387</v>
      </c>
      <c r="AA4" s="9">
        <f>Calculations!AJ6</f>
        <v>2619587073604060.5</v>
      </c>
      <c r="AB4" s="9">
        <f>Calculations!AK6</f>
        <v>2612411665820643</v>
      </c>
      <c r="AC4" s="9">
        <f>Calculations!AL6</f>
        <v>2605149730118443</v>
      </c>
      <c r="AD4" s="9">
        <f>Calculations!AM6</f>
        <v>2598396546531302.5</v>
      </c>
      <c r="AE4" s="9">
        <f>Calculations!AN6</f>
        <v>2591226747038917</v>
      </c>
      <c r="AF4" s="9">
        <f>Calculations!AO6</f>
        <v>2583665969543147</v>
      </c>
    </row>
    <row r="5" spans="1:34" x14ac:dyDescent="0.25">
      <c r="A5" s="1" t="s">
        <v>79</v>
      </c>
      <c r="B5" s="9">
        <f>Calculations!K7</f>
        <v>298572595600676.81</v>
      </c>
      <c r="C5" s="9">
        <f>Calculations!L7</f>
        <v>320437719966159.06</v>
      </c>
      <c r="D5" s="9">
        <f>Calculations!M7</f>
        <v>320223803722504.19</v>
      </c>
      <c r="E5" s="9">
        <f>Calculations!N7</f>
        <v>311887479695431.44</v>
      </c>
      <c r="F5" s="9">
        <f>Calculations!O7</f>
        <v>304059907783417.88</v>
      </c>
      <c r="G5" s="9">
        <f>Calculations!P7</f>
        <v>297425299492385.75</v>
      </c>
      <c r="H5" s="9">
        <f>Calculations!Q7</f>
        <v>290989384940778.31</v>
      </c>
      <c r="I5" s="9">
        <f>Calculations!R7</f>
        <v>285095872250423.06</v>
      </c>
      <c r="J5" s="9">
        <f>Calculations!S7</f>
        <v>279780814720812.19</v>
      </c>
      <c r="K5" s="9">
        <f>Calculations!T7</f>
        <v>274817477157360.38</v>
      </c>
      <c r="L5" s="9">
        <f>Calculations!U7</f>
        <v>270029598984771.59</v>
      </c>
      <c r="M5" s="9">
        <f>Calculations!V7</f>
        <v>265563796954314.69</v>
      </c>
      <c r="N5" s="9">
        <f>Calculations!W7</f>
        <v>261238202199661.59</v>
      </c>
      <c r="O5" s="9">
        <f>Calculations!X7</f>
        <v>257104090524534.69</v>
      </c>
      <c r="P5" s="9">
        <f>Calculations!Y7</f>
        <v>253092560067681.88</v>
      </c>
      <c r="Q5" s="9">
        <f>Calculations!Z7</f>
        <v>249467200507614.22</v>
      </c>
      <c r="R5" s="9">
        <f>Calculations!AA7</f>
        <v>246042938240270.75</v>
      </c>
      <c r="S5" s="9">
        <f>Calculations!AB7</f>
        <v>242578616751269.03</v>
      </c>
      <c r="T5" s="9">
        <f>Calculations!AC7</f>
        <v>239043791032148.88</v>
      </c>
      <c r="U5" s="9">
        <f>Calculations!AD7</f>
        <v>235779765651438.25</v>
      </c>
      <c r="V5" s="9">
        <f>Calculations!AE7</f>
        <v>232374731810490.69</v>
      </c>
      <c r="W5" s="9">
        <f>Calculations!AF7</f>
        <v>228993733502538.03</v>
      </c>
      <c r="X5" s="9">
        <f>Calculations!AG7</f>
        <v>225623951776649.72</v>
      </c>
      <c r="Y5" s="9">
        <f>Calculations!AH7</f>
        <v>222269392554991.53</v>
      </c>
      <c r="Z5" s="9">
        <f>Calculations!AI7</f>
        <v>218879581218274.13</v>
      </c>
      <c r="AA5" s="9">
        <f>Calculations!AJ7</f>
        <v>215417663282571.91</v>
      </c>
      <c r="AB5" s="9">
        <f>Calculations!AK7</f>
        <v>212019038917089.66</v>
      </c>
      <c r="AC5" s="9">
        <f>Calculations!AL7</f>
        <v>208649257191201.34</v>
      </c>
      <c r="AD5" s="9">
        <f>Calculations!AM7</f>
        <v>205362798646362.09</v>
      </c>
      <c r="AE5" s="9">
        <f>Calculations!AN7</f>
        <v>202021859560067.66</v>
      </c>
      <c r="AF5" s="9">
        <f>Calculations!AO7</f>
        <v>198664095600676.81</v>
      </c>
    </row>
    <row r="6" spans="1:34" x14ac:dyDescent="0.2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25">
      <c r="A7" s="1" t="s">
        <v>207</v>
      </c>
      <c r="B7" s="9">
        <f>Calculations!K9</f>
        <v>366552293570219.94</v>
      </c>
      <c r="C7" s="9">
        <f>Calculations!L9</f>
        <v>363947642978003.38</v>
      </c>
      <c r="D7" s="9">
        <f>Calculations!M9</f>
        <v>354672330795262.25</v>
      </c>
      <c r="E7" s="9">
        <f>Calculations!N9</f>
        <v>355902148900169.19</v>
      </c>
      <c r="F7" s="9">
        <f>Calculations!O9</f>
        <v>357001373942470.38</v>
      </c>
      <c r="G7" s="9">
        <f>Calculations!P9</f>
        <v>354532924703891.69</v>
      </c>
      <c r="H7" s="9">
        <f>Calculations!Q9</f>
        <v>351860173434856.13</v>
      </c>
      <c r="I7" s="9">
        <f>Calculations!R9</f>
        <v>349124128595600.69</v>
      </c>
      <c r="J7" s="9">
        <f>Calculations!S9</f>
        <v>345844880710659.88</v>
      </c>
      <c r="K7" s="9">
        <f>Calculations!T9</f>
        <v>342193082064297.81</v>
      </c>
      <c r="L7" s="9">
        <f>Calculations!U9</f>
        <v>338419503384094.75</v>
      </c>
      <c r="M7" s="9">
        <f>Calculations!V9</f>
        <v>333883197123519.5</v>
      </c>
      <c r="N7" s="9">
        <f>Calculations!W9</f>
        <v>329244339255499.19</v>
      </c>
      <c r="O7" s="9">
        <f>Calculations!X9</f>
        <v>324285007614213.19</v>
      </c>
      <c r="P7" s="9">
        <f>Calculations!Y9</f>
        <v>319003599830795.25</v>
      </c>
      <c r="Q7" s="9">
        <f>Calculations!Z9</f>
        <v>312969078680203</v>
      </c>
      <c r="R7" s="9">
        <f>Calculations!AA9</f>
        <v>306300820642978</v>
      </c>
      <c r="S7" s="9">
        <f>Calculations!AB9</f>
        <v>300557930626057.5</v>
      </c>
      <c r="T7" s="9">
        <f>Calculations!AC9</f>
        <v>295879013536379</v>
      </c>
      <c r="U7" s="9">
        <f>Calculations!AD9</f>
        <v>290716982233502.5</v>
      </c>
      <c r="V7" s="9">
        <f>Calculations!AE9</f>
        <v>286831237732656.5</v>
      </c>
      <c r="W7" s="9">
        <f>Calculations!AF9</f>
        <v>283237124365482.19</v>
      </c>
      <c r="X7" s="9">
        <f>Calculations!AG9</f>
        <v>279691082064297.78</v>
      </c>
      <c r="Y7" s="9">
        <f>Calculations!AH9</f>
        <v>276225158206429.78</v>
      </c>
      <c r="Z7" s="9">
        <f>Calculations!AI9</f>
        <v>273274395939086.31</v>
      </c>
      <c r="AA7" s="9">
        <f>Calculations!AJ9</f>
        <v>271000634517766.47</v>
      </c>
      <c r="AB7" s="9">
        <f>Calculations!AK9</f>
        <v>268786160744500.84</v>
      </c>
      <c r="AC7" s="9">
        <f>Calculations!AL9</f>
        <v>266207148054145.47</v>
      </c>
      <c r="AD7" s="9">
        <f>Calculations!AM9</f>
        <v>263252379864636.22</v>
      </c>
      <c r="AE7" s="9">
        <f>Calculations!AN9</f>
        <v>260646928087986.44</v>
      </c>
      <c r="AF7" s="9">
        <f>Calculations!AO9</f>
        <v>258130407783417.91</v>
      </c>
    </row>
    <row r="8" spans="1:34" x14ac:dyDescent="0.25">
      <c r="A8" s="1" t="s">
        <v>349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25">
      <c r="A9" s="1" t="s">
        <v>350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25">
      <c r="A10" s="1" t="s">
        <v>351</v>
      </c>
      <c r="B10" s="9">
        <f>Calculations!K12</f>
        <v>241017108291032.13</v>
      </c>
      <c r="C10" s="9">
        <f>Calculations!L12</f>
        <v>255774124365482.25</v>
      </c>
      <c r="D10" s="9">
        <f>Calculations!M12</f>
        <v>253516386632825.72</v>
      </c>
      <c r="E10" s="9">
        <f>Calculations!N12</f>
        <v>251400458544839.28</v>
      </c>
      <c r="F10" s="9">
        <f>Calculations!O12</f>
        <v>249394292724196.28</v>
      </c>
      <c r="G10" s="9">
        <f>Calculations!P12</f>
        <v>247351272419627.75</v>
      </c>
      <c r="H10" s="9">
        <f>Calculations!Q12</f>
        <v>245412406091370.53</v>
      </c>
      <c r="I10" s="9">
        <f>Calculations!R12</f>
        <v>243551254653130.28</v>
      </c>
      <c r="J10" s="9">
        <f>Calculations!S12</f>
        <v>241578738578680.19</v>
      </c>
      <c r="K10" s="9">
        <f>Calculations!T12</f>
        <v>239440377326565.16</v>
      </c>
      <c r="L10" s="9">
        <f>Calculations!U12</f>
        <v>236859762267343.47</v>
      </c>
      <c r="M10" s="9">
        <f>Calculations!V12</f>
        <v>234332025380710.66</v>
      </c>
      <c r="N10" s="9">
        <f>Calculations!W12</f>
        <v>231953308798646.38</v>
      </c>
      <c r="O10" s="9">
        <f>Calculations!X12</f>
        <v>229771683587140.44</v>
      </c>
      <c r="P10" s="9">
        <f>Calculations!Y12</f>
        <v>227694212351945.84</v>
      </c>
      <c r="Q10" s="9">
        <f>Calculations!Z12</f>
        <v>225828253807106.63</v>
      </c>
      <c r="R10" s="9">
        <f>Calculations!AA12</f>
        <v>224019179357022</v>
      </c>
      <c r="S10" s="9">
        <f>Calculations!AB12</f>
        <v>222137998307952.63</v>
      </c>
      <c r="T10" s="9">
        <f>Calculations!AC12</f>
        <v>220260823181049.09</v>
      </c>
      <c r="U10" s="9">
        <f>Calculations!AD12</f>
        <v>218476585448392.53</v>
      </c>
      <c r="V10" s="9">
        <f>Calculations!AE12</f>
        <v>216834157360406.09</v>
      </c>
      <c r="W10" s="9">
        <f>Calculations!AF12</f>
        <v>215242203891708.94</v>
      </c>
      <c r="X10" s="9">
        <f>Calculations!AG12</f>
        <v>213641437394247</v>
      </c>
      <c r="Y10" s="9">
        <f>Calculations!AH12</f>
        <v>212121590524534.66</v>
      </c>
      <c r="Z10" s="9">
        <f>Calculations!AI12</f>
        <v>210589725888324.91</v>
      </c>
      <c r="AA10" s="9">
        <f>Calculations!AJ12</f>
        <v>209052252961082.94</v>
      </c>
      <c r="AB10" s="9">
        <f>Calculations!AK12</f>
        <v>207489943316412.88</v>
      </c>
      <c r="AC10" s="9">
        <f>Calculations!AL12</f>
        <v>205880363790186.09</v>
      </c>
      <c r="AD10" s="9">
        <f>Calculations!AM12</f>
        <v>204260368866328.25</v>
      </c>
      <c r="AE10" s="9">
        <f>Calculations!AN12</f>
        <v>202625151438240.25</v>
      </c>
      <c r="AF10" s="9">
        <f>Calculations!AO12</f>
        <v>200990735194585.44</v>
      </c>
    </row>
    <row r="11" spans="1:34" x14ac:dyDescent="0.25">
      <c r="A11" s="1" t="s">
        <v>352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25">
      <c r="A27" s="78"/>
      <c r="B27" s="87"/>
      <c r="C27" s="87"/>
      <c r="D27" s="87"/>
      <c r="E27" s="87"/>
      <c r="F27" s="87"/>
    </row>
    <row r="28" spans="1:6" x14ac:dyDescent="0.25">
      <c r="A28" s="78"/>
      <c r="B28" s="87"/>
      <c r="C28" s="87"/>
      <c r="D28" s="87"/>
      <c r="E28" s="87"/>
      <c r="F28" s="87"/>
    </row>
    <row r="29" spans="1:6" x14ac:dyDescent="0.25">
      <c r="A29" s="78"/>
      <c r="B29" s="87"/>
      <c r="C29" s="87"/>
      <c r="D29" s="87"/>
      <c r="E29" s="87"/>
      <c r="F29" s="87"/>
    </row>
    <row r="30" spans="1:6" x14ac:dyDescent="0.25">
      <c r="A30" s="78"/>
      <c r="B30" s="87"/>
      <c r="C30" s="87"/>
      <c r="D30" s="87"/>
      <c r="E30" s="87"/>
      <c r="F30" s="87"/>
    </row>
    <row r="31" spans="1:6" x14ac:dyDescent="0.25">
      <c r="A31" s="78"/>
      <c r="B31" s="87"/>
      <c r="C31" s="87"/>
      <c r="D31" s="87"/>
      <c r="E31" s="87"/>
      <c r="F31" s="87"/>
    </row>
    <row r="32" spans="1:6" x14ac:dyDescent="0.25">
      <c r="A32" s="78"/>
      <c r="B32" s="87"/>
      <c r="C32" s="87"/>
      <c r="D32" s="87"/>
      <c r="E32" s="87"/>
      <c r="F32" s="87"/>
    </row>
    <row r="33" spans="1:6" x14ac:dyDescent="0.25">
      <c r="A33" s="78"/>
      <c r="B33" s="87"/>
      <c r="C33" s="87"/>
      <c r="D33" s="87"/>
      <c r="E33" s="87"/>
      <c r="F33" s="87"/>
    </row>
    <row r="34" spans="1:6" x14ac:dyDescent="0.25">
      <c r="A34" s="78"/>
      <c r="B34" s="87"/>
      <c r="C34" s="87"/>
      <c r="D34" s="87"/>
      <c r="E34" s="87"/>
      <c r="F34" s="87"/>
    </row>
    <row r="35" spans="1:6" x14ac:dyDescent="0.25">
      <c r="A35" s="78"/>
      <c r="B35" s="87"/>
      <c r="C35" s="87"/>
      <c r="D35" s="87"/>
      <c r="E35" s="87"/>
      <c r="F35" s="87"/>
    </row>
    <row r="36" spans="1:6" x14ac:dyDescent="0.25">
      <c r="A36" s="78"/>
      <c r="B36" s="87"/>
      <c r="C36" s="87"/>
      <c r="D36" s="87"/>
      <c r="E36" s="87"/>
      <c r="F36" s="87"/>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About</vt:lpstr>
      <vt:lpstr>AEO Table 4</vt:lpstr>
      <vt:lpstr>AEO Table 5</vt:lpstr>
      <vt:lpstr>District Heat</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2021-03-15T20:40:18Z</dcterms:modified>
</cp:coreProperties>
</file>