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hydgn\HPS\"/>
    </mc:Choice>
  </mc:AlternateContent>
  <xr:revisionPtr revIDLastSave="0" documentId="13_ncr:1_{DCE673AF-6201-4D95-ADF6-7E1C527941CB}" xr6:coauthVersionLast="47" xr6:coauthVersionMax="47" xr10:uidLastSave="{00000000-0000-0000-0000-000000000000}"/>
  <bookViews>
    <workbookView xWindow="58950" yWindow="2055" windowWidth="24735" windowHeight="14400" tabRatio="728" activeTab="1" xr2:uid="{00000000-000D-0000-FFFF-FFFF00000000}"/>
  </bookViews>
  <sheets>
    <sheet name="About" sheetId="1" r:id="rId1"/>
    <sheet name="Data" sheetId="122" r:id="rId2"/>
    <sheet name="HP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" i="2" l="1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J15" i="122"/>
  <c r="J16" i="122"/>
  <c r="K16" i="122" s="1"/>
  <c r="L16" i="122" s="1"/>
  <c r="M16" i="122" s="1"/>
  <c r="N16" i="122" s="1"/>
  <c r="O16" i="122" s="1"/>
  <c r="P16" i="122" s="1"/>
  <c r="Q16" i="122" s="1"/>
  <c r="R16" i="122" s="1"/>
  <c r="S16" i="122" s="1"/>
  <c r="T16" i="122" s="1"/>
  <c r="U16" i="122" s="1"/>
  <c r="V16" i="122" s="1"/>
  <c r="W16" i="122" s="1"/>
  <c r="X16" i="122" s="1"/>
  <c r="Y16" i="122" s="1"/>
  <c r="Z16" i="122" s="1"/>
  <c r="AA16" i="122" s="1"/>
  <c r="AB16" i="122" s="1"/>
  <c r="AC16" i="122" s="1"/>
  <c r="AD16" i="122" s="1"/>
  <c r="AE16" i="122" s="1"/>
  <c r="AF16" i="122" s="1"/>
  <c r="AG16" i="122" s="1"/>
  <c r="AH16" i="122" s="1"/>
  <c r="AI16" i="122" s="1"/>
  <c r="AJ16" i="122" s="1"/>
  <c r="AK16" i="122" s="1"/>
  <c r="AL16" i="122" s="1"/>
  <c r="J13" i="122"/>
  <c r="K13" i="122" s="1"/>
  <c r="L13" i="122" s="1"/>
  <c r="M13" i="122" s="1"/>
  <c r="N13" i="122" s="1"/>
  <c r="O13" i="122" s="1"/>
  <c r="P13" i="122" s="1"/>
  <c r="Q13" i="122" s="1"/>
  <c r="R13" i="122" s="1"/>
  <c r="S13" i="122" s="1"/>
  <c r="T13" i="122" s="1"/>
  <c r="U13" i="122" s="1"/>
  <c r="V13" i="122" s="1"/>
  <c r="W13" i="122" s="1"/>
  <c r="X13" i="122" s="1"/>
  <c r="Y13" i="122" s="1"/>
  <c r="Z13" i="122" s="1"/>
  <c r="AA13" i="122" s="1"/>
  <c r="AB13" i="122" s="1"/>
  <c r="AC13" i="122" s="1"/>
  <c r="AD13" i="122" s="1"/>
  <c r="AE13" i="122" s="1"/>
  <c r="AF13" i="122" s="1"/>
  <c r="AG13" i="122" s="1"/>
  <c r="AH13" i="122" s="1"/>
  <c r="AI13" i="122" s="1"/>
  <c r="AJ13" i="122" s="1"/>
  <c r="AK13" i="122" s="1"/>
  <c r="AL13" i="122" s="1"/>
  <c r="J12" i="122"/>
  <c r="K12" i="122" s="1"/>
  <c r="L12" i="122" s="1"/>
  <c r="M12" i="122" s="1"/>
  <c r="N12" i="122" s="1"/>
  <c r="O12" i="122" s="1"/>
  <c r="P12" i="122" s="1"/>
  <c r="Q12" i="122" s="1"/>
  <c r="R12" i="122" s="1"/>
  <c r="S12" i="122" s="1"/>
  <c r="T12" i="122" s="1"/>
  <c r="U12" i="122" s="1"/>
  <c r="V12" i="122" s="1"/>
  <c r="W12" i="122" s="1"/>
  <c r="X12" i="122" s="1"/>
  <c r="Y12" i="122" s="1"/>
  <c r="Z12" i="122" s="1"/>
  <c r="AA12" i="122" s="1"/>
  <c r="AB12" i="122" s="1"/>
  <c r="AC12" i="122" s="1"/>
  <c r="AD12" i="122" s="1"/>
  <c r="AE12" i="122" s="1"/>
  <c r="AF12" i="122" s="1"/>
  <c r="AG12" i="122" s="1"/>
  <c r="AH12" i="122" s="1"/>
  <c r="AI12" i="122" s="1"/>
  <c r="AJ12" i="122" s="1"/>
  <c r="AK12" i="122" s="1"/>
  <c r="AL12" i="122" s="1"/>
  <c r="I15" i="122"/>
  <c r="G15" i="122"/>
  <c r="I14" i="122" l="1"/>
  <c r="J14" i="122" s="1"/>
  <c r="K14" i="122" s="1"/>
  <c r="L14" i="122" s="1"/>
  <c r="M14" i="122" s="1"/>
  <c r="N14" i="122" s="1"/>
  <c r="O14" i="122" s="1"/>
  <c r="P14" i="122" s="1"/>
  <c r="Q14" i="122" s="1"/>
  <c r="R14" i="122" s="1"/>
  <c r="S14" i="122" s="1"/>
  <c r="T14" i="122" s="1"/>
  <c r="U14" i="122" s="1"/>
  <c r="V14" i="122" s="1"/>
  <c r="W14" i="122" s="1"/>
  <c r="X14" i="122" s="1"/>
  <c r="Y14" i="122" s="1"/>
  <c r="Z14" i="122" s="1"/>
  <c r="AA14" i="122" s="1"/>
  <c r="AB14" i="122" s="1"/>
  <c r="AC14" i="122" s="1"/>
  <c r="AD14" i="122" s="1"/>
  <c r="AE14" i="122" s="1"/>
  <c r="AF14" i="122" s="1"/>
  <c r="AG14" i="122" s="1"/>
  <c r="AH14" i="122" s="1"/>
  <c r="AI14" i="122" s="1"/>
  <c r="AJ14" i="122" s="1"/>
  <c r="AK14" i="122" s="1"/>
  <c r="AL14" i="122" s="1"/>
  <c r="G14" i="122"/>
  <c r="G13" i="122"/>
  <c r="I12" i="122"/>
  <c r="G12" i="122"/>
  <c r="I10" i="122"/>
  <c r="G10" i="122"/>
  <c r="J9" i="122"/>
  <c r="K9" i="122" s="1"/>
  <c r="J10" i="122" l="1"/>
  <c r="L10" i="122"/>
  <c r="K10" i="122"/>
  <c r="K15" i="122"/>
  <c r="G11" i="122"/>
  <c r="I11" i="122"/>
  <c r="L9" i="122"/>
  <c r="I13" i="122"/>
  <c r="I16" i="122"/>
  <c r="G16" i="122"/>
  <c r="L15" i="122" l="1"/>
  <c r="J11" i="122"/>
  <c r="L11" i="122"/>
  <c r="K11" i="122"/>
  <c r="M9" i="122"/>
  <c r="M15" i="122" l="1"/>
  <c r="N9" i="122"/>
  <c r="M11" i="122"/>
  <c r="N11" i="122"/>
  <c r="M10" i="122"/>
  <c r="N15" i="122" l="1"/>
  <c r="O9" i="122"/>
  <c r="N10" i="122"/>
  <c r="O11" i="122" l="1"/>
  <c r="O15" i="122"/>
  <c r="O10" i="122"/>
  <c r="P9" i="122"/>
  <c r="P15" i="122" s="1"/>
  <c r="P10" i="122"/>
  <c r="P11" i="122"/>
  <c r="Q9" i="122" l="1"/>
  <c r="Q11" i="122"/>
  <c r="Q10" i="122"/>
  <c r="Q15" i="122" l="1"/>
  <c r="R9" i="122"/>
  <c r="R15" i="122" s="1"/>
  <c r="S9" i="122" l="1"/>
  <c r="S15" i="122" s="1"/>
  <c r="R10" i="122"/>
  <c r="S10" i="122"/>
  <c r="R11" i="122"/>
  <c r="T9" i="122" l="1"/>
  <c r="T15" i="122" s="1"/>
  <c r="S11" i="122"/>
  <c r="U9" i="122" l="1"/>
  <c r="U15" i="122" s="1"/>
  <c r="T10" i="122"/>
  <c r="T11" i="122"/>
  <c r="V9" i="122" l="1"/>
  <c r="V15" i="122" s="1"/>
  <c r="U10" i="122"/>
  <c r="U11" i="122"/>
  <c r="W9" i="122" l="1"/>
  <c r="W15" i="122" s="1"/>
  <c r="V10" i="122"/>
  <c r="V11" i="122"/>
  <c r="X9" i="122" l="1"/>
  <c r="X15" i="122" s="1"/>
  <c r="W11" i="122"/>
  <c r="W10" i="122"/>
  <c r="Y9" i="122" l="1"/>
  <c r="Y15" i="122" s="1"/>
  <c r="X10" i="122"/>
  <c r="X11" i="122"/>
  <c r="Z9" i="122" l="1"/>
  <c r="Z15" i="122" s="1"/>
  <c r="Y11" i="122"/>
  <c r="Y10" i="122"/>
  <c r="AA9" i="122" l="1"/>
  <c r="AA15" i="122" s="1"/>
  <c r="Z11" i="122"/>
  <c r="Z10" i="122"/>
  <c r="AB9" i="122" l="1"/>
  <c r="AB15" i="122" s="1"/>
  <c r="AA11" i="122"/>
  <c r="AA10" i="122"/>
  <c r="AC9" i="122" l="1"/>
  <c r="AC15" i="122" s="1"/>
  <c r="AB10" i="122"/>
  <c r="AB11" i="122"/>
  <c r="AD9" i="122" l="1"/>
  <c r="AD15" i="122" s="1"/>
  <c r="AC10" i="122"/>
  <c r="AC11" i="122"/>
  <c r="AE9" i="122" l="1"/>
  <c r="AE15" i="122" s="1"/>
  <c r="AD11" i="122"/>
  <c r="AD10" i="122"/>
  <c r="AF9" i="122" l="1"/>
  <c r="AF15" i="122" s="1"/>
  <c r="AE11" i="122"/>
  <c r="AE10" i="122"/>
  <c r="AG9" i="122" l="1"/>
  <c r="AG15" i="122" s="1"/>
  <c r="AF10" i="122"/>
  <c r="AF11" i="122"/>
  <c r="AH9" i="122" l="1"/>
  <c r="AH15" i="122" s="1"/>
  <c r="AG10" i="122"/>
  <c r="AG11" i="122"/>
  <c r="AI9" i="122" l="1"/>
  <c r="AI15" i="122" s="1"/>
  <c r="AH10" i="122"/>
  <c r="AH11" i="122"/>
  <c r="AJ9" i="122" l="1"/>
  <c r="AJ15" i="122" s="1"/>
  <c r="AI11" i="122"/>
  <c r="AI10" i="122"/>
  <c r="AK9" i="122" l="1"/>
  <c r="AK15" i="122" s="1"/>
  <c r="AJ10" i="122"/>
  <c r="AJ11" i="122"/>
  <c r="AL9" i="122" l="1"/>
  <c r="AL15" i="122" s="1"/>
  <c r="AK11" i="122"/>
  <c r="AK10" i="122"/>
  <c r="AL10" i="122" l="1"/>
  <c r="AL11" i="122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C1" i="2"/>
</calcChain>
</file>

<file path=xl/sharedStrings.xml><?xml version="1.0" encoding="utf-8"?>
<sst xmlns="http://schemas.openxmlformats.org/spreadsheetml/2006/main" count="56" uniqueCount="35">
  <si>
    <t>Source:</t>
  </si>
  <si>
    <t>Notes</t>
  </si>
  <si>
    <t>Max Potential Sales Share</t>
  </si>
  <si>
    <t>L</t>
  </si>
  <si>
    <t>k</t>
  </si>
  <si>
    <t>Xo</t>
  </si>
  <si>
    <t>Interpolation Method</t>
  </si>
  <si>
    <t>Max Fraction of Production (dimensionless)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</si>
  <si>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</si>
  <si>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</si>
  <si>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</si>
  <si>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Psgr LDVs only</t>
  </si>
  <si>
    <t>Sigmoidal Curve Values for battery electric passenger HDV Technologies</t>
  </si>
  <si>
    <t>Sigmoidal Curve Values for PHEV passenger LDV Technologies</t>
  </si>
  <si>
    <t>2027-2032, LDV PHEVs</t>
  </si>
  <si>
    <t>2023, LDV BEVs</t>
  </si>
  <si>
    <t>2033, LDV PHEVs</t>
  </si>
  <si>
    <t>electrolysis</t>
  </si>
  <si>
    <t>natural gas reforming</t>
  </si>
  <si>
    <t>coal gasification</t>
  </si>
  <si>
    <t>biomass gasification</t>
  </si>
  <si>
    <t>hydrocarbon partial oxidation</t>
  </si>
  <si>
    <t>electrolysis with guaranteed clean electricity</t>
  </si>
  <si>
    <t>natural gas reforming with CCS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</si>
  <si>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</si>
  <si>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</si>
  <si>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</si>
  <si>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</si>
  <si>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</si>
  <si>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Vehicle Type</t>
  </si>
  <si>
    <t>Cargo Type</t>
  </si>
  <si>
    <t>Vehicle Technology</t>
  </si>
  <si>
    <t>LDVs</t>
  </si>
  <si>
    <t>passenger</t>
  </si>
  <si>
    <t>HPS Hydrogen Production Shareweights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</si>
</sst>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85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4" fillId="0" borderId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/>
    <xf numFmtId="0" fontId="6" fillId="10" borderId="18" applyNumberFormat="0" applyFont="0" applyAlignment="0" applyProtection="0"/>
    <xf numFmtId="0" fontId="5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8" fillId="0" borderId="0"/>
    <xf numFmtId="0" fontId="6" fillId="0" borderId="0"/>
    <xf numFmtId="0" fontId="6" fillId="0" borderId="0"/>
    <xf numFmtId="0" fontId="29" fillId="0" borderId="0"/>
    <xf numFmtId="9" fontId="29" fillId="0" borderId="0" applyFont="0" applyFill="0" applyBorder="0" applyAlignment="0" applyProtection="0"/>
    <xf numFmtId="0" fontId="25" fillId="0" borderId="0"/>
    <xf numFmtId="0" fontId="26" fillId="0" borderId="0"/>
    <xf numFmtId="43" fontId="2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/>
    <xf numFmtId="0" fontId="5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9" fillId="0" borderId="0"/>
    <xf numFmtId="0" fontId="30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6" fillId="0" borderId="0"/>
    <xf numFmtId="0" fontId="29" fillId="0" borderId="0"/>
    <xf numFmtId="9" fontId="6" fillId="0" borderId="0" applyFont="0" applyFill="0" applyBorder="0" applyAlignment="0" applyProtection="0"/>
    <xf numFmtId="0" fontId="33" fillId="0" borderId="0"/>
    <xf numFmtId="0" fontId="2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2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0" borderId="8" xfId="0" applyBorder="1"/>
    <xf numFmtId="0" fontId="0" fillId="0" borderId="10" xfId="0" applyBorder="1"/>
    <xf numFmtId="0" fontId="1" fillId="3" borderId="0" xfId="0" applyFont="1" applyFill="1"/>
    <xf numFmtId="164" fontId="0" fillId="0" borderId="0" xfId="0" applyNumberFormat="1"/>
    <xf numFmtId="0" fontId="1" fillId="0" borderId="0" xfId="0" applyFont="1" applyAlignment="1">
      <alignment wrapText="1"/>
    </xf>
    <xf numFmtId="0" fontId="7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65" fontId="0" fillId="0" borderId="0" xfId="0" applyNumberFormat="1"/>
    <xf numFmtId="0" fontId="0" fillId="35" borderId="0" xfId="0" applyFill="1"/>
    <xf numFmtId="0" fontId="0" fillId="0" borderId="20" xfId="0" applyBorder="1"/>
    <xf numFmtId="0" fontId="0" fillId="0" borderId="20" xfId="0" applyBorder="1" applyAlignment="1">
      <alignment horizontal="right"/>
    </xf>
    <xf numFmtId="1" fontId="0" fillId="0" borderId="0" xfId="0" applyNumberFormat="1"/>
    <xf numFmtId="1" fontId="0" fillId="0" borderId="20" xfId="0" applyNumberFormat="1" applyBorder="1"/>
    <xf numFmtId="2" fontId="0" fillId="0" borderId="0" xfId="0" applyNumberFormat="1"/>
  </cellXfs>
  <cellStyles count="85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Body: normal cell" xfId="4" xr:uid="{00000000-0005-0000-0000-000000000000}"/>
    <cellStyle name="Calculation" xfId="18" builtinId="22" customBuiltin="1"/>
    <cellStyle name="Check Cell" xfId="20" builtinId="23" customBuiltin="1"/>
    <cellStyle name="Comma 2" xfId="49" xr:uid="{6F65080C-C1AC-4620-AA99-94DA5BEEB964}"/>
    <cellStyle name="Comma 2 2" xfId="76" xr:uid="{D5B39188-90F5-4ADB-8ACA-AAD8848E708A}"/>
    <cellStyle name="Comma 3" xfId="72" xr:uid="{3CEA55C4-06D9-4B72-A5A4-A7604845EDCF}"/>
    <cellStyle name="Comma 4" xfId="67" xr:uid="{199D751F-6E02-4DF6-A7DB-679F5B464009}"/>
    <cellStyle name="Explanatory Text" xfId="22" builtinId="53" customBuiltin="1"/>
    <cellStyle name="Font: Calibri, 9pt regular" xfId="6" xr:uid="{00000000-0005-0000-0000-000002000000}"/>
    <cellStyle name="Footnotes: top row" xfId="2" xr:uid="{00000000-0005-0000-0000-000003000000}"/>
    <cellStyle name="Good" xfId="13" builtinId="26" customBuiltin="1"/>
    <cellStyle name="Header: bottom row" xfId="5" xr:uid="{00000000-0005-0000-0000-000004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77" xr:uid="{E283E47E-2F86-4A89-8D02-E2992DD3D2DE}"/>
    <cellStyle name="Hyperlink 2 2" xfId="84" xr:uid="{2D4E116A-493D-4045-B7BA-CEF4D3AE7A96}"/>
    <cellStyle name="Hyperlink 3" xfId="74" xr:uid="{912A9BAB-AD28-435A-B4EA-160F8BFE9A24}"/>
    <cellStyle name="Hyperlink 4" xfId="70" xr:uid="{F70A993D-C790-430F-8A37-A6F6D3A5820C}"/>
    <cellStyle name="Hyperlink 5" xfId="68" xr:uid="{FE25137E-35B4-42FE-8802-EDA0661C01E7}"/>
    <cellStyle name="Hyperlink 6" xfId="56" xr:uid="{758D2937-BB75-4B7C-94E3-4011FD0F4F78}"/>
    <cellStyle name="Hyperlink 7" xfId="53" xr:uid="{81029831-8FA8-4358-A0E7-CF39F13F6BBC}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10" xfId="66" xr:uid="{CBED278D-9E5C-4670-B850-DDCBC2542DEE}"/>
    <cellStyle name="Normal 11" xfId="54" xr:uid="{11401745-7986-46E6-A476-4CA84A391386}"/>
    <cellStyle name="Normal 12" xfId="48" xr:uid="{D9B0348C-2998-4F7A-9111-D0BF9D68C865}"/>
    <cellStyle name="Normal 2" xfId="1" xr:uid="{00000000-0005-0000-0000-000007000000}"/>
    <cellStyle name="Normal 2 2" xfId="57" xr:uid="{4F83FB5E-AC1A-4247-8A9B-F183F0A90AA1}"/>
    <cellStyle name="Normal 2 2 2" xfId="62" xr:uid="{3D8AFD81-9C62-4EAF-80AD-754054215A7B}"/>
    <cellStyle name="Normal 2 3" xfId="65" xr:uid="{250ED834-62D7-4E03-A856-50B6458093FB}"/>
    <cellStyle name="Normal 2 4" xfId="63" xr:uid="{A9D10983-6E0F-4DC0-BC0C-FE9E1F1FA491}"/>
    <cellStyle name="Normal 2 5" xfId="60" xr:uid="{61A1E525-17EC-4B9E-9537-46F38EF74A06}"/>
    <cellStyle name="Normal 2 6" xfId="50" xr:uid="{71110F49-7B38-444F-87AA-074E8A6B0AA4}"/>
    <cellStyle name="Normal 3" xfId="58" xr:uid="{7F9D0187-955B-4D94-A170-DD001CDB973C}"/>
    <cellStyle name="Normal 3 2" xfId="61" xr:uid="{9933440A-F171-4FB3-8A9E-BFB2FDB1E9BF}"/>
    <cellStyle name="Normal 3 3" xfId="81" xr:uid="{31C98142-703F-47D3-B8B5-8732D61D4868}"/>
    <cellStyle name="Normal 4" xfId="59" xr:uid="{05E6F89D-04F0-4DAA-8727-8929D3AB43E2}"/>
    <cellStyle name="Normal 4 2" xfId="83" xr:uid="{0E7F3F90-0FFE-44BC-8F4D-2EBBE6C4EB10}"/>
    <cellStyle name="Normal 4 3" xfId="80" xr:uid="{364F9F3C-E4FD-4C72-8D4D-AD727CC2A2AA}"/>
    <cellStyle name="Normal 5" xfId="78" xr:uid="{5C6B498C-5FEE-448F-A2F9-A370460AC146}"/>
    <cellStyle name="Normal 6" xfId="75" xr:uid="{77EFCDC4-12DE-468F-A226-886687266895}"/>
    <cellStyle name="Normal 7" xfId="73" xr:uid="{E18F7B94-BBC5-4B8A-8343-36975B46E837}"/>
    <cellStyle name="Normal 8" xfId="71" xr:uid="{4573BB7B-6A47-4961-BAC4-FC0B07870AB0}"/>
    <cellStyle name="Normal 9" xfId="69" xr:uid="{12937480-E4A3-4563-9A8E-C5CBA34E28EC}"/>
    <cellStyle name="Note 2" xfId="55" xr:uid="{636BD9CE-D635-43C3-997F-ED224B968A09}"/>
    <cellStyle name="Output" xfId="17" builtinId="21" customBuiltin="1"/>
    <cellStyle name="Parent row" xfId="3" xr:uid="{00000000-0005-0000-0000-000008000000}"/>
    <cellStyle name="Percent 2" xfId="51" xr:uid="{F28A5997-39DB-4992-8FE0-811DC2849511}"/>
    <cellStyle name="Percent 2 2" xfId="82" xr:uid="{4BA75E2B-0C17-4696-A461-35EC8C0A18A1}"/>
    <cellStyle name="Percent 2 3" xfId="64" xr:uid="{F2F0F2BA-C854-4ED5-AF93-47A67A75F51F}"/>
    <cellStyle name="Percent 3" xfId="79" xr:uid="{FFBFB99B-BA29-4F26-A261-7CA17BF4559B}"/>
    <cellStyle name="Percent 4" xfId="52" xr:uid="{54CE03A3-0D44-46CD-B021-8B88453C06E1}"/>
    <cellStyle name="Table title" xfId="7" xr:uid="{00000000-0005-0000-0000-00000A000000}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General</c:formatCode>
                <c:ptCount val="3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4D9C-B358-4C0CCFDD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Data!$I$9:$AL$9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Data!$I$15:$AL$15</c:f>
              <c:numCache>
                <c:formatCode>0.0000</c:formatCode>
                <c:ptCount val="30"/>
                <c:pt idx="0">
                  <c:v>0</c:v>
                </c:pt>
                <c:pt idx="1">
                  <c:v>0</c:v>
                </c:pt>
                <c:pt idx="2" formatCode="General">
                  <c:v>1.9947745182649392E-2</c:v>
                </c:pt>
                <c:pt idx="3" formatCode="General">
                  <c:v>2.9374292097573265E-2</c:v>
                </c:pt>
                <c:pt idx="4" formatCode="General">
                  <c:v>4.2993131924151544E-2</c:v>
                </c:pt>
                <c:pt idx="5" formatCode="General">
                  <c:v>6.237952237044176E-2</c:v>
                </c:pt>
                <c:pt idx="6" formatCode="General">
                  <c:v>8.9402191516588167E-2</c:v>
                </c:pt>
                <c:pt idx="7" formatCode="General">
                  <c:v>0.12598621114955663</c:v>
                </c:pt>
                <c:pt idx="8" formatCode="General">
                  <c:v>0.17360641237573674</c:v>
                </c:pt>
                <c:pt idx="9" formatCode="General">
                  <c:v>0.23251913915429065</c:v>
                </c:pt>
                <c:pt idx="10" formatCode="General">
                  <c:v>0.300984254915661</c:v>
                </c:pt>
                <c:pt idx="11" formatCode="General">
                  <c:v>0.375</c:v>
                </c:pt>
                <c:pt idx="12" formatCode="General">
                  <c:v>0.449015745084339</c:v>
                </c:pt>
                <c:pt idx="13" formatCode="General">
                  <c:v>0.51748086084570932</c:v>
                </c:pt>
                <c:pt idx="14" formatCode="General">
                  <c:v>0.57639358762426329</c:v>
                </c:pt>
                <c:pt idx="15" formatCode="General">
                  <c:v>0.62401378885044334</c:v>
                </c:pt>
                <c:pt idx="16" formatCode="General">
                  <c:v>0.66059780848341176</c:v>
                </c:pt>
                <c:pt idx="17" formatCode="General">
                  <c:v>0.68762047762955825</c:v>
                </c:pt>
                <c:pt idx="18" formatCode="General">
                  <c:v>0.70700686807584845</c:v>
                </c:pt>
                <c:pt idx="19" formatCode="General">
                  <c:v>0.72062570790242675</c:v>
                </c:pt>
                <c:pt idx="20" formatCode="General">
                  <c:v>0.73005225481735059</c:v>
                </c:pt>
                <c:pt idx="21" formatCode="General">
                  <c:v>0.73651034252843128</c:v>
                </c:pt>
                <c:pt idx="22" formatCode="General">
                  <c:v>0.74090367376179433</c:v>
                </c:pt>
                <c:pt idx="23" formatCode="General">
                  <c:v>0.74387807163513009</c:v>
                </c:pt>
                <c:pt idx="24" formatCode="General">
                  <c:v>0.74588527582541209</c:v>
                </c:pt>
                <c:pt idx="25" formatCode="General">
                  <c:v>0.74723682007542302</c:v>
                </c:pt>
                <c:pt idx="26" formatCode="General">
                  <c:v>0.74814553263252404</c:v>
                </c:pt>
                <c:pt idx="27" formatCode="General">
                  <c:v>0.74875589918986918</c:v>
                </c:pt>
                <c:pt idx="28" formatCode="General">
                  <c:v>0.74916559797535487</c:v>
                </c:pt>
                <c:pt idx="29" formatCode="General">
                  <c:v>0.74944047837462258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B-47DC-80F3-35F5615E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318059</xdr:colOff>
      <xdr:row>18</xdr:row>
      <xdr:rowOff>2147</xdr:rowOff>
    </xdr:from>
    <xdr:to>
      <xdr:col>20</xdr:col>
      <xdr:colOff>503144</xdr:colOff>
      <xdr:row>34</xdr:row>
      <xdr:rowOff>131202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97CBA-A309-4B07-9AF3-266B1604E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644899</xdr:colOff>
      <xdr:row>20</xdr:row>
      <xdr:rowOff>33338</xdr:rowOff>
    </xdr:from>
    <xdr:to>
      <xdr:col>10</xdr:col>
      <xdr:colOff>221690</xdr:colOff>
      <xdr:row>36</xdr:row>
      <xdr:rowOff>170423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E7BF5-6B68-4FF4-9AF3-92F8587A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2" sqref="A2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34</v>
      </c>
    </row>
    <row r="3" spans="1:2" x14ac:dyDescent="0.35">
      <c r="A3" s="1" t="s">
        <v>0</v>
      </c>
      <c r="B3" s="8"/>
    </row>
    <row r="5" spans="1:2" x14ac:dyDescent="0.35">
      <c r="B5" s="3"/>
    </row>
    <row r="11" spans="1:2" x14ac:dyDescent="0.35">
      <c r="A11" s="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43F-C041-4976-A237-6B074586795E}">
  <sheetPr>
    <tabColor rgb="FF92D050"/>
  </sheetPr>
  <dimension ref="A1:AL16"/>
  <sheetViews>
    <sheetView tabSelected="1" zoomScale="70" zoomScaleNormal="70" workbookViewId="0">
      <selection activeCell="C28" sqref="C28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5" customWidth="1"/>
    <col min="7" max="7" width="13.1796875" customWidth="1"/>
    <col min="8" max="9" width="9.1796875" customWidth="1"/>
    <col min="14" max="14" width="11.1796875" customWidth="1"/>
  </cols>
  <sheetData>
    <row r="1" spans="1:38" x14ac:dyDescent="0.35">
      <c r="A1" t="s">
        <v>24</v>
      </c>
      <c r="H1" s="9" t="s">
        <v>10</v>
      </c>
      <c r="I1" s="10"/>
      <c r="J1" s="11"/>
      <c r="K1" s="11"/>
      <c r="L1" s="11"/>
      <c r="N1" s="9" t="s">
        <v>9</v>
      </c>
      <c r="O1" s="10"/>
      <c r="P1" s="11"/>
      <c r="Q1" s="9" t="s">
        <v>12</v>
      </c>
      <c r="R1" s="10"/>
      <c r="T1" s="9" t="s">
        <v>13</v>
      </c>
      <c r="U1" s="10"/>
      <c r="W1" s="9" t="s">
        <v>9</v>
      </c>
      <c r="X1" s="10"/>
    </row>
    <row r="2" spans="1:38" x14ac:dyDescent="0.35">
      <c r="A2" t="s">
        <v>25</v>
      </c>
      <c r="H2" s="6" t="s">
        <v>3</v>
      </c>
      <c r="I2" s="12">
        <v>1</v>
      </c>
      <c r="N2" s="6" t="s">
        <v>3</v>
      </c>
      <c r="O2" s="12">
        <v>1</v>
      </c>
      <c r="Q2" s="6" t="s">
        <v>3</v>
      </c>
      <c r="R2" s="12">
        <v>1</v>
      </c>
      <c r="T2" s="6" t="s">
        <v>3</v>
      </c>
      <c r="U2" s="12">
        <v>1</v>
      </c>
      <c r="W2" s="6" t="s">
        <v>3</v>
      </c>
      <c r="X2" s="12">
        <v>1</v>
      </c>
    </row>
    <row r="3" spans="1:38" x14ac:dyDescent="0.35">
      <c r="A3" t="s">
        <v>26</v>
      </c>
      <c r="H3" s="6" t="s">
        <v>4</v>
      </c>
      <c r="I3" s="12">
        <v>-0.4</v>
      </c>
      <c r="N3" s="6" t="s">
        <v>4</v>
      </c>
      <c r="O3" s="12">
        <v>-0.3</v>
      </c>
      <c r="Q3" s="6" t="s">
        <v>4</v>
      </c>
      <c r="R3" s="12">
        <v>-0.5</v>
      </c>
      <c r="T3" s="6" t="s">
        <v>4</v>
      </c>
      <c r="U3" s="12">
        <v>-0.42</v>
      </c>
      <c r="W3" s="6" t="s">
        <v>4</v>
      </c>
      <c r="X3" s="12">
        <v>-0.4</v>
      </c>
    </row>
    <row r="4" spans="1:38" ht="15" thickBot="1" x14ac:dyDescent="0.4">
      <c r="A4" t="s">
        <v>27</v>
      </c>
      <c r="H4" s="7" t="s">
        <v>5</v>
      </c>
      <c r="I4" s="13">
        <v>-11</v>
      </c>
      <c r="N4" s="7" t="s">
        <v>5</v>
      </c>
      <c r="O4" s="13">
        <v>-10.5</v>
      </c>
      <c r="Q4" s="7" t="s">
        <v>5</v>
      </c>
      <c r="R4" s="13">
        <v>-15</v>
      </c>
      <c r="T4" s="7" t="s">
        <v>5</v>
      </c>
      <c r="U4" s="13">
        <v>-11</v>
      </c>
      <c r="W4" s="7" t="s">
        <v>5</v>
      </c>
      <c r="X4" s="13">
        <v>-10.5</v>
      </c>
    </row>
    <row r="5" spans="1:38" x14ac:dyDescent="0.35">
      <c r="A5" t="s">
        <v>28</v>
      </c>
    </row>
    <row r="6" spans="1:38" ht="43.5" x14ac:dyDescent="0.35">
      <c r="A6" s="8"/>
      <c r="B6" s="8"/>
      <c r="C6" s="8"/>
      <c r="D6" s="8"/>
      <c r="E6" s="2" t="s">
        <v>2</v>
      </c>
      <c r="F6" s="2" t="s">
        <v>2</v>
      </c>
      <c r="G6" s="2" t="s">
        <v>6</v>
      </c>
      <c r="N6" s="19" t="s">
        <v>15</v>
      </c>
      <c r="O6" s="15">
        <v>9.9000000000000005E-2</v>
      </c>
      <c r="R6" s="19" t="s">
        <v>14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29" x14ac:dyDescent="0.35">
      <c r="A7" s="8"/>
      <c r="B7" s="8"/>
      <c r="C7" s="8" t="s">
        <v>11</v>
      </c>
      <c r="D7" s="8"/>
      <c r="E7" s="2">
        <v>2020</v>
      </c>
      <c r="F7" s="2">
        <v>2050</v>
      </c>
      <c r="G7" s="2"/>
      <c r="N7" s="19" t="s">
        <v>16</v>
      </c>
      <c r="O7">
        <v>1.8679140068700261E-2</v>
      </c>
    </row>
    <row r="8" spans="1:38" ht="87" x14ac:dyDescent="0.35">
      <c r="A8" s="8"/>
      <c r="B8" s="8"/>
      <c r="C8" s="8"/>
      <c r="D8" s="8"/>
      <c r="E8" s="17"/>
      <c r="F8" s="17"/>
      <c r="G8" s="17" t="s">
        <v>8</v>
      </c>
    </row>
    <row r="9" spans="1:38" x14ac:dyDescent="0.35">
      <c r="A9" s="8" t="s">
        <v>29</v>
      </c>
      <c r="B9" s="8" t="s">
        <v>30</v>
      </c>
      <c r="C9" s="8" t="s">
        <v>31</v>
      </c>
      <c r="D9" s="8">
        <v>2021</v>
      </c>
      <c r="E9" s="8">
        <v>2022</v>
      </c>
      <c r="F9" s="8">
        <v>2035</v>
      </c>
      <c r="G9" s="4"/>
      <c r="I9" s="14">
        <v>2021</v>
      </c>
      <c r="J9" s="14">
        <f>E9</f>
        <v>2022</v>
      </c>
      <c r="K9" s="14">
        <f t="shared" ref="K9:AL9" si="0">J9+1</f>
        <v>2023</v>
      </c>
      <c r="L9" s="14">
        <f t="shared" si="0"/>
        <v>2024</v>
      </c>
      <c r="M9" s="14">
        <f t="shared" si="0"/>
        <v>2025</v>
      </c>
      <c r="N9" s="14">
        <f t="shared" si="0"/>
        <v>2026</v>
      </c>
      <c r="O9" s="14">
        <f t="shared" si="0"/>
        <v>2027</v>
      </c>
      <c r="P9" s="14">
        <f t="shared" si="0"/>
        <v>2028</v>
      </c>
      <c r="Q9" s="14">
        <f t="shared" si="0"/>
        <v>2029</v>
      </c>
      <c r="R9" s="14">
        <f t="shared" si="0"/>
        <v>2030</v>
      </c>
      <c r="S9" s="14">
        <f t="shared" si="0"/>
        <v>2031</v>
      </c>
      <c r="T9" s="14">
        <f t="shared" si="0"/>
        <v>2032</v>
      </c>
      <c r="U9" s="14">
        <f t="shared" si="0"/>
        <v>2033</v>
      </c>
      <c r="V9" s="14">
        <f t="shared" si="0"/>
        <v>2034</v>
      </c>
      <c r="W9" s="14">
        <f t="shared" si="0"/>
        <v>2035</v>
      </c>
      <c r="X9" s="14">
        <f t="shared" si="0"/>
        <v>2036</v>
      </c>
      <c r="Y9" s="14">
        <f t="shared" si="0"/>
        <v>2037</v>
      </c>
      <c r="Z9" s="14">
        <f t="shared" si="0"/>
        <v>2038</v>
      </c>
      <c r="AA9" s="14">
        <f t="shared" si="0"/>
        <v>2039</v>
      </c>
      <c r="AB9" s="14">
        <f t="shared" si="0"/>
        <v>2040</v>
      </c>
      <c r="AC9" s="14">
        <f t="shared" si="0"/>
        <v>2041</v>
      </c>
      <c r="AD9" s="14">
        <f t="shared" si="0"/>
        <v>2042</v>
      </c>
      <c r="AE9" s="14">
        <f t="shared" si="0"/>
        <v>2043</v>
      </c>
      <c r="AF9" s="14">
        <f t="shared" si="0"/>
        <v>2044</v>
      </c>
      <c r="AG9" s="14">
        <f t="shared" si="0"/>
        <v>2045</v>
      </c>
      <c r="AH9" s="14">
        <f t="shared" si="0"/>
        <v>2046</v>
      </c>
      <c r="AI9" s="14">
        <f t="shared" si="0"/>
        <v>2047</v>
      </c>
      <c r="AJ9" s="14">
        <f t="shared" si="0"/>
        <v>2048</v>
      </c>
      <c r="AK9" s="14">
        <f t="shared" si="0"/>
        <v>2049</v>
      </c>
      <c r="AL9" s="14">
        <f t="shared" si="0"/>
        <v>2050</v>
      </c>
    </row>
    <row r="10" spans="1:38" x14ac:dyDescent="0.35">
      <c r="A10" t="s">
        <v>32</v>
      </c>
      <c r="B10" t="s">
        <v>33</v>
      </c>
      <c r="C10" t="s">
        <v>17</v>
      </c>
      <c r="D10">
        <v>0.05</v>
      </c>
      <c r="E10">
        <v>0.05</v>
      </c>
      <c r="F10">
        <v>0.05</v>
      </c>
      <c r="G10" s="5" t="str">
        <f>IF(E10=F10,"n/a",IF(OR(C10="battery electric vehicle",C10="natural gas vehicle",C10="plugin hybrid vehicle"),"s-curve","linear"))</f>
        <v>n/a</v>
      </c>
      <c r="I10" s="21">
        <f>D10</f>
        <v>0.05</v>
      </c>
      <c r="J10">
        <f>IF($G10="s-curve",$E10+($F10-$E10)*$O$2/(1+EXP($O$3*(COUNT(J$9:$K$9)+$O$4))),TREND($E10:$F10,$E$9:$F$9,J$9))</f>
        <v>0.05</v>
      </c>
      <c r="K10">
        <f>IF($G10="s-curve",$E10+($F10-$E10)*$O$2/(1+EXP($O$3*(COUNT($K$9:K$9)+$O$4))),TREND($E10:$F10,$E$9:$F$9,K$9))</f>
        <v>0.05</v>
      </c>
      <c r="L10">
        <f>IF($G10="s-curve",$E10+($F10-$E10)*$O$2/(1+EXP($O$3*(COUNT($K$9:L$9)+$O$4))),TREND($E10:$F10,$E$9:$F$9,L$9))</f>
        <v>0.05</v>
      </c>
      <c r="M10">
        <f>IF($G10="s-curve",$E10+($F10-$E10)*$O$2/(1+EXP($O$3*(COUNT($K$9:M$9)+$O$4))),TREND($E10:$F10,$E$9:$F$9,M$9))</f>
        <v>0.05</v>
      </c>
      <c r="N10">
        <f>IF($G10="s-curve",$E10+($F10-$E10)*$O$2/(1+EXP($O$3*(COUNT($K$9:N$9)+$O$4))),TREND($E10:$F10,$E$9:$F$9,N$9))</f>
        <v>0.05</v>
      </c>
      <c r="O10">
        <f>IF($G10="s-curve",$E10+($F10-$E10)*$O$2/(1+EXP($O$3*(COUNT($K$9:O$9)+$O$4))),TREND($E10:$F10,$E$9:$F$9,O$9))</f>
        <v>0.05</v>
      </c>
      <c r="P10">
        <f>IF($G10="s-curve",$E10+($F10-$E10)*$O$2/(1+EXP($O$3*(COUNT($K$9:P$9)+$O$4))),TREND($E10:$F10,$E$9:$F$9,P$9))</f>
        <v>0.05</v>
      </c>
      <c r="Q10">
        <f>IF($G10="s-curve",$E10+($F10-$E10)*$O$2/(1+EXP($O$3*(COUNT($K$9:Q$9)+$O$4))),TREND($E10:$F10,$E$9:$F$9,Q$9))</f>
        <v>0.05</v>
      </c>
      <c r="R10">
        <f>IF($G10="s-curve",$E10+($F10-$E10)*$O$2/(1+EXP($O$3*(COUNT($K$9:R$9)+$O$4))),TREND($E10:$F10,$E$9:$F$9,R$9))</f>
        <v>0.05</v>
      </c>
      <c r="S10">
        <f>IF($G10="s-curve",$E10+($F10-$E10)*$O$2/(1+EXP($O$3*(COUNT($K$9:S$9)+$O$4))),TREND($E10:$F10,$E$9:$F$9,S$9))</f>
        <v>0.05</v>
      </c>
      <c r="T10">
        <f>IF($G10="s-curve",$E10+($F10-$E10)*$O$2/(1+EXP($O$3*(COUNT($K$9:T$9)+$O$4))),TREND($E10:$F10,$E$9:$F$9,T$9))</f>
        <v>0.05</v>
      </c>
      <c r="U10">
        <f>IF($G10="s-curve",$E10+($F10-$E10)*$O$2/(1+EXP($O$3*(COUNT($K$9:U$9)+$O$4))),TREND($E10:$F10,$E$9:$F$9,U$9))</f>
        <v>0.05</v>
      </c>
      <c r="V10">
        <f>IF($G10="s-curve",$E10+($F10-$E10)*$O$2/(1+EXP($O$3*(COUNT($K$9:V$9)+$O$4))),TREND($E10:$F10,$E$9:$F$9,V$9))</f>
        <v>0.05</v>
      </c>
      <c r="W10">
        <f>IF($G10="s-curve",$E10+($F10-$E10)*$O$2/(1+EXP($O$3*(COUNT($K$9:W$9)+$O$4))),TREND($E10:$F10,$E$9:$F$9,W$9))</f>
        <v>0.05</v>
      </c>
      <c r="X10">
        <f>IF($G10="s-curve",$E10+($F10-$E10)*$O$2/(1+EXP($O$3*(COUNT($K$9:X$9)+$O$4))),TREND($E10:$F10,$E$9:$F$9,X$9))</f>
        <v>0.05</v>
      </c>
      <c r="Y10">
        <f>IF($G10="s-curve",$E10+($F10-$E10)*$O$2/(1+EXP($O$3*(COUNT($K$9:Y$9)+$O$4))),TREND($E10:$F10,$E$9:$F$9,Y$9))</f>
        <v>0.05</v>
      </c>
      <c r="Z10">
        <f>IF($G10="s-curve",$E10+($F10-$E10)*$O$2/(1+EXP($O$3*(COUNT($K$9:Z$9)+$O$4))),TREND($E10:$F10,$E$9:$F$9,Z$9))</f>
        <v>0.05</v>
      </c>
      <c r="AA10">
        <f>IF($G10="s-curve",$E10+($F10-$E10)*$O$2/(1+EXP($O$3*(COUNT($K$9:AA$9)+$O$4))),TREND($E10:$F10,$E$9:$F$9,AA$9))</f>
        <v>0.05</v>
      </c>
      <c r="AB10">
        <f>IF($G10="s-curve",$E10+($F10-$E10)*$O$2/(1+EXP($O$3*(COUNT($K$9:AB$9)+$O$4))),TREND($E10:$F10,$E$9:$F$9,AB$9))</f>
        <v>0.05</v>
      </c>
      <c r="AC10">
        <f>IF($G10="s-curve",$E10+($F10-$E10)*$O$2/(1+EXP($O$3*(COUNT($K$9:AC$9)+$O$4))),TREND($E10:$F10,$E$9:$F$9,AC$9))</f>
        <v>0.05</v>
      </c>
      <c r="AD10">
        <f>IF($G10="s-curve",$E10+($F10-$E10)*$O$2/(1+EXP($O$3*(COUNT($K$9:AD$9)+$O$4))),TREND($E10:$F10,$E$9:$F$9,AD$9))</f>
        <v>0.05</v>
      </c>
      <c r="AE10">
        <f>IF($G10="s-curve",$E10+($F10-$E10)*$O$2/(1+EXP($O$3*(COUNT($K$9:AE$9)+$O$4))),TREND($E10:$F10,$E$9:$F$9,AE$9))</f>
        <v>0.05</v>
      </c>
      <c r="AF10">
        <f>IF($G10="s-curve",$E10+($F10-$E10)*$O$2/(1+EXP($O$3*(COUNT($K$9:AF$9)+$O$4))),TREND($E10:$F10,$E$9:$F$9,AF$9))</f>
        <v>0.05</v>
      </c>
      <c r="AG10">
        <f>IF($G10="s-curve",$E10+($F10-$E10)*$O$2/(1+EXP($O$3*(COUNT($K$9:AG$9)+$O$4))),TREND($E10:$F10,$E$9:$F$9,AG$9))</f>
        <v>0.05</v>
      </c>
      <c r="AH10">
        <f>IF($G10="s-curve",$E10+($F10-$E10)*$O$2/(1+EXP($O$3*(COUNT($K$9:AH$9)+$O$4))),TREND($E10:$F10,$E$9:$F$9,AH$9))</f>
        <v>0.05</v>
      </c>
      <c r="AI10">
        <f>IF($G10="s-curve",$E10+($F10-$E10)*$O$2/(1+EXP($O$3*(COUNT($K$9:AI$9)+$O$4))),TREND($E10:$F10,$E$9:$F$9,AI$9))</f>
        <v>0.05</v>
      </c>
      <c r="AJ10">
        <f>IF($G10="s-curve",$E10+($F10-$E10)*$O$2/(1+EXP($O$3*(COUNT($K$9:AJ$9)+$O$4))),TREND($E10:$F10,$E$9:$F$9,AJ$9))</f>
        <v>0.05</v>
      </c>
      <c r="AK10">
        <f>IF($G10="s-curve",$E10+($F10-$E10)*$O$2/(1+EXP($O$3*(COUNT($K$9:AK$9)+$O$4))),TREND($E10:$F10,$E$9:$F$9,AK$9))</f>
        <v>0.05</v>
      </c>
      <c r="AL10">
        <f>IF($G10="s-curve",$E10+($F10-$E10)*$O$2/(1+EXP($O$3*(COUNT($K$9:AL$9)+$O$4))),TREND($E10:$F10,$E$9:$F$9,AL$9))</f>
        <v>0.05</v>
      </c>
    </row>
    <row r="11" spans="1:38" x14ac:dyDescent="0.35">
      <c r="C11" t="s">
        <v>18</v>
      </c>
      <c r="D11">
        <v>1</v>
      </c>
      <c r="E11">
        <v>1</v>
      </c>
      <c r="F11">
        <v>1</v>
      </c>
      <c r="G11" s="5" t="str">
        <f>IF(E11=F11,"n/a",IF(OR(C11="battery electric vehicle",C11="natural gas vehicle",C11="plugin hybrid vehicle"),"s-curve","linear"))</f>
        <v>n/a</v>
      </c>
      <c r="I11" s="15">
        <f t="shared" ref="I11:I16" si="1">E11</f>
        <v>1</v>
      </c>
      <c r="J11">
        <f>IF($G11="s-curve",$E11+($F11-$E11)*$I$2/(1+EXP($I$3*(COUNT($I$9:J$9)+$I$4))),TREND($E11:$F11,$E$9:$F$9,J$9))</f>
        <v>1</v>
      </c>
      <c r="K11">
        <f>IF($G11="s-curve",$E11+($F11-$E11)*$I$2/(1+EXP($I$3*(COUNT($I$9:K$9)+$I$4))),TREND($E11:$F11,$E$9:$F$9,K$9))</f>
        <v>1</v>
      </c>
      <c r="L11">
        <f>IF($G11="s-curve",$E11+($F11-$E11)*$I$2/(1+EXP($I$3*(COUNT($I$9:L$9)+$I$4))),TREND($E11:$F11,$E$9:$F$9,L$9))</f>
        <v>1</v>
      </c>
      <c r="M11">
        <f>IF($G11="s-curve",$E11+($F11-$E11)*$I$2/(1+EXP($I$3*(COUNT($I$9:M$9)+$I$4))),TREND($E11:$F11,$E$9:$F$9,M$9))</f>
        <v>1</v>
      </c>
      <c r="N11">
        <f>IF($G11="s-curve",$E11+($F11-$E11)*$I$2/(1+EXP($I$3*(COUNT($I$9:N$9)+$I$4))),TREND($E11:$F11,$E$9:$F$9,N$9))</f>
        <v>1</v>
      </c>
      <c r="O11">
        <f>IF($G11="s-curve",$E11+($F11-$E11)*$I$2/(1+EXP($I$3*(COUNT($I$9:O$9)+$I$4))),TREND($E11:$F11,$E$9:$F$9,O$9))</f>
        <v>1</v>
      </c>
      <c r="P11">
        <f>IF($G11="s-curve",$E11+($F11-$E11)*$I$2/(1+EXP($I$3*(COUNT($I$9:P$9)+$I$4))),TREND($E11:$F11,$E$9:$F$9,P$9))</f>
        <v>1</v>
      </c>
      <c r="Q11">
        <f>IF($G11="s-curve",$E11+($F11-$E11)*$I$2/(1+EXP($I$3*(COUNT($I$9:Q$9)+$I$4))),TREND($E11:$F11,$E$9:$F$9,Q$9))</f>
        <v>1</v>
      </c>
      <c r="R11">
        <f>IF($G11="s-curve",$E11+($F11-$E11)*$I$2/(1+EXP($I$3*(COUNT($I$9:R$9)+$I$4))),TREND($E11:$F11,$E$9:$F$9,R$9))</f>
        <v>1</v>
      </c>
      <c r="S11">
        <f>IF($G11="s-curve",$E11+($F11-$E11)*$I$2/(1+EXP($I$3*(COUNT($I$9:S$9)+$I$4))),TREND($E11:$F11,$E$9:$F$9,S$9))</f>
        <v>1</v>
      </c>
      <c r="T11">
        <f>IF($G11="s-curve",$E11+($F11-$E11)*$I$2/(1+EXP($I$3*(COUNT($I$9:T$9)+$I$4))),TREND($E11:$F11,$E$9:$F$9,T$9))</f>
        <v>1</v>
      </c>
      <c r="U11">
        <f>IF($G11="s-curve",$E11+($F11-$E11)*$I$2/(1+EXP($I$3*(COUNT($I$9:U$9)+$I$4))),TREND($E11:$F11,$E$9:$F$9,U$9))</f>
        <v>1</v>
      </c>
      <c r="V11">
        <f>IF($G11="s-curve",$E11+($F11-$E11)*$I$2/(1+EXP($I$3*(COUNT($I$9:V$9)+$I$4))),TREND($E11:$F11,$E$9:$F$9,V$9))</f>
        <v>1</v>
      </c>
      <c r="W11">
        <f>IF($G11="s-curve",$E11+($F11-$E11)*$I$2/(1+EXP($I$3*(COUNT($I$9:W$9)+$I$4))),TREND($E11:$F11,$E$9:$F$9,W$9))</f>
        <v>1</v>
      </c>
      <c r="X11">
        <f>IF($G11="s-curve",$E11+($F11-$E11)*$I$2/(1+EXP($I$3*(COUNT($I$9:X$9)+$I$4))),TREND($E11:$F11,$E$9:$F$9,X$9))</f>
        <v>1</v>
      </c>
      <c r="Y11">
        <f>IF($G11="s-curve",$E11+($F11-$E11)*$I$2/(1+EXP($I$3*(COUNT($I$9:Y$9)+$I$4))),TREND($E11:$F11,$E$9:$F$9,Y$9))</f>
        <v>1</v>
      </c>
      <c r="Z11">
        <f>IF($G11="s-curve",$E11+($F11-$E11)*$I$2/(1+EXP($I$3*(COUNT($I$9:Z$9)+$I$4))),TREND($E11:$F11,$E$9:$F$9,Z$9))</f>
        <v>1</v>
      </c>
      <c r="AA11">
        <f>IF($G11="s-curve",$E11+($F11-$E11)*$I$2/(1+EXP($I$3*(COUNT($I$9:AA$9)+$I$4))),TREND($E11:$F11,$E$9:$F$9,AA$9))</f>
        <v>1</v>
      </c>
      <c r="AB11">
        <f>IF($G11="s-curve",$E11+($F11-$E11)*$I$2/(1+EXP($I$3*(COUNT($I$9:AB$9)+$I$4))),TREND($E11:$F11,$E$9:$F$9,AB$9))</f>
        <v>1</v>
      </c>
      <c r="AC11">
        <f>IF($G11="s-curve",$E11+($F11-$E11)*$I$2/(1+EXP($I$3*(COUNT($I$9:AC$9)+$I$4))),TREND($E11:$F11,$E$9:$F$9,AC$9))</f>
        <v>1</v>
      </c>
      <c r="AD11">
        <f>IF($G11="s-curve",$E11+($F11-$E11)*$I$2/(1+EXP($I$3*(COUNT($I$9:AD$9)+$I$4))),TREND($E11:$F11,$E$9:$F$9,AD$9))</f>
        <v>1</v>
      </c>
      <c r="AE11">
        <f>IF($G11="s-curve",$E11+($F11-$E11)*$I$2/(1+EXP($I$3*(COUNT($I$9:AE$9)+$I$4))),TREND($E11:$F11,$E$9:$F$9,AE$9))</f>
        <v>1</v>
      </c>
      <c r="AF11">
        <f>IF($G11="s-curve",$E11+($F11-$E11)*$I$2/(1+EXP($I$3*(COUNT($I$9:AF$9)+$I$4))),TREND($E11:$F11,$E$9:$F$9,AF$9))</f>
        <v>1</v>
      </c>
      <c r="AG11">
        <f>IF($G11="s-curve",$E11+($F11-$E11)*$I$2/(1+EXP($I$3*(COUNT($I$9:AG$9)+$I$4))),TREND($E11:$F11,$E$9:$F$9,AG$9))</f>
        <v>1</v>
      </c>
      <c r="AH11">
        <f>IF($G11="s-curve",$E11+($F11-$E11)*$I$2/(1+EXP($I$3*(COUNT($I$9:AH$9)+$I$4))),TREND($E11:$F11,$E$9:$F$9,AH$9))</f>
        <v>1</v>
      </c>
      <c r="AI11">
        <f>IF($G11="s-curve",$E11+($F11-$E11)*$I$2/(1+EXP($I$3*(COUNT($I$9:AI$9)+$I$4))),TREND($E11:$F11,$E$9:$F$9,AI$9))</f>
        <v>1</v>
      </c>
      <c r="AJ11">
        <f>IF($G11="s-curve",$E11+($F11-$E11)*$I$2/(1+EXP($I$3*(COUNT($I$9:AJ$9)+$I$4))),TREND($E11:$F11,$E$9:$F$9,AJ$9))</f>
        <v>1</v>
      </c>
      <c r="AK11">
        <f>IF($G11="s-curve",$E11+($F11-$E11)*$I$2/(1+EXP($I$3*(COUNT($I$9:AK$9)+$I$4))),TREND($E11:$F11,$E$9:$F$9,AK$9))</f>
        <v>1</v>
      </c>
      <c r="AL11">
        <f>IF($G11="s-curve",$E11+($F11-$E11)*$I$2/(1+EXP($I$3*(COUNT($I$9:AL$9)+$I$4))),TREND($E11:$F11,$E$9:$F$9,AL$9))</f>
        <v>1</v>
      </c>
    </row>
    <row r="12" spans="1:38" x14ac:dyDescent="0.35">
      <c r="C12" t="s">
        <v>19</v>
      </c>
      <c r="D12">
        <v>0</v>
      </c>
      <c r="E12">
        <v>0</v>
      </c>
      <c r="F12">
        <v>0</v>
      </c>
      <c r="G12" s="5" t="str">
        <f>IF(E12=F12,"n/a",IF(OR(C12="battery electric vehicle",C12="natural gas vehicle",C12="plugin hybrid vehicle"),"s-curve","linear"))</f>
        <v>n/a</v>
      </c>
      <c r="I12" s="15">
        <f t="shared" si="1"/>
        <v>0</v>
      </c>
      <c r="J12" s="15">
        <f>I12</f>
        <v>0</v>
      </c>
      <c r="K12" s="15">
        <f t="shared" ref="K12:AL12" si="2">J12</f>
        <v>0</v>
      </c>
      <c r="L12" s="15">
        <f t="shared" si="2"/>
        <v>0</v>
      </c>
      <c r="M12" s="15">
        <f t="shared" si="2"/>
        <v>0</v>
      </c>
      <c r="N12" s="15">
        <f t="shared" si="2"/>
        <v>0</v>
      </c>
      <c r="O12" s="15">
        <f t="shared" si="2"/>
        <v>0</v>
      </c>
      <c r="P12" s="15">
        <f t="shared" si="2"/>
        <v>0</v>
      </c>
      <c r="Q12" s="15">
        <f t="shared" si="2"/>
        <v>0</v>
      </c>
      <c r="R12" s="15">
        <f t="shared" si="2"/>
        <v>0</v>
      </c>
      <c r="S12" s="15">
        <f t="shared" si="2"/>
        <v>0</v>
      </c>
      <c r="T12" s="15">
        <f t="shared" si="2"/>
        <v>0</v>
      </c>
      <c r="U12" s="15">
        <f t="shared" si="2"/>
        <v>0</v>
      </c>
      <c r="V12" s="15">
        <f t="shared" si="2"/>
        <v>0</v>
      </c>
      <c r="W12" s="15">
        <f t="shared" si="2"/>
        <v>0</v>
      </c>
      <c r="X12" s="15">
        <f t="shared" si="2"/>
        <v>0</v>
      </c>
      <c r="Y12" s="15">
        <f t="shared" si="2"/>
        <v>0</v>
      </c>
      <c r="Z12" s="15">
        <f t="shared" si="2"/>
        <v>0</v>
      </c>
      <c r="AA12" s="15">
        <f t="shared" si="2"/>
        <v>0</v>
      </c>
      <c r="AB12" s="15">
        <f t="shared" si="2"/>
        <v>0</v>
      </c>
      <c r="AC12" s="15">
        <f t="shared" si="2"/>
        <v>0</v>
      </c>
      <c r="AD12" s="15">
        <f t="shared" si="2"/>
        <v>0</v>
      </c>
      <c r="AE12" s="15">
        <f t="shared" si="2"/>
        <v>0</v>
      </c>
      <c r="AF12" s="15">
        <f t="shared" si="2"/>
        <v>0</v>
      </c>
      <c r="AG12" s="15">
        <f t="shared" si="2"/>
        <v>0</v>
      </c>
      <c r="AH12" s="15">
        <f t="shared" si="2"/>
        <v>0</v>
      </c>
      <c r="AI12" s="15">
        <f t="shared" si="2"/>
        <v>0</v>
      </c>
      <c r="AJ12" s="15">
        <f t="shared" si="2"/>
        <v>0</v>
      </c>
      <c r="AK12" s="15">
        <f t="shared" si="2"/>
        <v>0</v>
      </c>
      <c r="AL12" s="15">
        <f t="shared" si="2"/>
        <v>0</v>
      </c>
    </row>
    <row r="13" spans="1:38" x14ac:dyDescent="0.35">
      <c r="C13" t="s">
        <v>20</v>
      </c>
      <c r="D13">
        <v>0</v>
      </c>
      <c r="E13" s="24">
        <v>0</v>
      </c>
      <c r="F13" s="24">
        <v>0</v>
      </c>
      <c r="G13" s="5" t="str">
        <f>IF(E13=F13,"n/a",IF(OR(C13="battery electric vehicle",C13="natural gas vehicle",C13="plugin hybrid vehicle"),"s-curve","linear"))</f>
        <v>n/a</v>
      </c>
      <c r="I13" s="15">
        <f t="shared" si="1"/>
        <v>0</v>
      </c>
      <c r="J13" s="15">
        <f t="shared" ref="J13:AL13" si="3">I13</f>
        <v>0</v>
      </c>
      <c r="K13" s="15">
        <f t="shared" si="3"/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0</v>
      </c>
      <c r="P13" s="15">
        <f t="shared" si="3"/>
        <v>0</v>
      </c>
      <c r="Q13" s="15">
        <f t="shared" si="3"/>
        <v>0</v>
      </c>
      <c r="R13" s="15">
        <f t="shared" si="3"/>
        <v>0</v>
      </c>
      <c r="S13" s="15">
        <f t="shared" si="3"/>
        <v>0</v>
      </c>
      <c r="T13" s="15">
        <f t="shared" si="3"/>
        <v>0</v>
      </c>
      <c r="U13" s="15">
        <f t="shared" si="3"/>
        <v>0</v>
      </c>
      <c r="V13" s="15">
        <f t="shared" si="3"/>
        <v>0</v>
      </c>
      <c r="W13" s="15">
        <f t="shared" si="3"/>
        <v>0</v>
      </c>
      <c r="X13" s="15">
        <f t="shared" si="3"/>
        <v>0</v>
      </c>
      <c r="Y13" s="15">
        <f t="shared" si="3"/>
        <v>0</v>
      </c>
      <c r="Z13" s="15">
        <f t="shared" si="3"/>
        <v>0</v>
      </c>
      <c r="AA13" s="15">
        <f t="shared" si="3"/>
        <v>0</v>
      </c>
      <c r="AB13" s="15">
        <f t="shared" si="3"/>
        <v>0</v>
      </c>
      <c r="AC13" s="15">
        <f t="shared" si="3"/>
        <v>0</v>
      </c>
      <c r="AD13" s="15">
        <f t="shared" si="3"/>
        <v>0</v>
      </c>
      <c r="AE13" s="15">
        <f t="shared" si="3"/>
        <v>0</v>
      </c>
      <c r="AF13" s="15">
        <f t="shared" si="3"/>
        <v>0</v>
      </c>
      <c r="AG13" s="15">
        <f t="shared" si="3"/>
        <v>0</v>
      </c>
      <c r="AH13" s="15">
        <f t="shared" si="3"/>
        <v>0</v>
      </c>
      <c r="AI13" s="15">
        <f t="shared" si="3"/>
        <v>0</v>
      </c>
      <c r="AJ13" s="15">
        <f t="shared" si="3"/>
        <v>0</v>
      </c>
      <c r="AK13" s="15">
        <f t="shared" si="3"/>
        <v>0</v>
      </c>
      <c r="AL13" s="15">
        <f t="shared" si="3"/>
        <v>0</v>
      </c>
    </row>
    <row r="14" spans="1:38" x14ac:dyDescent="0.35">
      <c r="C14" t="s">
        <v>21</v>
      </c>
      <c r="D14">
        <v>0</v>
      </c>
      <c r="E14" s="24">
        <v>0</v>
      </c>
      <c r="F14" s="24">
        <v>0</v>
      </c>
      <c r="G14" s="5" t="str">
        <f>IF(E14=F14,"n/a",IF(OR(C14="battery electric vehicle",C14="natural gas vehicle",C14="plugin hybrid vehicle",C14="hydrogen vehicle"),"s-curve","linear"))</f>
        <v>n/a</v>
      </c>
      <c r="I14" s="21">
        <f>D14</f>
        <v>0</v>
      </c>
      <c r="J14" s="15">
        <f t="shared" ref="J14:AL14" si="4">I14</f>
        <v>0</v>
      </c>
      <c r="K14" s="15">
        <f t="shared" si="4"/>
        <v>0</v>
      </c>
      <c r="L14" s="15">
        <f t="shared" si="4"/>
        <v>0</v>
      </c>
      <c r="M14" s="15">
        <f t="shared" si="4"/>
        <v>0</v>
      </c>
      <c r="N14" s="15">
        <f t="shared" si="4"/>
        <v>0</v>
      </c>
      <c r="O14" s="15">
        <f t="shared" si="4"/>
        <v>0</v>
      </c>
      <c r="P14" s="15">
        <f t="shared" si="4"/>
        <v>0</v>
      </c>
      <c r="Q14" s="15">
        <f t="shared" si="4"/>
        <v>0</v>
      </c>
      <c r="R14" s="15">
        <f t="shared" si="4"/>
        <v>0</v>
      </c>
      <c r="S14" s="15">
        <f t="shared" si="4"/>
        <v>0</v>
      </c>
      <c r="T14" s="15">
        <f t="shared" si="4"/>
        <v>0</v>
      </c>
      <c r="U14" s="15">
        <f t="shared" si="4"/>
        <v>0</v>
      </c>
      <c r="V14" s="15">
        <f t="shared" si="4"/>
        <v>0</v>
      </c>
      <c r="W14" s="15">
        <f t="shared" si="4"/>
        <v>0</v>
      </c>
      <c r="X14" s="15">
        <f t="shared" si="4"/>
        <v>0</v>
      </c>
      <c r="Y14" s="15">
        <f t="shared" si="4"/>
        <v>0</v>
      </c>
      <c r="Z14" s="15">
        <f t="shared" si="4"/>
        <v>0</v>
      </c>
      <c r="AA14" s="15">
        <f t="shared" si="4"/>
        <v>0</v>
      </c>
      <c r="AB14" s="15">
        <f t="shared" si="4"/>
        <v>0</v>
      </c>
      <c r="AC14" s="15">
        <f t="shared" si="4"/>
        <v>0</v>
      </c>
      <c r="AD14" s="15">
        <f t="shared" si="4"/>
        <v>0</v>
      </c>
      <c r="AE14" s="15">
        <f t="shared" si="4"/>
        <v>0</v>
      </c>
      <c r="AF14" s="15">
        <f t="shared" si="4"/>
        <v>0</v>
      </c>
      <c r="AG14" s="15">
        <f t="shared" si="4"/>
        <v>0</v>
      </c>
      <c r="AH14" s="15">
        <f t="shared" si="4"/>
        <v>0</v>
      </c>
      <c r="AI14" s="15">
        <f t="shared" si="4"/>
        <v>0</v>
      </c>
      <c r="AJ14" s="15">
        <f t="shared" si="4"/>
        <v>0</v>
      </c>
      <c r="AK14" s="15">
        <f t="shared" si="4"/>
        <v>0</v>
      </c>
      <c r="AL14" s="15">
        <f t="shared" si="4"/>
        <v>0</v>
      </c>
    </row>
    <row r="15" spans="1:38" x14ac:dyDescent="0.35">
      <c r="C15" t="s">
        <v>22</v>
      </c>
      <c r="D15">
        <v>0</v>
      </c>
      <c r="E15" s="24">
        <v>0</v>
      </c>
      <c r="F15" s="26">
        <v>0.75</v>
      </c>
      <c r="G15" s="5" t="str">
        <f>IF(E15=F15,"n/a",IF(OR(C15="electrolysis with guaranteed clean electricity"),"s-curve","linear"))</f>
        <v>s-curve</v>
      </c>
      <c r="I15" s="15">
        <f>D15</f>
        <v>0</v>
      </c>
      <c r="J15" s="15">
        <f>E15</f>
        <v>0</v>
      </c>
      <c r="K15">
        <f>IF($G15="s-curve",$E15+($F15-$E15)*$I$2/(1+EXP($I$3*(COUNT($J$9:K$9)+$I$4))),TREND($E15:$F15,$E$9:$F$9,K$9))</f>
        <v>1.9947745182649392E-2</v>
      </c>
      <c r="L15">
        <f>IF($G15="s-curve",$E15+($F15-$E15)*$I$2/(1+EXP($I$3*(COUNT($J$9:L$9)+$I$4))),TREND($E15:$F15,$E$9:$F$9,L$9))</f>
        <v>2.9374292097573265E-2</v>
      </c>
      <c r="M15">
        <f>IF($G15="s-curve",$E15+($F15-$E15)*$I$2/(1+EXP($I$3*(COUNT($J$9:M$9)+$I$4))),TREND($E15:$F15,$E$9:$F$9,M$9))</f>
        <v>4.2993131924151544E-2</v>
      </c>
      <c r="N15">
        <f>IF($G15="s-curve",$E15+($F15-$E15)*$I$2/(1+EXP($I$3*(COUNT($J$9:N$9)+$I$4))),TREND($E15:$F15,$E$9:$F$9,N$9))</f>
        <v>6.237952237044176E-2</v>
      </c>
      <c r="O15">
        <f>IF($G15="s-curve",$E15+($F15-$E15)*$I$2/(1+EXP($I$3*(COUNT($J$9:O$9)+$I$4))),TREND($E15:$F15,$E$9:$F$9,O$9))</f>
        <v>8.9402191516588167E-2</v>
      </c>
      <c r="P15">
        <f>IF($G15="s-curve",$E15+($F15-$E15)*$I$2/(1+EXP($I$3*(COUNT($J$9:P$9)+$I$4))),TREND($E15:$F15,$E$9:$F$9,P$9))</f>
        <v>0.12598621114955663</v>
      </c>
      <c r="Q15">
        <f>IF($G15="s-curve",$E15+($F15-$E15)*$I$2/(1+EXP($I$3*(COUNT($J$9:Q$9)+$I$4))),TREND($E15:$F15,$E$9:$F$9,Q$9))</f>
        <v>0.17360641237573674</v>
      </c>
      <c r="R15">
        <f>IF($G15="s-curve",$E15+($F15-$E15)*$I$2/(1+EXP($I$3*(COUNT($J$9:R$9)+$I$4))),TREND($E15:$F15,$E$9:$F$9,R$9))</f>
        <v>0.23251913915429065</v>
      </c>
      <c r="S15">
        <f>IF($G15="s-curve",$E15+($F15-$E15)*$I$2/(1+EXP($I$3*(COUNT($J$9:S$9)+$I$4))),TREND($E15:$F15,$E$9:$F$9,S$9))</f>
        <v>0.300984254915661</v>
      </c>
      <c r="T15">
        <f>IF($G15="s-curve",$E15+($F15-$E15)*$I$2/(1+EXP($I$3*(COUNT($J$9:T$9)+$I$4))),TREND($E15:$F15,$E$9:$F$9,T$9))</f>
        <v>0.375</v>
      </c>
      <c r="U15">
        <f>IF($G15="s-curve",$E15+($F15-$E15)*$I$2/(1+EXP($I$3*(COUNT($J$9:U$9)+$I$4))),TREND($E15:$F15,$E$9:$F$9,U$9))</f>
        <v>0.449015745084339</v>
      </c>
      <c r="V15">
        <f>IF($G15="s-curve",$E15+($F15-$E15)*$I$2/(1+EXP($I$3*(COUNT($J$9:V$9)+$I$4))),TREND($E15:$F15,$E$9:$F$9,V$9))</f>
        <v>0.51748086084570932</v>
      </c>
      <c r="W15">
        <f>IF($G15="s-curve",$E15+($F15-$E15)*$I$2/(1+EXP($I$3*(COUNT($J$9:W$9)+$I$4))),TREND($E15:$F15,$E$9:$F$9,W$9))</f>
        <v>0.57639358762426329</v>
      </c>
      <c r="X15">
        <f>IF($G15="s-curve",$E15+($F15-$E15)*$I$2/(1+EXP($I$3*(COUNT($J$9:X$9)+$I$4))),TREND($E15:$F15,$E$9:$F$9,X$9))</f>
        <v>0.62401378885044334</v>
      </c>
      <c r="Y15">
        <f>IF($G15="s-curve",$E15+($F15-$E15)*$I$2/(1+EXP($I$3*(COUNT($J$9:Y$9)+$I$4))),TREND($E15:$F15,$E$9:$F$9,Y$9))</f>
        <v>0.66059780848341176</v>
      </c>
      <c r="Z15">
        <f>IF($G15="s-curve",$E15+($F15-$E15)*$I$2/(1+EXP($I$3*(COUNT($J$9:Z$9)+$I$4))),TREND($E15:$F15,$E$9:$F$9,Z$9))</f>
        <v>0.68762047762955825</v>
      </c>
      <c r="AA15">
        <f>IF($G15="s-curve",$E15+($F15-$E15)*$I$2/(1+EXP($I$3*(COUNT($J$9:AA$9)+$I$4))),TREND($E15:$F15,$E$9:$F$9,AA$9))</f>
        <v>0.70700686807584845</v>
      </c>
      <c r="AB15">
        <f>IF($G15="s-curve",$E15+($F15-$E15)*$I$2/(1+EXP($I$3*(COUNT($J$9:AB$9)+$I$4))),TREND($E15:$F15,$E$9:$F$9,AB$9))</f>
        <v>0.72062570790242675</v>
      </c>
      <c r="AC15">
        <f>IF($G15="s-curve",$E15+($F15-$E15)*$I$2/(1+EXP($I$3*(COUNT($J$9:AC$9)+$I$4))),TREND($E15:$F15,$E$9:$F$9,AC$9))</f>
        <v>0.73005225481735059</v>
      </c>
      <c r="AD15">
        <f>IF($G15="s-curve",$E15+($F15-$E15)*$I$2/(1+EXP($I$3*(COUNT($J$9:AD$9)+$I$4))),TREND($E15:$F15,$E$9:$F$9,AD$9))</f>
        <v>0.73651034252843128</v>
      </c>
      <c r="AE15">
        <f>IF($G15="s-curve",$E15+($F15-$E15)*$I$2/(1+EXP($I$3*(COUNT($J$9:AE$9)+$I$4))),TREND($E15:$F15,$E$9:$F$9,AE$9))</f>
        <v>0.74090367376179433</v>
      </c>
      <c r="AF15">
        <f>IF($G15="s-curve",$E15+($F15-$E15)*$I$2/(1+EXP($I$3*(COUNT($J$9:AF$9)+$I$4))),TREND($E15:$F15,$E$9:$F$9,AF$9))</f>
        <v>0.74387807163513009</v>
      </c>
      <c r="AG15">
        <f>IF($G15="s-curve",$E15+($F15-$E15)*$I$2/(1+EXP($I$3*(COUNT($J$9:AG$9)+$I$4))),TREND($E15:$F15,$E$9:$F$9,AG$9))</f>
        <v>0.74588527582541209</v>
      </c>
      <c r="AH15">
        <f>IF($G15="s-curve",$E15+($F15-$E15)*$I$2/(1+EXP($I$3*(COUNT($J$9:AH$9)+$I$4))),TREND($E15:$F15,$E$9:$F$9,AH$9))</f>
        <v>0.74723682007542302</v>
      </c>
      <c r="AI15">
        <f>IF($G15="s-curve",$E15+($F15-$E15)*$I$2/(1+EXP($I$3*(COUNT($J$9:AI$9)+$I$4))),TREND($E15:$F15,$E$9:$F$9,AI$9))</f>
        <v>0.74814553263252404</v>
      </c>
      <c r="AJ15">
        <f>IF($G15="s-curve",$E15+($F15-$E15)*$I$2/(1+EXP($I$3*(COUNT($J$9:AJ$9)+$I$4))),TREND($E15:$F15,$E$9:$F$9,AJ$9))</f>
        <v>0.74875589918986918</v>
      </c>
      <c r="AK15">
        <f>IF($G15="s-curve",$E15+($F15-$E15)*$I$2/(1+EXP($I$3*(COUNT($J$9:AK$9)+$I$4))),TREND($E15:$F15,$E$9:$F$9,AK$9))</f>
        <v>0.74916559797535487</v>
      </c>
      <c r="AL15">
        <f>IF($G15="s-curve",$E15+($F15-$E15)*$I$2/(1+EXP($I$3*(COUNT($J$9:AL$9)+$I$4))),TREND($E15:$F15,$E$9:$F$9,AL$9))</f>
        <v>0.74944047837462258</v>
      </c>
    </row>
    <row r="16" spans="1:38" ht="15" thickBot="1" x14ac:dyDescent="0.4">
      <c r="A16" s="22"/>
      <c r="B16" s="22"/>
      <c r="C16" s="22" t="s">
        <v>23</v>
      </c>
      <c r="D16" s="22">
        <v>0</v>
      </c>
      <c r="E16" s="25">
        <v>0</v>
      </c>
      <c r="F16" s="25">
        <v>0</v>
      </c>
      <c r="G16" s="23" t="str">
        <f>IF(E16=F16,"n/a",IF(OR(C16="battery electric vehicle",C16="natural gas vehicle",C16="plugin hybrid vehicle",C16="hydrogen vehicle"),"s-curve","linear"))</f>
        <v>n/a</v>
      </c>
      <c r="I16" s="15">
        <f t="shared" si="1"/>
        <v>0</v>
      </c>
      <c r="J16" s="15">
        <f t="shared" ref="J16:AL16" si="5">I16</f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0</v>
      </c>
      <c r="T16" s="15">
        <f t="shared" si="5"/>
        <v>0</v>
      </c>
      <c r="U16" s="15">
        <f t="shared" si="5"/>
        <v>0</v>
      </c>
      <c r="V16" s="15">
        <f t="shared" si="5"/>
        <v>0</v>
      </c>
      <c r="W16" s="15">
        <f t="shared" si="5"/>
        <v>0</v>
      </c>
      <c r="X16" s="15">
        <f t="shared" si="5"/>
        <v>0</v>
      </c>
      <c r="Y16" s="15">
        <f t="shared" si="5"/>
        <v>0</v>
      </c>
      <c r="Z16" s="15">
        <f t="shared" si="5"/>
        <v>0</v>
      </c>
      <c r="AA16" s="15">
        <f t="shared" si="5"/>
        <v>0</v>
      </c>
      <c r="AB16" s="15">
        <f t="shared" si="5"/>
        <v>0</v>
      </c>
      <c r="AC16" s="15">
        <f t="shared" si="5"/>
        <v>0</v>
      </c>
      <c r="AD16" s="15">
        <f t="shared" si="5"/>
        <v>0</v>
      </c>
      <c r="AE16" s="15">
        <f t="shared" si="5"/>
        <v>0</v>
      </c>
      <c r="AF16" s="15">
        <f t="shared" si="5"/>
        <v>0</v>
      </c>
      <c r="AG16" s="15">
        <f t="shared" si="5"/>
        <v>0</v>
      </c>
      <c r="AH16" s="15">
        <f t="shared" si="5"/>
        <v>0</v>
      </c>
      <c r="AI16" s="15">
        <f t="shared" si="5"/>
        <v>0</v>
      </c>
      <c r="AJ16" s="15">
        <f t="shared" si="5"/>
        <v>0</v>
      </c>
      <c r="AK16" s="15">
        <f t="shared" si="5"/>
        <v>0</v>
      </c>
      <c r="AL16" s="15">
        <f t="shared" si="5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2" sqref="B2:AE8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16" t="s">
        <v>7</v>
      </c>
      <c r="B1" s="18">
        <v>2021</v>
      </c>
      <c r="C1">
        <f>B1+1</f>
        <v>2022</v>
      </c>
      <c r="D1">
        <f t="shared" ref="D1:AE1" si="0">C1+1</f>
        <v>2023</v>
      </c>
      <c r="E1">
        <f t="shared" si="0"/>
        <v>2024</v>
      </c>
      <c r="F1">
        <f t="shared" si="0"/>
        <v>2025</v>
      </c>
      <c r="G1">
        <f t="shared" si="0"/>
        <v>2026</v>
      </c>
      <c r="H1">
        <f t="shared" si="0"/>
        <v>2027</v>
      </c>
      <c r="I1">
        <f t="shared" si="0"/>
        <v>2028</v>
      </c>
      <c r="J1">
        <f t="shared" si="0"/>
        <v>2029</v>
      </c>
      <c r="K1">
        <f t="shared" si="0"/>
        <v>2030</v>
      </c>
      <c r="L1">
        <f t="shared" si="0"/>
        <v>2031</v>
      </c>
      <c r="M1">
        <f t="shared" si="0"/>
        <v>2032</v>
      </c>
      <c r="N1">
        <f t="shared" si="0"/>
        <v>2033</v>
      </c>
      <c r="O1">
        <f t="shared" si="0"/>
        <v>2034</v>
      </c>
      <c r="P1">
        <f t="shared" si="0"/>
        <v>2035</v>
      </c>
      <c r="Q1">
        <f t="shared" si="0"/>
        <v>2036</v>
      </c>
      <c r="R1">
        <f t="shared" si="0"/>
        <v>2037</v>
      </c>
      <c r="S1">
        <f t="shared" si="0"/>
        <v>2038</v>
      </c>
      <c r="T1">
        <f t="shared" si="0"/>
        <v>2039</v>
      </c>
      <c r="U1">
        <f t="shared" si="0"/>
        <v>2040</v>
      </c>
      <c r="V1">
        <f t="shared" si="0"/>
        <v>2041</v>
      </c>
      <c r="W1">
        <f t="shared" si="0"/>
        <v>2042</v>
      </c>
      <c r="X1">
        <f t="shared" si="0"/>
        <v>2043</v>
      </c>
      <c r="Y1">
        <f t="shared" si="0"/>
        <v>2044</v>
      </c>
      <c r="Z1">
        <f t="shared" si="0"/>
        <v>2045</v>
      </c>
      <c r="AA1">
        <f t="shared" si="0"/>
        <v>2046</v>
      </c>
      <c r="AB1">
        <f t="shared" si="0"/>
        <v>2047</v>
      </c>
      <c r="AC1">
        <f t="shared" si="0"/>
        <v>2048</v>
      </c>
      <c r="AD1">
        <f t="shared" si="0"/>
        <v>2049</v>
      </c>
      <c r="AE1">
        <f t="shared" si="0"/>
        <v>2050</v>
      </c>
    </row>
    <row r="2" spans="1:31" x14ac:dyDescent="0.35">
      <c r="A2" t="s">
        <v>17</v>
      </c>
      <c r="B2" s="20">
        <f>Data!I10</f>
        <v>0.05</v>
      </c>
      <c r="C2" s="20">
        <f>Data!J10</f>
        <v>0.05</v>
      </c>
      <c r="D2" s="20">
        <f>Data!K10</f>
        <v>0.05</v>
      </c>
      <c r="E2" s="20">
        <f>Data!L10</f>
        <v>0.05</v>
      </c>
      <c r="F2" s="20">
        <f>Data!M10</f>
        <v>0.05</v>
      </c>
      <c r="G2" s="20">
        <f>Data!N10</f>
        <v>0.05</v>
      </c>
      <c r="H2" s="20">
        <f>Data!O10</f>
        <v>0.05</v>
      </c>
      <c r="I2" s="20">
        <f>Data!P10</f>
        <v>0.05</v>
      </c>
      <c r="J2" s="20">
        <f>Data!Q10</f>
        <v>0.05</v>
      </c>
      <c r="K2" s="20">
        <f>Data!R10</f>
        <v>0.05</v>
      </c>
      <c r="L2" s="20">
        <f>Data!S10</f>
        <v>0.05</v>
      </c>
      <c r="M2" s="20">
        <f>Data!T10</f>
        <v>0.05</v>
      </c>
      <c r="N2" s="20">
        <f>Data!U10</f>
        <v>0.05</v>
      </c>
      <c r="O2" s="20">
        <f>Data!V10</f>
        <v>0.05</v>
      </c>
      <c r="P2" s="20">
        <f>Data!W10</f>
        <v>0.05</v>
      </c>
      <c r="Q2" s="20">
        <f>Data!X10</f>
        <v>0.05</v>
      </c>
      <c r="R2" s="20">
        <f>Data!Y10</f>
        <v>0.05</v>
      </c>
      <c r="S2" s="20">
        <f>Data!Z10</f>
        <v>0.05</v>
      </c>
      <c r="T2" s="20">
        <f>Data!AA10</f>
        <v>0.05</v>
      </c>
      <c r="U2" s="20">
        <f>Data!AB10</f>
        <v>0.05</v>
      </c>
      <c r="V2" s="20">
        <f>Data!AC10</f>
        <v>0.05</v>
      </c>
      <c r="W2" s="20">
        <f>Data!AD10</f>
        <v>0.05</v>
      </c>
      <c r="X2" s="20">
        <f>Data!AE10</f>
        <v>0.05</v>
      </c>
      <c r="Y2" s="20">
        <f>Data!AF10</f>
        <v>0.05</v>
      </c>
      <c r="Z2" s="20">
        <f>Data!AG10</f>
        <v>0.05</v>
      </c>
      <c r="AA2" s="20">
        <f>Data!AH10</f>
        <v>0.05</v>
      </c>
      <c r="AB2" s="20">
        <f>Data!AI10</f>
        <v>0.05</v>
      </c>
      <c r="AC2" s="20">
        <f>Data!AJ10</f>
        <v>0.05</v>
      </c>
      <c r="AD2" s="20">
        <f>Data!AK10</f>
        <v>0.05</v>
      </c>
      <c r="AE2" s="20">
        <f>Data!AL10</f>
        <v>0.05</v>
      </c>
    </row>
    <row r="3" spans="1:31" x14ac:dyDescent="0.35">
      <c r="A3" t="s">
        <v>18</v>
      </c>
      <c r="B3" s="20">
        <f>Data!I11</f>
        <v>1</v>
      </c>
      <c r="C3" s="20">
        <f>Data!J11</f>
        <v>1</v>
      </c>
      <c r="D3" s="20">
        <f>Data!K11</f>
        <v>1</v>
      </c>
      <c r="E3" s="20">
        <f>Data!L11</f>
        <v>1</v>
      </c>
      <c r="F3" s="20">
        <f>Data!M11</f>
        <v>1</v>
      </c>
      <c r="G3" s="20">
        <f>Data!N11</f>
        <v>1</v>
      </c>
      <c r="H3" s="20">
        <f>Data!O11</f>
        <v>1</v>
      </c>
      <c r="I3" s="20">
        <f>Data!P11</f>
        <v>1</v>
      </c>
      <c r="J3" s="20">
        <f>Data!Q11</f>
        <v>1</v>
      </c>
      <c r="K3" s="20">
        <f>Data!R11</f>
        <v>1</v>
      </c>
      <c r="L3" s="20">
        <f>Data!S11</f>
        <v>1</v>
      </c>
      <c r="M3" s="20">
        <f>Data!T11</f>
        <v>1</v>
      </c>
      <c r="N3" s="20">
        <f>Data!U11</f>
        <v>1</v>
      </c>
      <c r="O3" s="20">
        <f>Data!V11</f>
        <v>1</v>
      </c>
      <c r="P3" s="20">
        <f>Data!W11</f>
        <v>1</v>
      </c>
      <c r="Q3" s="20">
        <f>Data!X11</f>
        <v>1</v>
      </c>
      <c r="R3" s="20">
        <f>Data!Y11</f>
        <v>1</v>
      </c>
      <c r="S3" s="20">
        <f>Data!Z11</f>
        <v>1</v>
      </c>
      <c r="T3" s="20">
        <f>Data!AA11</f>
        <v>1</v>
      </c>
      <c r="U3" s="20">
        <f>Data!AB11</f>
        <v>1</v>
      </c>
      <c r="V3" s="20">
        <f>Data!AC11</f>
        <v>1</v>
      </c>
      <c r="W3" s="20">
        <f>Data!AD11</f>
        <v>1</v>
      </c>
      <c r="X3" s="20">
        <f>Data!AE11</f>
        <v>1</v>
      </c>
      <c r="Y3" s="20">
        <f>Data!AF11</f>
        <v>1</v>
      </c>
      <c r="Z3" s="20">
        <f>Data!AG11</f>
        <v>1</v>
      </c>
      <c r="AA3" s="20">
        <f>Data!AH11</f>
        <v>1</v>
      </c>
      <c r="AB3" s="20">
        <f>Data!AI11</f>
        <v>1</v>
      </c>
      <c r="AC3" s="20">
        <f>Data!AJ11</f>
        <v>1</v>
      </c>
      <c r="AD3" s="20">
        <f>Data!AK11</f>
        <v>1</v>
      </c>
      <c r="AE3" s="20">
        <f>Data!AL11</f>
        <v>1</v>
      </c>
    </row>
    <row r="4" spans="1:31" x14ac:dyDescent="0.35">
      <c r="A4" t="s">
        <v>19</v>
      </c>
      <c r="B4" s="20">
        <f>Data!I12</f>
        <v>0</v>
      </c>
      <c r="C4" s="20">
        <f>Data!J12</f>
        <v>0</v>
      </c>
      <c r="D4" s="20">
        <f>Data!K12</f>
        <v>0</v>
      </c>
      <c r="E4" s="20">
        <f>Data!L12</f>
        <v>0</v>
      </c>
      <c r="F4" s="20">
        <f>Data!M12</f>
        <v>0</v>
      </c>
      <c r="G4" s="20">
        <f>Data!N12</f>
        <v>0</v>
      </c>
      <c r="H4" s="20">
        <f>Data!O12</f>
        <v>0</v>
      </c>
      <c r="I4" s="20">
        <f>Data!P12</f>
        <v>0</v>
      </c>
      <c r="J4" s="20">
        <f>Data!Q12</f>
        <v>0</v>
      </c>
      <c r="K4" s="20">
        <f>Data!R12</f>
        <v>0</v>
      </c>
      <c r="L4" s="20">
        <f>Data!S12</f>
        <v>0</v>
      </c>
      <c r="M4" s="20">
        <f>Data!T12</f>
        <v>0</v>
      </c>
      <c r="N4" s="20">
        <f>Data!U12</f>
        <v>0</v>
      </c>
      <c r="O4" s="20">
        <f>Data!V12</f>
        <v>0</v>
      </c>
      <c r="P4" s="20">
        <f>Data!W12</f>
        <v>0</v>
      </c>
      <c r="Q4" s="20">
        <f>Data!X12</f>
        <v>0</v>
      </c>
      <c r="R4" s="20">
        <f>Data!Y12</f>
        <v>0</v>
      </c>
      <c r="S4" s="20">
        <f>Data!Z12</f>
        <v>0</v>
      </c>
      <c r="T4" s="20">
        <f>Data!AA12</f>
        <v>0</v>
      </c>
      <c r="U4" s="20">
        <f>Data!AB12</f>
        <v>0</v>
      </c>
      <c r="V4" s="20">
        <f>Data!AC12</f>
        <v>0</v>
      </c>
      <c r="W4" s="20">
        <f>Data!AD12</f>
        <v>0</v>
      </c>
      <c r="X4" s="20">
        <f>Data!AE12</f>
        <v>0</v>
      </c>
      <c r="Y4" s="20">
        <f>Data!AF12</f>
        <v>0</v>
      </c>
      <c r="Z4" s="20">
        <f>Data!AG12</f>
        <v>0</v>
      </c>
      <c r="AA4" s="20">
        <f>Data!AH12</f>
        <v>0</v>
      </c>
      <c r="AB4" s="20">
        <f>Data!AI12</f>
        <v>0</v>
      </c>
      <c r="AC4" s="20">
        <f>Data!AJ12</f>
        <v>0</v>
      </c>
      <c r="AD4" s="20">
        <f>Data!AK12</f>
        <v>0</v>
      </c>
      <c r="AE4" s="20">
        <f>Data!AL12</f>
        <v>0</v>
      </c>
    </row>
    <row r="5" spans="1:31" x14ac:dyDescent="0.35">
      <c r="A5" t="s">
        <v>20</v>
      </c>
      <c r="B5" s="20">
        <f>Data!I13</f>
        <v>0</v>
      </c>
      <c r="C5" s="20">
        <f>Data!J13</f>
        <v>0</v>
      </c>
      <c r="D5" s="20">
        <f>Data!K13</f>
        <v>0</v>
      </c>
      <c r="E5" s="20">
        <f>Data!L13</f>
        <v>0</v>
      </c>
      <c r="F5" s="20">
        <f>Data!M13</f>
        <v>0</v>
      </c>
      <c r="G5" s="20">
        <f>Data!N13</f>
        <v>0</v>
      </c>
      <c r="H5" s="20">
        <f>Data!O13</f>
        <v>0</v>
      </c>
      <c r="I5" s="20">
        <f>Data!P13</f>
        <v>0</v>
      </c>
      <c r="J5" s="20">
        <f>Data!Q13</f>
        <v>0</v>
      </c>
      <c r="K5" s="20">
        <f>Data!R13</f>
        <v>0</v>
      </c>
      <c r="L5" s="20">
        <f>Data!S13</f>
        <v>0</v>
      </c>
      <c r="M5" s="20">
        <f>Data!T13</f>
        <v>0</v>
      </c>
      <c r="N5" s="20">
        <f>Data!U13</f>
        <v>0</v>
      </c>
      <c r="O5" s="20">
        <f>Data!V13</f>
        <v>0</v>
      </c>
      <c r="P5" s="20">
        <f>Data!W13</f>
        <v>0</v>
      </c>
      <c r="Q5" s="20">
        <f>Data!X13</f>
        <v>0</v>
      </c>
      <c r="R5" s="20">
        <f>Data!Y13</f>
        <v>0</v>
      </c>
      <c r="S5" s="20">
        <f>Data!Z13</f>
        <v>0</v>
      </c>
      <c r="T5" s="20">
        <f>Data!AA13</f>
        <v>0</v>
      </c>
      <c r="U5" s="20">
        <f>Data!AB13</f>
        <v>0</v>
      </c>
      <c r="V5" s="20">
        <f>Data!AC13</f>
        <v>0</v>
      </c>
      <c r="W5" s="20">
        <f>Data!AD13</f>
        <v>0</v>
      </c>
      <c r="X5" s="20">
        <f>Data!AE13</f>
        <v>0</v>
      </c>
      <c r="Y5" s="20">
        <f>Data!AF13</f>
        <v>0</v>
      </c>
      <c r="Z5" s="20">
        <f>Data!AG13</f>
        <v>0</v>
      </c>
      <c r="AA5" s="20">
        <f>Data!AH13</f>
        <v>0</v>
      </c>
      <c r="AB5" s="20">
        <f>Data!AI13</f>
        <v>0</v>
      </c>
      <c r="AC5" s="20">
        <f>Data!AJ13</f>
        <v>0</v>
      </c>
      <c r="AD5" s="20">
        <f>Data!AK13</f>
        <v>0</v>
      </c>
      <c r="AE5" s="20">
        <f>Data!AL13</f>
        <v>0</v>
      </c>
    </row>
    <row r="6" spans="1:31" x14ac:dyDescent="0.35">
      <c r="A6" t="s">
        <v>21</v>
      </c>
      <c r="B6" s="20">
        <f>Data!I14</f>
        <v>0</v>
      </c>
      <c r="C6" s="20">
        <f>Data!J14</f>
        <v>0</v>
      </c>
      <c r="D6" s="20">
        <f>Data!K14</f>
        <v>0</v>
      </c>
      <c r="E6" s="20">
        <f>Data!L14</f>
        <v>0</v>
      </c>
      <c r="F6" s="20">
        <f>Data!M14</f>
        <v>0</v>
      </c>
      <c r="G6" s="20">
        <f>Data!N14</f>
        <v>0</v>
      </c>
      <c r="H6" s="20">
        <f>Data!O14</f>
        <v>0</v>
      </c>
      <c r="I6" s="20">
        <f>Data!P14</f>
        <v>0</v>
      </c>
      <c r="J6" s="20">
        <f>Data!Q14</f>
        <v>0</v>
      </c>
      <c r="K6" s="20">
        <f>Data!R14</f>
        <v>0</v>
      </c>
      <c r="L6" s="20">
        <f>Data!S14</f>
        <v>0</v>
      </c>
      <c r="M6" s="20">
        <f>Data!T14</f>
        <v>0</v>
      </c>
      <c r="N6" s="20">
        <f>Data!U14</f>
        <v>0</v>
      </c>
      <c r="O6" s="20">
        <f>Data!V14</f>
        <v>0</v>
      </c>
      <c r="P6" s="20">
        <f>Data!W14</f>
        <v>0</v>
      </c>
      <c r="Q6" s="20">
        <f>Data!X14</f>
        <v>0</v>
      </c>
      <c r="R6" s="20">
        <f>Data!Y14</f>
        <v>0</v>
      </c>
      <c r="S6" s="20">
        <f>Data!Z14</f>
        <v>0</v>
      </c>
      <c r="T6" s="20">
        <f>Data!AA14</f>
        <v>0</v>
      </c>
      <c r="U6" s="20">
        <f>Data!AB14</f>
        <v>0</v>
      </c>
      <c r="V6" s="20">
        <f>Data!AC14</f>
        <v>0</v>
      </c>
      <c r="W6" s="20">
        <f>Data!AD14</f>
        <v>0</v>
      </c>
      <c r="X6" s="20">
        <f>Data!AE14</f>
        <v>0</v>
      </c>
      <c r="Y6" s="20">
        <f>Data!AF14</f>
        <v>0</v>
      </c>
      <c r="Z6" s="20">
        <f>Data!AG14</f>
        <v>0</v>
      </c>
      <c r="AA6" s="20">
        <f>Data!AH14</f>
        <v>0</v>
      </c>
      <c r="AB6" s="20">
        <f>Data!AI14</f>
        <v>0</v>
      </c>
      <c r="AC6" s="20">
        <f>Data!AJ14</f>
        <v>0</v>
      </c>
      <c r="AD6" s="20">
        <f>Data!AK14</f>
        <v>0</v>
      </c>
      <c r="AE6" s="20">
        <f>Data!AL14</f>
        <v>0</v>
      </c>
    </row>
    <row r="7" spans="1:31" x14ac:dyDescent="0.35">
      <c r="A7" t="s">
        <v>22</v>
      </c>
      <c r="B7" s="20">
        <f>Data!I15</f>
        <v>0</v>
      </c>
      <c r="C7" s="20">
        <f>Data!J15</f>
        <v>0</v>
      </c>
      <c r="D7" s="20">
        <f>Data!K15</f>
        <v>1.9947745182649392E-2</v>
      </c>
      <c r="E7" s="20">
        <f>Data!L15</f>
        <v>2.9374292097573265E-2</v>
      </c>
      <c r="F7" s="20">
        <f>Data!M15</f>
        <v>4.2993131924151544E-2</v>
      </c>
      <c r="G7" s="20">
        <f>Data!N15</f>
        <v>6.237952237044176E-2</v>
      </c>
      <c r="H7" s="20">
        <f>Data!O15</f>
        <v>8.9402191516588167E-2</v>
      </c>
      <c r="I7" s="20">
        <f>Data!P15</f>
        <v>0.12598621114955663</v>
      </c>
      <c r="J7" s="20">
        <f>Data!Q15</f>
        <v>0.17360641237573674</v>
      </c>
      <c r="K7" s="20">
        <f>Data!R15</f>
        <v>0.23251913915429065</v>
      </c>
      <c r="L7" s="20">
        <f>Data!S15</f>
        <v>0.300984254915661</v>
      </c>
      <c r="M7" s="20">
        <f>Data!T15</f>
        <v>0.375</v>
      </c>
      <c r="N7" s="20">
        <f>Data!U15</f>
        <v>0.449015745084339</v>
      </c>
      <c r="O7" s="20">
        <f>Data!V15</f>
        <v>0.51748086084570932</v>
      </c>
      <c r="P7" s="20">
        <f>Data!W15</f>
        <v>0.57639358762426329</v>
      </c>
      <c r="Q7" s="20">
        <f>Data!X15</f>
        <v>0.62401378885044334</v>
      </c>
      <c r="R7" s="20">
        <f>Data!Y15</f>
        <v>0.66059780848341176</v>
      </c>
      <c r="S7" s="20">
        <f>Data!Z15</f>
        <v>0.68762047762955825</v>
      </c>
      <c r="T7" s="20">
        <f>Data!AA15</f>
        <v>0.70700686807584845</v>
      </c>
      <c r="U7" s="20">
        <f>Data!AB15</f>
        <v>0.72062570790242675</v>
      </c>
      <c r="V7" s="20">
        <f>Data!AC15</f>
        <v>0.73005225481735059</v>
      </c>
      <c r="W7" s="20">
        <f>Data!AD15</f>
        <v>0.73651034252843128</v>
      </c>
      <c r="X7" s="20">
        <f>Data!AE15</f>
        <v>0.74090367376179433</v>
      </c>
      <c r="Y7" s="20">
        <f>Data!AF15</f>
        <v>0.74387807163513009</v>
      </c>
      <c r="Z7" s="20">
        <f>Data!AG15</f>
        <v>0.74588527582541209</v>
      </c>
      <c r="AA7" s="20">
        <f>Data!AH15</f>
        <v>0.74723682007542302</v>
      </c>
      <c r="AB7" s="20">
        <f>Data!AI15</f>
        <v>0.74814553263252404</v>
      </c>
      <c r="AC7" s="20">
        <f>Data!AJ15</f>
        <v>0.74875589918986918</v>
      </c>
      <c r="AD7" s="20">
        <f>Data!AK15</f>
        <v>0.74916559797535487</v>
      </c>
      <c r="AE7" s="20">
        <f>Data!AL15</f>
        <v>0.74944047837462258</v>
      </c>
    </row>
    <row r="8" spans="1:31" x14ac:dyDescent="0.35">
      <c r="A8" t="s">
        <v>23</v>
      </c>
      <c r="B8" s="20">
        <f>Data!I16</f>
        <v>0</v>
      </c>
      <c r="C8" s="20">
        <f>Data!J16</f>
        <v>0</v>
      </c>
      <c r="D8" s="20">
        <f>Data!K16</f>
        <v>0</v>
      </c>
      <c r="E8" s="20">
        <f>Data!L16</f>
        <v>0</v>
      </c>
      <c r="F8" s="20">
        <f>Data!M16</f>
        <v>0</v>
      </c>
      <c r="G8" s="20">
        <f>Data!N16</f>
        <v>0</v>
      </c>
      <c r="H8" s="20">
        <f>Data!O16</f>
        <v>0</v>
      </c>
      <c r="I8" s="20">
        <f>Data!P16</f>
        <v>0</v>
      </c>
      <c r="J8" s="20">
        <f>Data!Q16</f>
        <v>0</v>
      </c>
      <c r="K8" s="20">
        <f>Data!R16</f>
        <v>0</v>
      </c>
      <c r="L8" s="20">
        <f>Data!S16</f>
        <v>0</v>
      </c>
      <c r="M8" s="20">
        <f>Data!T16</f>
        <v>0</v>
      </c>
      <c r="N8" s="20">
        <f>Data!U16</f>
        <v>0</v>
      </c>
      <c r="O8" s="20">
        <f>Data!V16</f>
        <v>0</v>
      </c>
      <c r="P8" s="20">
        <f>Data!W16</f>
        <v>0</v>
      </c>
      <c r="Q8" s="20">
        <f>Data!X16</f>
        <v>0</v>
      </c>
      <c r="R8" s="20">
        <f>Data!Y16</f>
        <v>0</v>
      </c>
      <c r="S8" s="20">
        <f>Data!Z16</f>
        <v>0</v>
      </c>
      <c r="T8" s="20">
        <f>Data!AA16</f>
        <v>0</v>
      </c>
      <c r="U8" s="20">
        <f>Data!AB16</f>
        <v>0</v>
      </c>
      <c r="V8" s="20">
        <f>Data!AC16</f>
        <v>0</v>
      </c>
      <c r="W8" s="20">
        <f>Data!AD16</f>
        <v>0</v>
      </c>
      <c r="X8" s="20">
        <f>Data!AE16</f>
        <v>0</v>
      </c>
      <c r="Y8" s="20">
        <f>Data!AF16</f>
        <v>0</v>
      </c>
      <c r="Z8" s="20">
        <f>Data!AG16</f>
        <v>0</v>
      </c>
      <c r="AA8" s="20">
        <f>Data!AH16</f>
        <v>0</v>
      </c>
      <c r="AB8" s="20">
        <f>Data!AI16</f>
        <v>0</v>
      </c>
      <c r="AC8" s="20">
        <f>Data!AJ16</f>
        <v>0</v>
      </c>
      <c r="AD8" s="20">
        <f>Data!AK16</f>
        <v>0</v>
      </c>
      <c r="AE8" s="20">
        <f>Data!AL16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2025-03-03T21:57:48Z</dcterms:modified>
</cp:coreProperties>
</file>