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IiNBMFC\"/>
    </mc:Choice>
  </mc:AlternateContent>
  <xr:revisionPtr revIDLastSave="0" documentId="13_ncr:1_{67D56890-4104-45E7-A0EC-180E4C2CBA1E}" xr6:coauthVersionLast="47" xr6:coauthVersionMax="47" xr10:uidLastSave="{00000000-0000-0000-0000-000000000000}"/>
  <bookViews>
    <workbookView xWindow="-120" yWindow="-120" windowWidth="29040" windowHeight="17640" xr2:uid="{27434EDD-0349-4436-967E-EC57B5BD43AB}"/>
  </bookViews>
  <sheets>
    <sheet name="About" sheetId="1" r:id="rId1"/>
    <sheet name="LDV Data" sheetId="2" r:id="rId2"/>
    <sheet name="MDV HDV Data" sheetId="5" r:id="rId3"/>
    <sheet name="LDV Calculations" sheetId="3" r:id="rId4"/>
    <sheet name="MDV HDV Calcs" sheetId="4" r:id="rId5"/>
    <sheet name="IiNBMFC-passenger-BEV" sheetId="6" r:id="rId6"/>
    <sheet name="IiNBMFC-passenger-PHEV" sheetId="7" r:id="rId7"/>
    <sheet name="IiNBMFC-freight-BEV" sheetId="8" r:id="rId8"/>
    <sheet name="IiNBMFC-freight-PHEV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5" i="4" l="1"/>
  <c r="D2" i="8" s="1"/>
  <c r="D65" i="4"/>
  <c r="C2" i="8" s="1"/>
  <c r="D66" i="4"/>
  <c r="C3" i="8" s="1"/>
  <c r="D67" i="4"/>
  <c r="C3" i="6" s="1"/>
  <c r="D284" i="3" a="1"/>
  <c r="D284" i="3" s="1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D3" i="8"/>
  <c r="E3" i="8"/>
  <c r="F3" i="8"/>
  <c r="G3" i="8"/>
  <c r="H3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B3" i="8"/>
  <c r="B2" i="8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F285" i="3"/>
  <c r="G285" i="3"/>
  <c r="H285" i="3"/>
  <c r="I285" i="3"/>
  <c r="J285" i="3"/>
  <c r="K285" i="3"/>
  <c r="L285" i="3"/>
  <c r="M285" i="3"/>
  <c r="N285" i="3"/>
  <c r="O285" i="3"/>
  <c r="P285" i="3"/>
  <c r="Q285" i="3"/>
  <c r="E285" i="3"/>
  <c r="F284" i="3"/>
  <c r="G284" i="3"/>
  <c r="H284" i="3"/>
  <c r="I284" i="3"/>
  <c r="J284" i="3"/>
  <c r="K284" i="3"/>
  <c r="K2" i="6" s="1"/>
  <c r="L284" i="3"/>
  <c r="M284" i="3"/>
  <c r="M2" i="6" s="1"/>
  <c r="N284" i="3"/>
  <c r="O284" i="3"/>
  <c r="P284" i="3"/>
  <c r="Q284" i="3"/>
  <c r="E284" i="3"/>
  <c r="E2" i="6" s="1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B3" i="6"/>
  <c r="F2" i="6"/>
  <c r="G2" i="6"/>
  <c r="H2" i="6"/>
  <c r="I2" i="6"/>
  <c r="J2" i="6"/>
  <c r="L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T67" i="4"/>
  <c r="U67" i="4"/>
  <c r="V67" i="4"/>
  <c r="W67" i="4"/>
  <c r="X67" i="4"/>
  <c r="Y67" i="4"/>
  <c r="Z67" i="4"/>
  <c r="AA67" i="4"/>
  <c r="AB67" i="4"/>
  <c r="AC67" i="4"/>
  <c r="AD67" i="4"/>
  <c r="AE67" i="4"/>
  <c r="AF67" i="4"/>
  <c r="AG67" i="4"/>
  <c r="S66" i="4"/>
  <c r="S67" i="4"/>
  <c r="S65" i="4"/>
  <c r="V53" i="4"/>
  <c r="W53" i="4"/>
  <c r="AD53" i="4"/>
  <c r="AE53" i="4"/>
  <c r="W54" i="4"/>
  <c r="X54" i="4"/>
  <c r="AE54" i="4"/>
  <c r="AF54" i="4"/>
  <c r="X55" i="4"/>
  <c r="Y55" i="4"/>
  <c r="AF55" i="4"/>
  <c r="AG55" i="4"/>
  <c r="Y56" i="4"/>
  <c r="Z56" i="4"/>
  <c r="AG56" i="4"/>
  <c r="S57" i="4"/>
  <c r="Z57" i="4"/>
  <c r="AA57" i="4"/>
  <c r="S58" i="4"/>
  <c r="T58" i="4"/>
  <c r="AA58" i="4"/>
  <c r="AB58" i="4"/>
  <c r="T59" i="4"/>
  <c r="U59" i="4"/>
  <c r="AB59" i="4"/>
  <c r="AC59" i="4"/>
  <c r="U60" i="4"/>
  <c r="V60" i="4"/>
  <c r="AC60" i="4"/>
  <c r="AD60" i="4"/>
  <c r="V61" i="4"/>
  <c r="W61" i="4"/>
  <c r="AD61" i="4"/>
  <c r="AE61" i="4"/>
  <c r="W62" i="4"/>
  <c r="X62" i="4"/>
  <c r="AE62" i="4"/>
  <c r="AF62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S53" i="4" s="1"/>
  <c r="T41" i="4"/>
  <c r="T53" i="4" s="1"/>
  <c r="U41" i="4"/>
  <c r="U53" i="4" s="1"/>
  <c r="V41" i="4"/>
  <c r="W41" i="4"/>
  <c r="X41" i="4"/>
  <c r="X53" i="4" s="1"/>
  <c r="Y41" i="4"/>
  <c r="Y53" i="4" s="1"/>
  <c r="Z41" i="4"/>
  <c r="Z53" i="4" s="1"/>
  <c r="AA41" i="4"/>
  <c r="AA53" i="4" s="1"/>
  <c r="AB41" i="4"/>
  <c r="AB53" i="4" s="1"/>
  <c r="AC41" i="4"/>
  <c r="AC53" i="4" s="1"/>
  <c r="AD41" i="4"/>
  <c r="AE41" i="4"/>
  <c r="AF41" i="4"/>
  <c r="AF53" i="4" s="1"/>
  <c r="AG41" i="4"/>
  <c r="AG53" i="4" s="1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S54" i="4" s="1"/>
  <c r="T42" i="4"/>
  <c r="T54" i="4" s="1"/>
  <c r="U42" i="4"/>
  <c r="U54" i="4" s="1"/>
  <c r="V42" i="4"/>
  <c r="V54" i="4" s="1"/>
  <c r="W42" i="4"/>
  <c r="X42" i="4"/>
  <c r="Y42" i="4"/>
  <c r="Y54" i="4" s="1"/>
  <c r="Z42" i="4"/>
  <c r="Z54" i="4" s="1"/>
  <c r="AA42" i="4"/>
  <c r="AA54" i="4" s="1"/>
  <c r="AB42" i="4"/>
  <c r="AB54" i="4" s="1"/>
  <c r="AC42" i="4"/>
  <c r="AC54" i="4" s="1"/>
  <c r="AD42" i="4"/>
  <c r="AD54" i="4" s="1"/>
  <c r="AE42" i="4"/>
  <c r="AF42" i="4"/>
  <c r="AG42" i="4"/>
  <c r="AG54" i="4" s="1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S55" i="4" s="1"/>
  <c r="T43" i="4"/>
  <c r="T55" i="4" s="1"/>
  <c r="U43" i="4"/>
  <c r="U55" i="4" s="1"/>
  <c r="V43" i="4"/>
  <c r="V55" i="4" s="1"/>
  <c r="W43" i="4"/>
  <c r="W55" i="4" s="1"/>
  <c r="X43" i="4"/>
  <c r="Y43" i="4"/>
  <c r="Z43" i="4"/>
  <c r="Z55" i="4" s="1"/>
  <c r="AA43" i="4"/>
  <c r="AA55" i="4" s="1"/>
  <c r="AB43" i="4"/>
  <c r="AB55" i="4" s="1"/>
  <c r="AC43" i="4"/>
  <c r="AC55" i="4" s="1"/>
  <c r="AD43" i="4"/>
  <c r="AD55" i="4" s="1"/>
  <c r="AE43" i="4"/>
  <c r="AE55" i="4" s="1"/>
  <c r="AF43" i="4"/>
  <c r="A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S56" i="4" s="1"/>
  <c r="T44" i="4"/>
  <c r="T56" i="4" s="1"/>
  <c r="U44" i="4"/>
  <c r="U56" i="4" s="1"/>
  <c r="V44" i="4"/>
  <c r="V56" i="4" s="1"/>
  <c r="W44" i="4"/>
  <c r="W56" i="4" s="1"/>
  <c r="X44" i="4"/>
  <c r="X56" i="4" s="1"/>
  <c r="Y44" i="4"/>
  <c r="Z44" i="4"/>
  <c r="AA44" i="4"/>
  <c r="AA56" i="4" s="1"/>
  <c r="AB44" i="4"/>
  <c r="AB56" i="4" s="1"/>
  <c r="AC44" i="4"/>
  <c r="AC56" i="4" s="1"/>
  <c r="AD44" i="4"/>
  <c r="AD56" i="4" s="1"/>
  <c r="AE44" i="4"/>
  <c r="AE56" i="4" s="1"/>
  <c r="AF44" i="4"/>
  <c r="AF56" i="4" s="1"/>
  <c r="A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T57" i="4" s="1"/>
  <c r="U45" i="4"/>
  <c r="U57" i="4" s="1"/>
  <c r="V45" i="4"/>
  <c r="V57" i="4" s="1"/>
  <c r="W45" i="4"/>
  <c r="W57" i="4" s="1"/>
  <c r="X45" i="4"/>
  <c r="X57" i="4" s="1"/>
  <c r="Y45" i="4"/>
  <c r="Y57" i="4" s="1"/>
  <c r="Z45" i="4"/>
  <c r="AA45" i="4"/>
  <c r="AB45" i="4"/>
  <c r="AB57" i="4" s="1"/>
  <c r="AC45" i="4"/>
  <c r="AC57" i="4" s="1"/>
  <c r="AD45" i="4"/>
  <c r="AD57" i="4" s="1"/>
  <c r="AE45" i="4"/>
  <c r="AE57" i="4" s="1"/>
  <c r="AF45" i="4"/>
  <c r="AF57" i="4" s="1"/>
  <c r="AG45" i="4"/>
  <c r="AG57" i="4" s="1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U58" i="4" s="1"/>
  <c r="V46" i="4"/>
  <c r="V58" i="4" s="1"/>
  <c r="W46" i="4"/>
  <c r="W58" i="4" s="1"/>
  <c r="X46" i="4"/>
  <c r="X58" i="4" s="1"/>
  <c r="Y46" i="4"/>
  <c r="Y58" i="4" s="1"/>
  <c r="Z46" i="4"/>
  <c r="Z58" i="4" s="1"/>
  <c r="AA46" i="4"/>
  <c r="AB46" i="4"/>
  <c r="AC46" i="4"/>
  <c r="AC58" i="4" s="1"/>
  <c r="AD46" i="4"/>
  <c r="AD58" i="4" s="1"/>
  <c r="AE46" i="4"/>
  <c r="AE58" i="4" s="1"/>
  <c r="AF46" i="4"/>
  <c r="AF58" i="4" s="1"/>
  <c r="AG46" i="4"/>
  <c r="AG58" i="4" s="1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S59" i="4" s="1"/>
  <c r="T47" i="4"/>
  <c r="U47" i="4"/>
  <c r="V47" i="4"/>
  <c r="V59" i="4" s="1"/>
  <c r="W47" i="4"/>
  <c r="W59" i="4" s="1"/>
  <c r="X47" i="4"/>
  <c r="X59" i="4" s="1"/>
  <c r="Y47" i="4"/>
  <c r="Y59" i="4" s="1"/>
  <c r="Z47" i="4"/>
  <c r="Z59" i="4" s="1"/>
  <c r="AA47" i="4"/>
  <c r="AA59" i="4" s="1"/>
  <c r="AB47" i="4"/>
  <c r="AC47" i="4"/>
  <c r="AD47" i="4"/>
  <c r="AD59" i="4" s="1"/>
  <c r="AE47" i="4"/>
  <c r="AE59" i="4" s="1"/>
  <c r="AF47" i="4"/>
  <c r="AF59" i="4" s="1"/>
  <c r="AG47" i="4"/>
  <c r="AG59" i="4" s="1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S60" i="4" s="1"/>
  <c r="T48" i="4"/>
  <c r="T60" i="4" s="1"/>
  <c r="U48" i="4"/>
  <c r="V48" i="4"/>
  <c r="W48" i="4"/>
  <c r="W60" i="4" s="1"/>
  <c r="X48" i="4"/>
  <c r="X60" i="4" s="1"/>
  <c r="Y48" i="4"/>
  <c r="Y60" i="4" s="1"/>
  <c r="Z48" i="4"/>
  <c r="Z60" i="4" s="1"/>
  <c r="AA48" i="4"/>
  <c r="AA60" i="4" s="1"/>
  <c r="AB48" i="4"/>
  <c r="AB60" i="4" s="1"/>
  <c r="AC48" i="4"/>
  <c r="AD48" i="4"/>
  <c r="AE48" i="4"/>
  <c r="AE60" i="4" s="1"/>
  <c r="AF48" i="4"/>
  <c r="AF60" i="4" s="1"/>
  <c r="AG48" i="4"/>
  <c r="AG60" i="4" s="1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S61" i="4" s="1"/>
  <c r="T49" i="4"/>
  <c r="T61" i="4" s="1"/>
  <c r="U49" i="4"/>
  <c r="U61" i="4" s="1"/>
  <c r="V49" i="4"/>
  <c r="W49" i="4"/>
  <c r="X49" i="4"/>
  <c r="X61" i="4" s="1"/>
  <c r="Y49" i="4"/>
  <c r="Y61" i="4" s="1"/>
  <c r="Z49" i="4"/>
  <c r="Z61" i="4" s="1"/>
  <c r="AA49" i="4"/>
  <c r="AA61" i="4" s="1"/>
  <c r="AB49" i="4"/>
  <c r="AB61" i="4" s="1"/>
  <c r="AC49" i="4"/>
  <c r="AC61" i="4" s="1"/>
  <c r="AD49" i="4"/>
  <c r="AE49" i="4"/>
  <c r="AF49" i="4"/>
  <c r="AF61" i="4" s="1"/>
  <c r="AG49" i="4"/>
  <c r="AG61" i="4" s="1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S62" i="4" s="1"/>
  <c r="T50" i="4"/>
  <c r="T62" i="4" s="1"/>
  <c r="U50" i="4"/>
  <c r="U62" i="4" s="1"/>
  <c r="V50" i="4"/>
  <c r="V62" i="4" s="1"/>
  <c r="W50" i="4"/>
  <c r="X50" i="4"/>
  <c r="Y50" i="4"/>
  <c r="Y62" i="4" s="1"/>
  <c r="Z50" i="4"/>
  <c r="Z62" i="4" s="1"/>
  <c r="AA50" i="4"/>
  <c r="AA62" i="4" s="1"/>
  <c r="AB50" i="4"/>
  <c r="AB62" i="4" s="1"/>
  <c r="AC50" i="4"/>
  <c r="AC62" i="4" s="1"/>
  <c r="AD50" i="4"/>
  <c r="AD62" i="4" s="1"/>
  <c r="AE50" i="4"/>
  <c r="AF50" i="4"/>
  <c r="AG50" i="4"/>
  <c r="AG62" i="4" s="1"/>
  <c r="B42" i="4"/>
  <c r="B54" i="4" s="1"/>
  <c r="B43" i="4"/>
  <c r="B55" i="4" s="1"/>
  <c r="B44" i="4"/>
  <c r="B56" i="4" s="1"/>
  <c r="B45" i="4"/>
  <c r="B57" i="4" s="1"/>
  <c r="B46" i="4"/>
  <c r="B58" i="4" s="1"/>
  <c r="B47" i="4"/>
  <c r="B59" i="4" s="1"/>
  <c r="B48" i="4"/>
  <c r="B60" i="4" s="1"/>
  <c r="B49" i="4"/>
  <c r="B61" i="4" s="1"/>
  <c r="B50" i="4"/>
  <c r="B62" i="4" s="1"/>
  <c r="B41" i="4"/>
  <c r="B53" i="4" s="1"/>
  <c r="C67" i="4"/>
  <c r="C66" i="4"/>
  <c r="C65" i="4"/>
  <c r="Q5" i="4"/>
  <c r="Q17" i="4" s="1"/>
  <c r="L6" i="4"/>
  <c r="L18" i="4" s="1"/>
  <c r="Q9" i="4"/>
  <c r="Q21" i="4" s="1"/>
  <c r="L10" i="4"/>
  <c r="L22" i="4" s="1"/>
  <c r="Q13" i="4"/>
  <c r="Q25" i="4" s="1"/>
  <c r="L14" i="4"/>
  <c r="L26" i="4" s="1"/>
  <c r="M2" i="4"/>
  <c r="Q2" i="4"/>
  <c r="Q7" i="4" s="1"/>
  <c r="Q19" i="4" s="1"/>
  <c r="L2" i="4"/>
  <c r="L8" i="4" s="1"/>
  <c r="L20" i="4" s="1"/>
  <c r="B2" i="4"/>
  <c r="B8" i="4" s="1"/>
  <c r="B139" i="5"/>
  <c r="B138" i="5"/>
  <c r="B137" i="5"/>
  <c r="B136" i="5"/>
  <c r="B135" i="5"/>
  <c r="B134" i="5"/>
  <c r="B133" i="5"/>
  <c r="B132" i="5"/>
  <c r="B131" i="5"/>
  <c r="B130" i="5"/>
  <c r="B127" i="5"/>
  <c r="B126" i="5"/>
  <c r="B125" i="5"/>
  <c r="B124" i="5"/>
  <c r="B123" i="5"/>
  <c r="B122" i="5"/>
  <c r="B121" i="5"/>
  <c r="B120" i="5"/>
  <c r="B119" i="5"/>
  <c r="B118" i="5"/>
  <c r="B115" i="5"/>
  <c r="B114" i="5"/>
  <c r="B113" i="5"/>
  <c r="B112" i="5"/>
  <c r="B111" i="5"/>
  <c r="B110" i="5"/>
  <c r="B109" i="5"/>
  <c r="B108" i="5"/>
  <c r="B107" i="5"/>
  <c r="B106" i="5"/>
  <c r="AG103" i="5" a="1"/>
  <c r="AG103" i="5" s="1"/>
  <c r="AF103" i="5" a="1"/>
  <c r="AF103" i="5" s="1"/>
  <c r="AE103" i="5" a="1"/>
  <c r="AE103" i="5" s="1"/>
  <c r="AD103" i="5" a="1"/>
  <c r="AD103" i="5" s="1"/>
  <c r="AC103" i="5" a="1"/>
  <c r="AC103" i="5" s="1"/>
  <c r="AB103" i="5" a="1"/>
  <c r="AB103" i="5" s="1"/>
  <c r="AA103" i="5" a="1"/>
  <c r="AA103" i="5" s="1"/>
  <c r="Z103" i="5" a="1"/>
  <c r="Z103" i="5" s="1"/>
  <c r="Y103" i="5" a="1"/>
  <c r="Y103" i="5" s="1"/>
  <c r="X103" i="5" a="1"/>
  <c r="X103" i="5" s="1"/>
  <c r="W103" i="5" a="1"/>
  <c r="W103" i="5" s="1"/>
  <c r="W115" i="5" s="1"/>
  <c r="V103" i="5" a="1"/>
  <c r="V103" i="5" s="1"/>
  <c r="U103" i="5" a="1"/>
  <c r="U103" i="5" s="1"/>
  <c r="T103" i="5" a="1"/>
  <c r="T103" i="5" s="1"/>
  <c r="S103" i="5" a="1"/>
  <c r="S103" i="5" s="1"/>
  <c r="R103" i="5" a="1"/>
  <c r="R103" i="5" s="1"/>
  <c r="R115" i="5" s="1"/>
  <c r="Q103" i="5" a="1"/>
  <c r="Q103" i="5" s="1"/>
  <c r="P103" i="5" a="1"/>
  <c r="P103" i="5" s="1"/>
  <c r="O103" i="5" a="1"/>
  <c r="O103" i="5" s="1"/>
  <c r="N103" i="5" a="1"/>
  <c r="N103" i="5" s="1"/>
  <c r="M103" i="5" a="1"/>
  <c r="M103" i="5" s="1"/>
  <c r="M115" i="5" s="1"/>
  <c r="L103" i="5" a="1"/>
  <c r="L103" i="5" s="1"/>
  <c r="K103" i="5" a="1"/>
  <c r="K103" i="5" s="1"/>
  <c r="J103" i="5" a="1"/>
  <c r="J103" i="5" s="1"/>
  <c r="I103" i="5" a="1"/>
  <c r="I103" i="5" s="1"/>
  <c r="H103" i="5" a="1"/>
  <c r="H103" i="5" s="1"/>
  <c r="H115" i="5" s="1"/>
  <c r="G103" i="5" a="1"/>
  <c r="G103" i="5" s="1"/>
  <c r="F103" i="5" a="1"/>
  <c r="F103" i="5" s="1"/>
  <c r="E103" i="5" a="1"/>
  <c r="E103" i="5" s="1"/>
  <c r="D103" i="5" a="1"/>
  <c r="D103" i="5" s="1"/>
  <c r="C103" i="5" a="1"/>
  <c r="C103" i="5" s="1"/>
  <c r="C115" i="5" s="1"/>
  <c r="B103" i="5"/>
  <c r="AG102" i="5" a="1"/>
  <c r="AG102" i="5" s="1"/>
  <c r="AF102" i="5" a="1"/>
  <c r="AF102" i="5" s="1"/>
  <c r="AE102" i="5" a="1"/>
  <c r="AE102" i="5" s="1"/>
  <c r="AD102" i="5" a="1"/>
  <c r="AD102" i="5" s="1"/>
  <c r="AC102" i="5" a="1"/>
  <c r="AC102" i="5" s="1"/>
  <c r="AB102" i="5" a="1"/>
  <c r="AB102" i="5" s="1"/>
  <c r="AA102" i="5" a="1"/>
  <c r="AA102" i="5" s="1"/>
  <c r="Z102" i="5" a="1"/>
  <c r="Z102" i="5" s="1"/>
  <c r="Y102" i="5" a="1"/>
  <c r="Y102" i="5" s="1"/>
  <c r="X102" i="5" a="1"/>
  <c r="X102" i="5" s="1"/>
  <c r="W102" i="5" a="1"/>
  <c r="W102" i="5" s="1"/>
  <c r="W114" i="5" s="1"/>
  <c r="V102" i="5" a="1"/>
  <c r="V102" i="5" s="1"/>
  <c r="U102" i="5" a="1"/>
  <c r="U102" i="5" s="1"/>
  <c r="T102" i="5" a="1"/>
  <c r="T102" i="5" s="1"/>
  <c r="S102" i="5" a="1"/>
  <c r="S102" i="5" s="1"/>
  <c r="R102" i="5" a="1"/>
  <c r="R102" i="5" s="1"/>
  <c r="R114" i="5" s="1"/>
  <c r="Q102" i="5" a="1"/>
  <c r="Q102" i="5" s="1"/>
  <c r="P102" i="5" a="1"/>
  <c r="P102" i="5" s="1"/>
  <c r="O102" i="5" a="1"/>
  <c r="O102" i="5" s="1"/>
  <c r="N102" i="5" a="1"/>
  <c r="N102" i="5" s="1"/>
  <c r="M102" i="5" a="1"/>
  <c r="M102" i="5" s="1"/>
  <c r="M114" i="5" s="1"/>
  <c r="L102" i="5" a="1"/>
  <c r="L102" i="5" s="1"/>
  <c r="K102" i="5" a="1"/>
  <c r="K102" i="5" s="1"/>
  <c r="J102" i="5" a="1"/>
  <c r="J102" i="5" s="1"/>
  <c r="I102" i="5" a="1"/>
  <c r="I102" i="5" s="1"/>
  <c r="H102" i="5" a="1"/>
  <c r="H102" i="5" s="1"/>
  <c r="H114" i="5" s="1"/>
  <c r="G102" i="5" a="1"/>
  <c r="G102" i="5" s="1"/>
  <c r="F102" i="5" a="1"/>
  <c r="F102" i="5" s="1"/>
  <c r="E102" i="5" a="1"/>
  <c r="E102" i="5" s="1"/>
  <c r="D102" i="5" a="1"/>
  <c r="D102" i="5" s="1"/>
  <c r="C102" i="5" a="1"/>
  <c r="C102" i="5" s="1"/>
  <c r="C114" i="5" s="1"/>
  <c r="B102" i="5"/>
  <c r="AG101" i="5" a="1"/>
  <c r="AG101" i="5" s="1"/>
  <c r="AF101" i="5" a="1"/>
  <c r="AF101" i="5" s="1"/>
  <c r="AE101" i="5" a="1"/>
  <c r="AE101" i="5" s="1"/>
  <c r="AD101" i="5" a="1"/>
  <c r="AD101" i="5" s="1"/>
  <c r="AC101" i="5" a="1"/>
  <c r="AC101" i="5" s="1"/>
  <c r="AB101" i="5" a="1"/>
  <c r="AB101" i="5" s="1"/>
  <c r="AA101" i="5" a="1"/>
  <c r="AA101" i="5" s="1"/>
  <c r="Z101" i="5" a="1"/>
  <c r="Z101" i="5" s="1"/>
  <c r="Y101" i="5" a="1"/>
  <c r="Y101" i="5" s="1"/>
  <c r="X101" i="5" a="1"/>
  <c r="X101" i="5" s="1"/>
  <c r="W101" i="5" a="1"/>
  <c r="W101" i="5" s="1"/>
  <c r="W113" i="5" s="1"/>
  <c r="V101" i="5" a="1"/>
  <c r="V101" i="5" s="1"/>
  <c r="U101" i="5" a="1"/>
  <c r="U101" i="5" s="1"/>
  <c r="T101" i="5" a="1"/>
  <c r="T101" i="5" s="1"/>
  <c r="S101" i="5" a="1"/>
  <c r="S101" i="5" s="1"/>
  <c r="R101" i="5" a="1"/>
  <c r="R101" i="5" s="1"/>
  <c r="R113" i="5" s="1"/>
  <c r="Q101" i="5" a="1"/>
  <c r="Q101" i="5" s="1"/>
  <c r="P101" i="5" a="1"/>
  <c r="P101" i="5" s="1"/>
  <c r="O101" i="5" a="1"/>
  <c r="O101" i="5" s="1"/>
  <c r="N101" i="5" a="1"/>
  <c r="N101" i="5" s="1"/>
  <c r="M101" i="5" a="1"/>
  <c r="M101" i="5" s="1"/>
  <c r="M113" i="5" s="1"/>
  <c r="L101" i="5" a="1"/>
  <c r="L101" i="5" s="1"/>
  <c r="K101" i="5" a="1"/>
  <c r="K101" i="5" s="1"/>
  <c r="J101" i="5" a="1"/>
  <c r="J101" i="5" s="1"/>
  <c r="I101" i="5" a="1"/>
  <c r="I101" i="5" s="1"/>
  <c r="H101" i="5" a="1"/>
  <c r="H101" i="5" s="1"/>
  <c r="H113" i="5" s="1"/>
  <c r="G101" i="5" a="1"/>
  <c r="G101" i="5" s="1"/>
  <c r="F101" i="5" a="1"/>
  <c r="F101" i="5" s="1"/>
  <c r="E101" i="5" a="1"/>
  <c r="E101" i="5" s="1"/>
  <c r="D101" i="5" a="1"/>
  <c r="D101" i="5" s="1"/>
  <c r="C101" i="5" a="1"/>
  <c r="C101" i="5" s="1"/>
  <c r="C113" i="5" s="1"/>
  <c r="B101" i="5"/>
  <c r="AG100" i="5" a="1"/>
  <c r="AG100" i="5" s="1"/>
  <c r="AF100" i="5" a="1"/>
  <c r="AF100" i="5" s="1"/>
  <c r="AE100" i="5" a="1"/>
  <c r="AE100" i="5" s="1"/>
  <c r="AD100" i="5" a="1"/>
  <c r="AD100" i="5" s="1"/>
  <c r="AC100" i="5" a="1"/>
  <c r="AC100" i="5" s="1"/>
  <c r="AB100" i="5" a="1"/>
  <c r="AB100" i="5" s="1"/>
  <c r="AA100" i="5" a="1"/>
  <c r="AA100" i="5" s="1"/>
  <c r="Z100" i="5" a="1"/>
  <c r="Z100" i="5" s="1"/>
  <c r="Y100" i="5" a="1"/>
  <c r="Y100" i="5" s="1"/>
  <c r="X100" i="5" a="1"/>
  <c r="X100" i="5" s="1"/>
  <c r="W100" i="5" a="1"/>
  <c r="W100" i="5" s="1"/>
  <c r="W112" i="5" s="1"/>
  <c r="V100" i="5" a="1"/>
  <c r="V100" i="5" s="1"/>
  <c r="U100" i="5" a="1"/>
  <c r="U100" i="5" s="1"/>
  <c r="T100" i="5" a="1"/>
  <c r="T100" i="5" s="1"/>
  <c r="S100" i="5" a="1"/>
  <c r="S100" i="5" s="1"/>
  <c r="R100" i="5" a="1"/>
  <c r="R100" i="5" s="1"/>
  <c r="R112" i="5" s="1"/>
  <c r="Q100" i="5" a="1"/>
  <c r="Q100" i="5" s="1"/>
  <c r="P100" i="5" a="1"/>
  <c r="P100" i="5" s="1"/>
  <c r="O100" i="5" a="1"/>
  <c r="O100" i="5" s="1"/>
  <c r="N100" i="5" a="1"/>
  <c r="N100" i="5" s="1"/>
  <c r="M100" i="5" a="1"/>
  <c r="M100" i="5" s="1"/>
  <c r="M112" i="5" s="1"/>
  <c r="L100" i="5" a="1"/>
  <c r="L100" i="5" s="1"/>
  <c r="K100" i="5" a="1"/>
  <c r="K100" i="5" s="1"/>
  <c r="J100" i="5" a="1"/>
  <c r="J100" i="5" s="1"/>
  <c r="I100" i="5" a="1"/>
  <c r="I100" i="5" s="1"/>
  <c r="H100" i="5" a="1"/>
  <c r="H100" i="5" s="1"/>
  <c r="H112" i="5" s="1"/>
  <c r="G100" i="5" a="1"/>
  <c r="G100" i="5" s="1"/>
  <c r="F100" i="5" a="1"/>
  <c r="F100" i="5" s="1"/>
  <c r="E100" i="5" a="1"/>
  <c r="E100" i="5" s="1"/>
  <c r="D100" i="5" a="1"/>
  <c r="D100" i="5" s="1"/>
  <c r="C100" i="5" a="1"/>
  <c r="C100" i="5" s="1"/>
  <c r="C112" i="5" s="1"/>
  <c r="B100" i="5"/>
  <c r="AG99" i="5" a="1"/>
  <c r="AG99" i="5" s="1"/>
  <c r="AF99" i="5" a="1"/>
  <c r="AF99" i="5" s="1"/>
  <c r="AE99" i="5" a="1"/>
  <c r="AE99" i="5" s="1"/>
  <c r="AD99" i="5" a="1"/>
  <c r="AD99" i="5" s="1"/>
  <c r="AC99" i="5" a="1"/>
  <c r="AC99" i="5" s="1"/>
  <c r="AB99" i="5" a="1"/>
  <c r="AB99" i="5" s="1"/>
  <c r="AA99" i="5" a="1"/>
  <c r="AA99" i="5" s="1"/>
  <c r="Z99" i="5" a="1"/>
  <c r="Z99" i="5" s="1"/>
  <c r="Y99" i="5" a="1"/>
  <c r="Y99" i="5" s="1"/>
  <c r="X99" i="5" a="1"/>
  <c r="X99" i="5" s="1"/>
  <c r="W99" i="5" a="1"/>
  <c r="W99" i="5" s="1"/>
  <c r="W111" i="5" s="1"/>
  <c r="V99" i="5" a="1"/>
  <c r="V99" i="5" s="1"/>
  <c r="U99" i="5" a="1"/>
  <c r="U99" i="5" s="1"/>
  <c r="T99" i="5" a="1"/>
  <c r="T99" i="5" s="1"/>
  <c r="S99" i="5" a="1"/>
  <c r="S99" i="5" s="1"/>
  <c r="R99" i="5" a="1"/>
  <c r="R99" i="5" s="1"/>
  <c r="R111" i="5" s="1"/>
  <c r="Q99" i="5" a="1"/>
  <c r="Q99" i="5" s="1"/>
  <c r="P99" i="5" a="1"/>
  <c r="P99" i="5" s="1"/>
  <c r="O99" i="5" a="1"/>
  <c r="O99" i="5" s="1"/>
  <c r="N99" i="5" a="1"/>
  <c r="N99" i="5" s="1"/>
  <c r="M99" i="5" a="1"/>
  <c r="M99" i="5" s="1"/>
  <c r="M111" i="5" s="1"/>
  <c r="L99" i="5" a="1"/>
  <c r="L99" i="5" s="1"/>
  <c r="K99" i="5" a="1"/>
  <c r="K99" i="5" s="1"/>
  <c r="J99" i="5" a="1"/>
  <c r="J99" i="5" s="1"/>
  <c r="I99" i="5" a="1"/>
  <c r="I99" i="5" s="1"/>
  <c r="H99" i="5" a="1"/>
  <c r="H99" i="5" s="1"/>
  <c r="H111" i="5" s="1"/>
  <c r="G99" i="5" a="1"/>
  <c r="G99" i="5" s="1"/>
  <c r="F99" i="5" a="1"/>
  <c r="F99" i="5" s="1"/>
  <c r="E99" i="5" a="1"/>
  <c r="E99" i="5" s="1"/>
  <c r="D99" i="5" a="1"/>
  <c r="D99" i="5" s="1"/>
  <c r="C99" i="5" a="1"/>
  <c r="C99" i="5" s="1"/>
  <c r="C111" i="5" s="1"/>
  <c r="B99" i="5"/>
  <c r="AG98" i="5" a="1"/>
  <c r="AG98" i="5" s="1"/>
  <c r="AF98" i="5" a="1"/>
  <c r="AF98" i="5" s="1"/>
  <c r="AE98" i="5" a="1"/>
  <c r="AE98" i="5" s="1"/>
  <c r="AD98" i="5" a="1"/>
  <c r="AD98" i="5" s="1"/>
  <c r="AC98" i="5" a="1"/>
  <c r="AC98" i="5" s="1"/>
  <c r="AB98" i="5" a="1"/>
  <c r="AB98" i="5" s="1"/>
  <c r="AA98" i="5" a="1"/>
  <c r="AA98" i="5" s="1"/>
  <c r="Z98" i="5" a="1"/>
  <c r="Z98" i="5" s="1"/>
  <c r="Y98" i="5" a="1"/>
  <c r="Y98" i="5" s="1"/>
  <c r="X98" i="5" a="1"/>
  <c r="X98" i="5" s="1"/>
  <c r="W98" i="5" a="1"/>
  <c r="W98" i="5" s="1"/>
  <c r="W110" i="5" s="1"/>
  <c r="V98" i="5" a="1"/>
  <c r="V98" i="5" s="1"/>
  <c r="U98" i="5" a="1"/>
  <c r="U98" i="5" s="1"/>
  <c r="T98" i="5" a="1"/>
  <c r="T98" i="5" s="1"/>
  <c r="S98" i="5" a="1"/>
  <c r="S98" i="5" s="1"/>
  <c r="R98" i="5" a="1"/>
  <c r="R98" i="5" s="1"/>
  <c r="R110" i="5" s="1"/>
  <c r="Q98" i="5" a="1"/>
  <c r="Q98" i="5" s="1"/>
  <c r="P98" i="5" a="1"/>
  <c r="P98" i="5" s="1"/>
  <c r="O98" i="5" a="1"/>
  <c r="O98" i="5" s="1"/>
  <c r="N98" i="5" a="1"/>
  <c r="N98" i="5" s="1"/>
  <c r="M98" i="5" a="1"/>
  <c r="M98" i="5" s="1"/>
  <c r="M110" i="5" s="1"/>
  <c r="L98" i="5" a="1"/>
  <c r="L98" i="5" s="1"/>
  <c r="K98" i="5" a="1"/>
  <c r="K98" i="5" s="1"/>
  <c r="J98" i="5" a="1"/>
  <c r="J98" i="5" s="1"/>
  <c r="I98" i="5" a="1"/>
  <c r="I98" i="5" s="1"/>
  <c r="H98" i="5" a="1"/>
  <c r="H98" i="5" s="1"/>
  <c r="H110" i="5" s="1"/>
  <c r="G98" i="5" a="1"/>
  <c r="G98" i="5" s="1"/>
  <c r="F98" i="5" a="1"/>
  <c r="F98" i="5" s="1"/>
  <c r="E98" i="5" a="1"/>
  <c r="E98" i="5" s="1"/>
  <c r="D98" i="5" a="1"/>
  <c r="D98" i="5" s="1"/>
  <c r="C98" i="5" a="1"/>
  <c r="C98" i="5" s="1"/>
  <c r="C110" i="5" s="1"/>
  <c r="B98" i="5"/>
  <c r="AG97" i="5" a="1"/>
  <c r="AG97" i="5" s="1"/>
  <c r="AF97" i="5" a="1"/>
  <c r="AF97" i="5" s="1"/>
  <c r="AE97" i="5" a="1"/>
  <c r="AE97" i="5" s="1"/>
  <c r="AD97" i="5" a="1"/>
  <c r="AD97" i="5" s="1"/>
  <c r="AC97" i="5" a="1"/>
  <c r="AC97" i="5" s="1"/>
  <c r="AB97" i="5" a="1"/>
  <c r="AB97" i="5" s="1"/>
  <c r="AA97" i="5" a="1"/>
  <c r="AA97" i="5" s="1"/>
  <c r="Z97" i="5" a="1"/>
  <c r="Z97" i="5" s="1"/>
  <c r="Y97" i="5" a="1"/>
  <c r="Y97" i="5" s="1"/>
  <c r="X97" i="5" a="1"/>
  <c r="X97" i="5" s="1"/>
  <c r="W97" i="5" a="1"/>
  <c r="W97" i="5" s="1"/>
  <c r="W109" i="5" s="1"/>
  <c r="V97" i="5" a="1"/>
  <c r="V97" i="5" s="1"/>
  <c r="U97" i="5" a="1"/>
  <c r="U97" i="5" s="1"/>
  <c r="T97" i="5" a="1"/>
  <c r="T97" i="5" s="1"/>
  <c r="S97" i="5" a="1"/>
  <c r="S97" i="5" s="1"/>
  <c r="R97" i="5" a="1"/>
  <c r="R97" i="5" s="1"/>
  <c r="R109" i="5" s="1"/>
  <c r="Q97" i="5" a="1"/>
  <c r="Q97" i="5" s="1"/>
  <c r="P97" i="5" a="1"/>
  <c r="P97" i="5" s="1"/>
  <c r="O97" i="5" a="1"/>
  <c r="O97" i="5" s="1"/>
  <c r="N97" i="5" a="1"/>
  <c r="N97" i="5" s="1"/>
  <c r="M97" i="5" a="1"/>
  <c r="M97" i="5" s="1"/>
  <c r="M109" i="5" s="1"/>
  <c r="L97" i="5" a="1"/>
  <c r="L97" i="5" s="1"/>
  <c r="K97" i="5" a="1"/>
  <c r="K97" i="5" s="1"/>
  <c r="J97" i="5" a="1"/>
  <c r="J97" i="5" s="1"/>
  <c r="I97" i="5" a="1"/>
  <c r="I97" i="5" s="1"/>
  <c r="H97" i="5" a="1"/>
  <c r="H97" i="5" s="1"/>
  <c r="H109" i="5" s="1"/>
  <c r="G97" i="5" a="1"/>
  <c r="G97" i="5" s="1"/>
  <c r="F97" i="5" a="1"/>
  <c r="F97" i="5" s="1"/>
  <c r="E97" i="5" a="1"/>
  <c r="E97" i="5" s="1"/>
  <c r="D97" i="5" a="1"/>
  <c r="D97" i="5" s="1"/>
  <c r="C97" i="5" a="1"/>
  <c r="C97" i="5" s="1"/>
  <c r="C109" i="5" s="1"/>
  <c r="B97" i="5"/>
  <c r="AG96" i="5" a="1"/>
  <c r="AG96" i="5" s="1"/>
  <c r="AF96" i="5" a="1"/>
  <c r="AF96" i="5" s="1"/>
  <c r="AE96" i="5" a="1"/>
  <c r="AE96" i="5" s="1"/>
  <c r="AD96" i="5" a="1"/>
  <c r="AD96" i="5" s="1"/>
  <c r="AC96" i="5" a="1"/>
  <c r="AC96" i="5" s="1"/>
  <c r="AB96" i="5" a="1"/>
  <c r="AB96" i="5" s="1"/>
  <c r="AA96" i="5" a="1"/>
  <c r="AA96" i="5" s="1"/>
  <c r="Z96" i="5" a="1"/>
  <c r="Z96" i="5" s="1"/>
  <c r="Y96" i="5" a="1"/>
  <c r="Y96" i="5" s="1"/>
  <c r="X96" i="5" a="1"/>
  <c r="X96" i="5" s="1"/>
  <c r="W96" i="5" a="1"/>
  <c r="W96" i="5" s="1"/>
  <c r="W108" i="5" s="1"/>
  <c r="V96" i="5" a="1"/>
  <c r="V96" i="5" s="1"/>
  <c r="U96" i="5" a="1"/>
  <c r="U96" i="5" s="1"/>
  <c r="T96" i="5" a="1"/>
  <c r="T96" i="5" s="1"/>
  <c r="S96" i="5" a="1"/>
  <c r="S96" i="5" s="1"/>
  <c r="R96" i="5" a="1"/>
  <c r="R96" i="5" s="1"/>
  <c r="R108" i="5" s="1"/>
  <c r="Q96" i="5" a="1"/>
  <c r="Q96" i="5" s="1"/>
  <c r="P96" i="5" a="1"/>
  <c r="P96" i="5" s="1"/>
  <c r="O96" i="5" a="1"/>
  <c r="O96" i="5" s="1"/>
  <c r="N96" i="5" a="1"/>
  <c r="N96" i="5" s="1"/>
  <c r="M96" i="5" a="1"/>
  <c r="M96" i="5" s="1"/>
  <c r="M108" i="5" s="1"/>
  <c r="L96" i="5" a="1"/>
  <c r="L96" i="5" s="1"/>
  <c r="K96" i="5" a="1"/>
  <c r="K96" i="5" s="1"/>
  <c r="J96" i="5" a="1"/>
  <c r="J96" i="5" s="1"/>
  <c r="I96" i="5" a="1"/>
  <c r="I96" i="5" s="1"/>
  <c r="H96" i="5" a="1"/>
  <c r="H96" i="5" s="1"/>
  <c r="H108" i="5" s="1"/>
  <c r="G96" i="5" a="1"/>
  <c r="G96" i="5" s="1"/>
  <c r="F96" i="5" a="1"/>
  <c r="F96" i="5" s="1"/>
  <c r="E96" i="5" a="1"/>
  <c r="E96" i="5" s="1"/>
  <c r="D96" i="5" a="1"/>
  <c r="D96" i="5" s="1"/>
  <c r="C96" i="5" a="1"/>
  <c r="C96" i="5" s="1"/>
  <c r="C108" i="5" s="1"/>
  <c r="B96" i="5"/>
  <c r="AG95" i="5" a="1"/>
  <c r="AG95" i="5" s="1"/>
  <c r="AF95" i="5" a="1"/>
  <c r="AF95" i="5" s="1"/>
  <c r="AE95" i="5" a="1"/>
  <c r="AE95" i="5" s="1"/>
  <c r="AD95" i="5" a="1"/>
  <c r="AD95" i="5" s="1"/>
  <c r="AC95" i="5" a="1"/>
  <c r="AC95" i="5" s="1"/>
  <c r="AB95" i="5" a="1"/>
  <c r="AB95" i="5" s="1"/>
  <c r="AA95" i="5" a="1"/>
  <c r="AA95" i="5" s="1"/>
  <c r="Z95" i="5" a="1"/>
  <c r="Z95" i="5" s="1"/>
  <c r="Y95" i="5" a="1"/>
  <c r="Y95" i="5" s="1"/>
  <c r="X95" i="5" a="1"/>
  <c r="X95" i="5" s="1"/>
  <c r="W95" i="5" a="1"/>
  <c r="W95" i="5" s="1"/>
  <c r="W107" i="5" s="1"/>
  <c r="V95" i="5" a="1"/>
  <c r="V95" i="5" s="1"/>
  <c r="U95" i="5" a="1"/>
  <c r="U95" i="5" s="1"/>
  <c r="T95" i="5" a="1"/>
  <c r="T95" i="5" s="1"/>
  <c r="S95" i="5" a="1"/>
  <c r="S95" i="5" s="1"/>
  <c r="R95" i="5" a="1"/>
  <c r="R95" i="5" s="1"/>
  <c r="R107" i="5" s="1"/>
  <c r="Q95" i="5" a="1"/>
  <c r="Q95" i="5" s="1"/>
  <c r="P95" i="5" a="1"/>
  <c r="P95" i="5" s="1"/>
  <c r="O95" i="5" a="1"/>
  <c r="O95" i="5" s="1"/>
  <c r="N95" i="5" a="1"/>
  <c r="N95" i="5" s="1"/>
  <c r="M95" i="5" a="1"/>
  <c r="M95" i="5" s="1"/>
  <c r="M107" i="5" s="1"/>
  <c r="L95" i="5" a="1"/>
  <c r="L95" i="5" s="1"/>
  <c r="K95" i="5" a="1"/>
  <c r="K95" i="5" s="1"/>
  <c r="J95" i="5" a="1"/>
  <c r="J95" i="5" s="1"/>
  <c r="I95" i="5" a="1"/>
  <c r="I95" i="5" s="1"/>
  <c r="H95" i="5" a="1"/>
  <c r="H95" i="5" s="1"/>
  <c r="H107" i="5" s="1"/>
  <c r="G95" i="5" a="1"/>
  <c r="G95" i="5" s="1"/>
  <c r="F95" i="5" a="1"/>
  <c r="F95" i="5" s="1"/>
  <c r="E95" i="5" a="1"/>
  <c r="E95" i="5" s="1"/>
  <c r="D95" i="5" a="1"/>
  <c r="D95" i="5" s="1"/>
  <c r="C95" i="5" a="1"/>
  <c r="C95" i="5" s="1"/>
  <c r="C107" i="5" s="1"/>
  <c r="B95" i="5"/>
  <c r="AG94" i="5" a="1"/>
  <c r="AG94" i="5" s="1"/>
  <c r="AF94" i="5" a="1"/>
  <c r="AF94" i="5" s="1"/>
  <c r="AE94" i="5" a="1"/>
  <c r="AE94" i="5" s="1"/>
  <c r="AD94" i="5" a="1"/>
  <c r="AD94" i="5" s="1"/>
  <c r="AC94" i="5" a="1"/>
  <c r="AC94" i="5" s="1"/>
  <c r="AB94" i="5" a="1"/>
  <c r="AB94" i="5" s="1"/>
  <c r="AA94" i="5" a="1"/>
  <c r="AA94" i="5" s="1"/>
  <c r="Z94" i="5" a="1"/>
  <c r="Z94" i="5" s="1"/>
  <c r="Y94" i="5" a="1"/>
  <c r="Y94" i="5" s="1"/>
  <c r="X94" i="5" a="1"/>
  <c r="X94" i="5" s="1"/>
  <c r="W94" i="5" a="1"/>
  <c r="W94" i="5" s="1"/>
  <c r="W106" i="5" s="1"/>
  <c r="V94" i="5" a="1"/>
  <c r="V94" i="5" s="1"/>
  <c r="U94" i="5" a="1"/>
  <c r="U94" i="5" s="1"/>
  <c r="T94" i="5" a="1"/>
  <c r="T94" i="5" s="1"/>
  <c r="S94" i="5" a="1"/>
  <c r="S94" i="5" s="1"/>
  <c r="R94" i="5" a="1"/>
  <c r="R94" i="5" s="1"/>
  <c r="R106" i="5" s="1"/>
  <c r="Q94" i="5" a="1"/>
  <c r="Q94" i="5" s="1"/>
  <c r="P94" i="5" a="1"/>
  <c r="P94" i="5" s="1"/>
  <c r="O94" i="5" a="1"/>
  <c r="O94" i="5" s="1"/>
  <c r="N94" i="5" a="1"/>
  <c r="N94" i="5" s="1"/>
  <c r="M94" i="5" a="1"/>
  <c r="M94" i="5" s="1"/>
  <c r="M106" i="5" s="1"/>
  <c r="L94" i="5" a="1"/>
  <c r="L94" i="5" s="1"/>
  <c r="K94" i="5" a="1"/>
  <c r="K94" i="5" s="1"/>
  <c r="J94" i="5" a="1"/>
  <c r="J94" i="5" s="1"/>
  <c r="I94" i="5" a="1"/>
  <c r="I94" i="5" s="1"/>
  <c r="H94" i="5" a="1"/>
  <c r="H94" i="5" s="1"/>
  <c r="H106" i="5" s="1"/>
  <c r="G94" i="5" a="1"/>
  <c r="G94" i="5" s="1"/>
  <c r="F94" i="5" a="1"/>
  <c r="F94" i="5" s="1"/>
  <c r="E94" i="5" a="1"/>
  <c r="E94" i="5" s="1"/>
  <c r="D94" i="5" a="1"/>
  <c r="D94" i="5" s="1"/>
  <c r="C94" i="5" a="1"/>
  <c r="C94" i="5" s="1"/>
  <c r="C106" i="5" s="1"/>
  <c r="B94" i="5"/>
  <c r="V45" i="5"/>
  <c r="Q45" i="5"/>
  <c r="L45" i="5"/>
  <c r="G45" i="5"/>
  <c r="B45" i="5"/>
  <c r="R44" i="5"/>
  <c r="S44" i="5" s="1"/>
  <c r="T44" i="5" s="1"/>
  <c r="U44" i="5" s="1"/>
  <c r="M44" i="5"/>
  <c r="N44" i="5" s="1"/>
  <c r="O44" i="5" s="1"/>
  <c r="H44" i="5"/>
  <c r="I44" i="5" s="1"/>
  <c r="J44" i="5" s="1"/>
  <c r="K44" i="5" s="1"/>
  <c r="C44" i="5"/>
  <c r="D44" i="5" s="1"/>
  <c r="E44" i="5" s="1"/>
  <c r="F44" i="5" s="1"/>
  <c r="R43" i="5"/>
  <c r="M43" i="5"/>
  <c r="H43" i="5"/>
  <c r="C43" i="5"/>
  <c r="D43" i="5" s="1"/>
  <c r="E43" i="5" s="1"/>
  <c r="F43" i="5" s="1"/>
  <c r="R42" i="5"/>
  <c r="S42" i="5" s="1"/>
  <c r="T42" i="5" s="1"/>
  <c r="U42" i="5" s="1"/>
  <c r="M42" i="5"/>
  <c r="N42" i="5" s="1"/>
  <c r="O42" i="5" s="1"/>
  <c r="P42" i="5" s="1"/>
  <c r="H42" i="5"/>
  <c r="I42" i="5" s="1"/>
  <c r="J42" i="5" s="1"/>
  <c r="K42" i="5" s="1"/>
  <c r="C42" i="5"/>
  <c r="D42" i="5" s="1"/>
  <c r="E42" i="5" s="1"/>
  <c r="F42" i="5" s="1"/>
  <c r="R41" i="5"/>
  <c r="S41" i="5" s="1"/>
  <c r="T41" i="5" s="1"/>
  <c r="M41" i="5"/>
  <c r="N41" i="5" s="1"/>
  <c r="O41" i="5" s="1"/>
  <c r="P41" i="5" s="1"/>
  <c r="H41" i="5"/>
  <c r="C41" i="5"/>
  <c r="D41" i="5" s="1"/>
  <c r="E41" i="5" s="1"/>
  <c r="F41" i="5" s="1"/>
  <c r="V40" i="5"/>
  <c r="Q40" i="5"/>
  <c r="L40" i="5"/>
  <c r="G40" i="5"/>
  <c r="B40" i="5"/>
  <c r="R39" i="5"/>
  <c r="S39" i="5" s="1"/>
  <c r="M39" i="5"/>
  <c r="N39" i="5" s="1"/>
  <c r="O39" i="5" s="1"/>
  <c r="P39" i="5" s="1"/>
  <c r="H39" i="5"/>
  <c r="I39" i="5" s="1"/>
  <c r="C39" i="5"/>
  <c r="D39" i="5" s="1"/>
  <c r="E39" i="5" s="1"/>
  <c r="F39" i="5" s="1"/>
  <c r="R38" i="5"/>
  <c r="S38" i="5" s="1"/>
  <c r="T38" i="5" s="1"/>
  <c r="U38" i="5" s="1"/>
  <c r="M38" i="5"/>
  <c r="N38" i="5" s="1"/>
  <c r="H38" i="5"/>
  <c r="I38" i="5" s="1"/>
  <c r="J38" i="5" s="1"/>
  <c r="K38" i="5" s="1"/>
  <c r="C38" i="5"/>
  <c r="D38" i="5" s="1"/>
  <c r="E38" i="5" s="1"/>
  <c r="F38" i="5" s="1"/>
  <c r="R37" i="5"/>
  <c r="S37" i="5" s="1"/>
  <c r="T37" i="5" s="1"/>
  <c r="U37" i="5" s="1"/>
  <c r="M37" i="5"/>
  <c r="N37" i="5" s="1"/>
  <c r="O37" i="5" s="1"/>
  <c r="P37" i="5" s="1"/>
  <c r="H37" i="5"/>
  <c r="I37" i="5" s="1"/>
  <c r="J37" i="5" s="1"/>
  <c r="K37" i="5" s="1"/>
  <c r="C37" i="5"/>
  <c r="D37" i="5" s="1"/>
  <c r="E37" i="5" s="1"/>
  <c r="F37" i="5" s="1"/>
  <c r="R36" i="5"/>
  <c r="S36" i="5" s="1"/>
  <c r="T36" i="5" s="1"/>
  <c r="U36" i="5" s="1"/>
  <c r="M36" i="5"/>
  <c r="N36" i="5" s="1"/>
  <c r="H36" i="5"/>
  <c r="I36" i="5" s="1"/>
  <c r="J36" i="5" s="1"/>
  <c r="K36" i="5" s="1"/>
  <c r="C36" i="5"/>
  <c r="D36" i="5" s="1"/>
  <c r="E36" i="5" s="1"/>
  <c r="F36" i="5" s="1"/>
  <c r="R35" i="5"/>
  <c r="S35" i="5" s="1"/>
  <c r="T35" i="5" s="1"/>
  <c r="U35" i="5" s="1"/>
  <c r="M35" i="5"/>
  <c r="N35" i="5" s="1"/>
  <c r="H35" i="5"/>
  <c r="I35" i="5" s="1"/>
  <c r="J35" i="5" s="1"/>
  <c r="K35" i="5" s="1"/>
  <c r="C35" i="5"/>
  <c r="D35" i="5" s="1"/>
  <c r="E35" i="5" s="1"/>
  <c r="F35" i="5" s="1"/>
  <c r="R34" i="5"/>
  <c r="S34" i="5" s="1"/>
  <c r="T34" i="5" s="1"/>
  <c r="U34" i="5" s="1"/>
  <c r="M34" i="5"/>
  <c r="H34" i="5"/>
  <c r="I34" i="5" s="1"/>
  <c r="J34" i="5" s="1"/>
  <c r="K34" i="5" s="1"/>
  <c r="C34" i="5"/>
  <c r="D34" i="5" s="1"/>
  <c r="E34" i="5" s="1"/>
  <c r="F34" i="5" s="1"/>
  <c r="C28" i="5" a="1"/>
  <c r="C28" i="5" s="1"/>
  <c r="B28" i="5" a="1"/>
  <c r="B28" i="5" s="1"/>
  <c r="B14" i="4" s="1"/>
  <c r="C27" i="5" a="1"/>
  <c r="C27" i="5" s="1"/>
  <c r="B27" i="5" a="1"/>
  <c r="B27" i="5" s="1"/>
  <c r="B13" i="4" s="1"/>
  <c r="C26" i="5" a="1"/>
  <c r="C26" i="5" s="1"/>
  <c r="B26" i="5" a="1"/>
  <c r="B26" i="5" s="1"/>
  <c r="B12" i="4" s="1"/>
  <c r="C25" i="5" a="1"/>
  <c r="C25" i="5" s="1"/>
  <c r="B25" i="5" a="1"/>
  <c r="B25" i="5" s="1"/>
  <c r="B11" i="4" s="1"/>
  <c r="C24" i="5" a="1"/>
  <c r="C24" i="5" s="1"/>
  <c r="B24" i="5" a="1"/>
  <c r="B24" i="5" s="1"/>
  <c r="B10" i="4" s="1"/>
  <c r="C23" i="5" a="1"/>
  <c r="C23" i="5" s="1"/>
  <c r="B23" i="5" a="1"/>
  <c r="B23" i="5" s="1"/>
  <c r="B9" i="4" s="1"/>
  <c r="C22" i="5" a="1"/>
  <c r="C22" i="5" s="1"/>
  <c r="B22" i="5" a="1"/>
  <c r="B22" i="5" s="1"/>
  <c r="C21" i="5" a="1"/>
  <c r="C21" i="5" s="1"/>
  <c r="B21" i="5" a="1"/>
  <c r="B21" i="5" s="1"/>
  <c r="B7" i="4" s="1"/>
  <c r="C20" i="5" a="1"/>
  <c r="C20" i="5" s="1"/>
  <c r="B20" i="5" a="1"/>
  <c r="B20" i="5" s="1"/>
  <c r="B6" i="4" s="1"/>
  <c r="C19" i="5" a="1"/>
  <c r="C19" i="5" s="1"/>
  <c r="B19" i="5" a="1"/>
  <c r="B19" i="5" s="1"/>
  <c r="B5" i="4" s="1"/>
  <c r="N56" i="4" l="1"/>
  <c r="M5" i="4"/>
  <c r="M17" i="4" s="1"/>
  <c r="M9" i="4"/>
  <c r="M21" i="4" s="1"/>
  <c r="M13" i="4"/>
  <c r="M25" i="4" s="1"/>
  <c r="M37" i="4" s="1"/>
  <c r="N61" i="4" s="1"/>
  <c r="N2" i="4"/>
  <c r="M7" i="4"/>
  <c r="M19" i="4" s="1"/>
  <c r="M31" i="4" s="1"/>
  <c r="N55" i="4" s="1"/>
  <c r="M11" i="4"/>
  <c r="M23" i="4" s="1"/>
  <c r="M8" i="4"/>
  <c r="M20" i="4" s="1"/>
  <c r="M32" i="4" s="1"/>
  <c r="M12" i="4"/>
  <c r="M24" i="4" s="1"/>
  <c r="M6" i="4"/>
  <c r="M18" i="4" s="1"/>
  <c r="M30" i="4" s="1"/>
  <c r="M10" i="4"/>
  <c r="M22" i="4" s="1"/>
  <c r="M34" i="4" s="1"/>
  <c r="N58" i="4" s="1"/>
  <c r="M14" i="4"/>
  <c r="M26" i="4" s="1"/>
  <c r="N54" i="4"/>
  <c r="C2" i="4"/>
  <c r="C13" i="4" s="1"/>
  <c r="L13" i="4"/>
  <c r="L25" i="4" s="1"/>
  <c r="L9" i="4"/>
  <c r="L21" i="4" s="1"/>
  <c r="L5" i="4"/>
  <c r="L17" i="4" s="1"/>
  <c r="Q12" i="4"/>
  <c r="Q24" i="4" s="1"/>
  <c r="Q8" i="4"/>
  <c r="Q20" i="4" s="1"/>
  <c r="C10" i="4"/>
  <c r="L11" i="4"/>
  <c r="L23" i="4" s="1"/>
  <c r="L7" i="4"/>
  <c r="L19" i="4" s="1"/>
  <c r="Q14" i="4"/>
  <c r="Q26" i="4" s="1"/>
  <c r="Q10" i="4"/>
  <c r="Q22" i="4" s="1"/>
  <c r="Q6" i="4"/>
  <c r="Q18" i="4" s="1"/>
  <c r="C7" i="4"/>
  <c r="L12" i="4"/>
  <c r="L24" i="4" s="1"/>
  <c r="Q11" i="4"/>
  <c r="Q23" i="4" s="1"/>
  <c r="AG42" i="5" a="1"/>
  <c r="AG42" i="5" s="1"/>
  <c r="M35" i="4"/>
  <c r="N59" i="4" s="1"/>
  <c r="M38" i="4"/>
  <c r="N62" i="4" s="1"/>
  <c r="V106" i="5"/>
  <c r="W124" i="5"/>
  <c r="W136" i="5" s="1"/>
  <c r="N106" i="5"/>
  <c r="S110" i="5"/>
  <c r="R126" i="5"/>
  <c r="R138" i="5" s="1"/>
  <c r="I112" i="5"/>
  <c r="E110" i="5"/>
  <c r="O107" i="5"/>
  <c r="N110" i="5"/>
  <c r="S109" i="5"/>
  <c r="R118" i="5"/>
  <c r="R130" i="5" s="1"/>
  <c r="M118" i="5"/>
  <c r="M130" i="5" s="1"/>
  <c r="S113" i="5"/>
  <c r="O36" i="5"/>
  <c r="R120" i="5"/>
  <c r="R132" i="5" s="1"/>
  <c r="M127" i="5"/>
  <c r="M139" i="5" s="1"/>
  <c r="I41" i="5"/>
  <c r="J41" i="5" s="1"/>
  <c r="K41" i="5" s="1"/>
  <c r="L112" i="5" s="1"/>
  <c r="M121" i="5"/>
  <c r="M133" i="5" s="1"/>
  <c r="J110" i="5"/>
  <c r="D114" i="5"/>
  <c r="H120" i="5"/>
  <c r="H132" i="5" s="1"/>
  <c r="W120" i="5"/>
  <c r="W132" i="5" s="1"/>
  <c r="N108" i="5"/>
  <c r="S108" i="5"/>
  <c r="K108" i="5"/>
  <c r="N34" i="5"/>
  <c r="O34" i="5" s="1"/>
  <c r="P34" i="5" s="1"/>
  <c r="Q106" i="5" s="1"/>
  <c r="D106" i="5"/>
  <c r="W119" i="5"/>
  <c r="W131" i="5" s="1"/>
  <c r="I109" i="5"/>
  <c r="H125" i="5"/>
  <c r="H137" i="5" s="1"/>
  <c r="D108" i="5"/>
  <c r="E108" i="5"/>
  <c r="E106" i="5"/>
  <c r="H119" i="5"/>
  <c r="H131" i="5" s="1"/>
  <c r="T109" i="5"/>
  <c r="O112" i="5"/>
  <c r="F106" i="5"/>
  <c r="C120" i="5"/>
  <c r="C132" i="5" s="1"/>
  <c r="K106" i="5"/>
  <c r="O108" i="5"/>
  <c r="C119" i="5"/>
  <c r="C131" i="5" s="1"/>
  <c r="S107" i="5"/>
  <c r="I108" i="5"/>
  <c r="T39" i="5"/>
  <c r="U39" i="5" s="1"/>
  <c r="V111" i="5" s="1"/>
  <c r="U41" i="5"/>
  <c r="AA41" i="5" s="1" a="1"/>
  <c r="AA41" i="5" s="1"/>
  <c r="AB112" i="5" s="1"/>
  <c r="Z42" i="5" a="1"/>
  <c r="Z42" i="5" s="1"/>
  <c r="AA113" i="5" s="1"/>
  <c r="N43" i="5"/>
  <c r="O114" i="5" s="1"/>
  <c r="W42" i="5" a="1"/>
  <c r="W42" i="5" s="1"/>
  <c r="X113" i="5" s="1"/>
  <c r="AC42" i="5" a="1"/>
  <c r="AC42" i="5" s="1"/>
  <c r="AD113" i="5" s="1"/>
  <c r="AI42" i="5" a="1"/>
  <c r="AI42" i="5" s="1"/>
  <c r="AH42" i="5" a="1"/>
  <c r="AH42" i="5" s="1"/>
  <c r="AB42" i="5" a="1"/>
  <c r="AB42" i="5" s="1"/>
  <c r="AC113" i="5" s="1"/>
  <c r="O38" i="5"/>
  <c r="P38" i="5" s="1"/>
  <c r="Q110" i="5" s="1"/>
  <c r="K107" i="5"/>
  <c r="W121" i="5"/>
  <c r="W133" i="5" s="1"/>
  <c r="O35" i="5"/>
  <c r="P35" i="5" s="1"/>
  <c r="Q107" i="5" s="1"/>
  <c r="P44" i="5"/>
  <c r="W44" i="5" s="1" a="1"/>
  <c r="W44" i="5" s="1"/>
  <c r="X115" i="5" s="1"/>
  <c r="F107" i="5"/>
  <c r="F119" i="5" s="1"/>
  <c r="F131" i="5" s="1"/>
  <c r="G109" i="5"/>
  <c r="AA42" i="5" a="1"/>
  <c r="AA42" i="5" s="1"/>
  <c r="AB113" i="5" s="1"/>
  <c r="AH37" i="5" a="1"/>
  <c r="AH37" i="5" s="1"/>
  <c r="AD37" i="5" a="1"/>
  <c r="AD37" i="5" s="1"/>
  <c r="Z37" i="5" a="1"/>
  <c r="Z37" i="5" s="1"/>
  <c r="AA109" i="5" s="1"/>
  <c r="AG37" i="5" a="1"/>
  <c r="AG37" i="5" s="1"/>
  <c r="AC37" i="5" a="1"/>
  <c r="AC37" i="5" s="1"/>
  <c r="AD109" i="5" s="1"/>
  <c r="Y37" i="5" a="1"/>
  <c r="Y37" i="5" s="1"/>
  <c r="Z109" i="5" s="1"/>
  <c r="AF37" i="5" a="1"/>
  <c r="AF37" i="5" s="1"/>
  <c r="AG109" i="5" s="1"/>
  <c r="AB37" i="5" a="1"/>
  <c r="AB37" i="5" s="1"/>
  <c r="AC109" i="5" s="1"/>
  <c r="X37" i="5" a="1"/>
  <c r="X37" i="5" s="1"/>
  <c r="Y109" i="5" s="1"/>
  <c r="AE37" i="5" a="1"/>
  <c r="AE37" i="5" s="1"/>
  <c r="AF109" i="5" s="1"/>
  <c r="L106" i="5"/>
  <c r="W118" i="5"/>
  <c r="W130" i="5" s="1"/>
  <c r="L107" i="5"/>
  <c r="J108" i="5"/>
  <c r="P108" i="5"/>
  <c r="H121" i="5"/>
  <c r="H133" i="5" s="1"/>
  <c r="K110" i="5"/>
  <c r="S112" i="5"/>
  <c r="I113" i="5"/>
  <c r="S43" i="5"/>
  <c r="T43" i="5" s="1"/>
  <c r="U43" i="5" s="1"/>
  <c r="V114" i="5" s="1"/>
  <c r="S114" i="5"/>
  <c r="F110" i="5"/>
  <c r="O110" i="5"/>
  <c r="G107" i="5"/>
  <c r="G106" i="5"/>
  <c r="R119" i="5"/>
  <c r="R131" i="5" s="1"/>
  <c r="C121" i="5"/>
  <c r="C133" i="5" s="1"/>
  <c r="AA37" i="5" a="1"/>
  <c r="AA37" i="5" s="1"/>
  <c r="AB109" i="5" s="1"/>
  <c r="X42" i="5" a="1"/>
  <c r="X42" i="5" s="1"/>
  <c r="Y113" i="5" s="1"/>
  <c r="AD42" i="5" a="1"/>
  <c r="AD42" i="5" s="1"/>
  <c r="AE113" i="5" s="1"/>
  <c r="H118" i="5"/>
  <c r="H130" i="5" s="1"/>
  <c r="I107" i="5"/>
  <c r="N107" i="5"/>
  <c r="F108" i="5"/>
  <c r="L108" i="5"/>
  <c r="D109" i="5"/>
  <c r="O109" i="5"/>
  <c r="U109" i="5"/>
  <c r="G110" i="5"/>
  <c r="R122" i="5"/>
  <c r="R134" i="5" s="1"/>
  <c r="F111" i="5"/>
  <c r="S111" i="5"/>
  <c r="E112" i="5"/>
  <c r="K115" i="5"/>
  <c r="V108" i="5"/>
  <c r="AE42" i="5" a="1"/>
  <c r="AE42" i="5" s="1"/>
  <c r="AF113" i="5" s="1"/>
  <c r="I106" i="5"/>
  <c r="I118" i="5" s="1"/>
  <c r="I130" i="5" s="1"/>
  <c r="D107" i="5"/>
  <c r="M120" i="5"/>
  <c r="M132" i="5" s="1"/>
  <c r="E109" i="5"/>
  <c r="P109" i="5"/>
  <c r="H122" i="5"/>
  <c r="H134" i="5" s="1"/>
  <c r="W122" i="5"/>
  <c r="W134" i="5" s="1"/>
  <c r="T111" i="5"/>
  <c r="H126" i="5"/>
  <c r="H138" i="5" s="1"/>
  <c r="M119" i="5"/>
  <c r="M131" i="5" s="1"/>
  <c r="S106" i="5"/>
  <c r="AI37" i="5" a="1"/>
  <c r="AI37" i="5" s="1"/>
  <c r="Y42" i="5" a="1"/>
  <c r="Y42" i="5" s="1"/>
  <c r="Z113" i="5" s="1"/>
  <c r="AF42" i="5" a="1"/>
  <c r="AF42" i="5" s="1"/>
  <c r="AG113" i="5" s="1"/>
  <c r="I114" i="5"/>
  <c r="I43" i="5"/>
  <c r="J43" i="5" s="1"/>
  <c r="K43" i="5" s="1"/>
  <c r="L114" i="5" s="1"/>
  <c r="C118" i="5"/>
  <c r="C130" i="5" s="1"/>
  <c r="U106" i="5"/>
  <c r="E107" i="5"/>
  <c r="J107" i="5"/>
  <c r="T107" i="5"/>
  <c r="G108" i="5"/>
  <c r="F109" i="5"/>
  <c r="K109" i="5"/>
  <c r="Q109" i="5"/>
  <c r="E113" i="5"/>
  <c r="K113" i="5"/>
  <c r="R125" i="5"/>
  <c r="R137" i="5" s="1"/>
  <c r="H124" i="5"/>
  <c r="H136" i="5" s="1"/>
  <c r="M123" i="5"/>
  <c r="M135" i="5" s="1"/>
  <c r="J39" i="5"/>
  <c r="K39" i="5" s="1"/>
  <c r="L111" i="5" s="1"/>
  <c r="J111" i="5"/>
  <c r="V107" i="5"/>
  <c r="AE109" i="5"/>
  <c r="AB35" i="5" a="1"/>
  <c r="AB35" i="5" s="1"/>
  <c r="AC107" i="5" s="1"/>
  <c r="W37" i="5" a="1"/>
  <c r="W37" i="5" s="1"/>
  <c r="X109" i="5" s="1"/>
  <c r="J106" i="5"/>
  <c r="P107" i="5"/>
  <c r="L109" i="5"/>
  <c r="G112" i="5"/>
  <c r="W126" i="5"/>
  <c r="W138" i="5" s="1"/>
  <c r="G115" i="5"/>
  <c r="G111" i="5"/>
  <c r="F113" i="5"/>
  <c r="L113" i="5"/>
  <c r="C126" i="5"/>
  <c r="C138" i="5" s="1"/>
  <c r="N115" i="5"/>
  <c r="T115" i="5"/>
  <c r="T110" i="5"/>
  <c r="H123" i="5"/>
  <c r="H135" i="5" s="1"/>
  <c r="N111" i="5"/>
  <c r="M125" i="5"/>
  <c r="M137" i="5" s="1"/>
  <c r="M126" i="5"/>
  <c r="M138" i="5" s="1"/>
  <c r="H127" i="5"/>
  <c r="H139" i="5" s="1"/>
  <c r="O115" i="5"/>
  <c r="U115" i="5"/>
  <c r="R124" i="5"/>
  <c r="R136" i="5" s="1"/>
  <c r="T108" i="5"/>
  <c r="I111" i="5"/>
  <c r="O111" i="5"/>
  <c r="G113" i="5"/>
  <c r="N113" i="5"/>
  <c r="T113" i="5"/>
  <c r="N114" i="5"/>
  <c r="C127" i="5"/>
  <c r="C139" i="5" s="1"/>
  <c r="I115" i="5"/>
  <c r="V115" i="5"/>
  <c r="L110" i="5"/>
  <c r="U110" i="5"/>
  <c r="C123" i="5"/>
  <c r="C135" i="5" s="1"/>
  <c r="P111" i="5"/>
  <c r="P112" i="5"/>
  <c r="U112" i="5"/>
  <c r="U113" i="5"/>
  <c r="E114" i="5"/>
  <c r="J115" i="5"/>
  <c r="P115" i="5"/>
  <c r="W127" i="5"/>
  <c r="W139" i="5" s="1"/>
  <c r="T106" i="5"/>
  <c r="U108" i="5"/>
  <c r="C122" i="5"/>
  <c r="C134" i="5" s="1"/>
  <c r="D111" i="5"/>
  <c r="Q111" i="5"/>
  <c r="W123" i="5"/>
  <c r="W135" i="5" s="1"/>
  <c r="Q112" i="5"/>
  <c r="O113" i="5"/>
  <c r="V113" i="5"/>
  <c r="F114" i="5"/>
  <c r="D115" i="5"/>
  <c r="U107" i="5"/>
  <c r="J109" i="5"/>
  <c r="N109" i="5"/>
  <c r="R121" i="5"/>
  <c r="R133" i="5" s="1"/>
  <c r="V109" i="5"/>
  <c r="D110" i="5"/>
  <c r="M122" i="5"/>
  <c r="M134" i="5" s="1"/>
  <c r="V110" i="5"/>
  <c r="E111" i="5"/>
  <c r="C124" i="5"/>
  <c r="C136" i="5" s="1"/>
  <c r="M124" i="5"/>
  <c r="M136" i="5" s="1"/>
  <c r="C125" i="5"/>
  <c r="C137" i="5" s="1"/>
  <c r="J113" i="5"/>
  <c r="P113" i="5"/>
  <c r="E115" i="5"/>
  <c r="R127" i="5"/>
  <c r="R139" i="5" s="1"/>
  <c r="I110" i="5"/>
  <c r="R123" i="5"/>
  <c r="R135" i="5" s="1"/>
  <c r="D112" i="5"/>
  <c r="D113" i="5"/>
  <c r="Q113" i="5"/>
  <c r="W125" i="5"/>
  <c r="W137" i="5" s="1"/>
  <c r="G114" i="5"/>
  <c r="F115" i="5"/>
  <c r="L115" i="5"/>
  <c r="S115" i="5"/>
  <c r="T112" i="5"/>
  <c r="F112" i="5"/>
  <c r="N112" i="5"/>
  <c r="C2" i="6"/>
  <c r="D285" i="3" a="1"/>
  <c r="D285" i="3" s="1"/>
  <c r="D2" i="6"/>
  <c r="E280" i="3"/>
  <c r="F280" i="3" s="1"/>
  <c r="G280" i="3" s="1"/>
  <c r="H280" i="3" s="1"/>
  <c r="I280" i="3" s="1"/>
  <c r="J280" i="3" s="1"/>
  <c r="K280" i="3" s="1"/>
  <c r="L280" i="3" s="1"/>
  <c r="E279" i="3"/>
  <c r="F279" i="3" s="1"/>
  <c r="G279" i="3" s="1"/>
  <c r="H279" i="3" s="1"/>
  <c r="I279" i="3" s="1"/>
  <c r="J279" i="3" s="1"/>
  <c r="K279" i="3" s="1"/>
  <c r="L279" i="3" s="1"/>
  <c r="C278" i="3"/>
  <c r="D278" i="3" s="1"/>
  <c r="E278" i="3" s="1"/>
  <c r="F278" i="3" s="1"/>
  <c r="G278" i="3" s="1"/>
  <c r="H278" i="3" s="1"/>
  <c r="I278" i="3" s="1"/>
  <c r="J278" i="3" s="1"/>
  <c r="K278" i="3" s="1"/>
  <c r="L278" i="3" s="1"/>
  <c r="M278" i="3" s="1"/>
  <c r="N278" i="3" s="1"/>
  <c r="O278" i="3" s="1"/>
  <c r="P278" i="3" s="1"/>
  <c r="Q278" i="3" s="1"/>
  <c r="R278" i="3" s="1"/>
  <c r="E277" i="3"/>
  <c r="F277" i="3" s="1"/>
  <c r="G277" i="3" s="1"/>
  <c r="H277" i="3" s="1"/>
  <c r="I277" i="3" s="1"/>
  <c r="J277" i="3" s="1"/>
  <c r="K277" i="3" s="1"/>
  <c r="L277" i="3" s="1"/>
  <c r="L276" i="3"/>
  <c r="G276" i="3"/>
  <c r="H276" i="3" s="1"/>
  <c r="I276" i="3" s="1"/>
  <c r="J276" i="3" s="1"/>
  <c r="K276" i="3" s="1"/>
  <c r="E276" i="3"/>
  <c r="F276" i="3" s="1"/>
  <c r="G275" i="3"/>
  <c r="H275" i="3" s="1"/>
  <c r="I275" i="3" s="1"/>
  <c r="J275" i="3" s="1"/>
  <c r="K275" i="3" s="1"/>
  <c r="L275" i="3" s="1"/>
  <c r="E275" i="3"/>
  <c r="F275" i="3" s="1"/>
  <c r="M274" i="3"/>
  <c r="D274" i="3"/>
  <c r="C274" i="3"/>
  <c r="M273" i="3"/>
  <c r="E273" i="3"/>
  <c r="D273" i="3"/>
  <c r="C273" i="3"/>
  <c r="M272" i="3"/>
  <c r="E272" i="3"/>
  <c r="D272" i="3"/>
  <c r="C272" i="3"/>
  <c r="M271" i="3"/>
  <c r="D271" i="3"/>
  <c r="C271" i="3"/>
  <c r="M270" i="3"/>
  <c r="D270" i="3"/>
  <c r="C270" i="3"/>
  <c r="M269" i="3"/>
  <c r="E269" i="3" s="1"/>
  <c r="D269" i="3"/>
  <c r="C269" i="3"/>
  <c r="M268" i="3"/>
  <c r="E268" i="3"/>
  <c r="D268" i="3"/>
  <c r="C268" i="3"/>
  <c r="M267" i="3"/>
  <c r="D267" i="3"/>
  <c r="C267" i="3"/>
  <c r="M266" i="3"/>
  <c r="D266" i="3"/>
  <c r="C266" i="3"/>
  <c r="M265" i="3"/>
  <c r="E265" i="3"/>
  <c r="D265" i="3"/>
  <c r="C265" i="3"/>
  <c r="M264" i="3"/>
  <c r="E264" i="3"/>
  <c r="D264" i="3"/>
  <c r="C264" i="3"/>
  <c r="M263" i="3"/>
  <c r="D263" i="3"/>
  <c r="C263" i="3"/>
  <c r="M262" i="3"/>
  <c r="D262" i="3"/>
  <c r="C262" i="3"/>
  <c r="M261" i="3"/>
  <c r="E261" i="3" s="1"/>
  <c r="D261" i="3"/>
  <c r="C261" i="3"/>
  <c r="M260" i="3"/>
  <c r="E260" i="3"/>
  <c r="D260" i="3"/>
  <c r="C260" i="3"/>
  <c r="M259" i="3"/>
  <c r="D259" i="3"/>
  <c r="C259" i="3"/>
  <c r="M258" i="3"/>
  <c r="D258" i="3"/>
  <c r="C258" i="3"/>
  <c r="M257" i="3"/>
  <c r="E257" i="3"/>
  <c r="D257" i="3"/>
  <c r="C257" i="3"/>
  <c r="M252" i="3"/>
  <c r="E252" i="3"/>
  <c r="D252" i="3"/>
  <c r="C252" i="3"/>
  <c r="M251" i="3"/>
  <c r="D251" i="3"/>
  <c r="C251" i="3"/>
  <c r="M250" i="3"/>
  <c r="D250" i="3"/>
  <c r="C250" i="3"/>
  <c r="M249" i="3"/>
  <c r="E249" i="3" s="1"/>
  <c r="D249" i="3"/>
  <c r="C249" i="3"/>
  <c r="M248" i="3"/>
  <c r="D248" i="3"/>
  <c r="C248" i="3"/>
  <c r="M247" i="3"/>
  <c r="D247" i="3"/>
  <c r="C247" i="3"/>
  <c r="M246" i="3"/>
  <c r="D246" i="3"/>
  <c r="C246" i="3"/>
  <c r="M245" i="3"/>
  <c r="D245" i="3"/>
  <c r="C245" i="3"/>
  <c r="M244" i="3"/>
  <c r="D244" i="3"/>
  <c r="C244" i="3"/>
  <c r="M243" i="3"/>
  <c r="D243" i="3"/>
  <c r="C243" i="3"/>
  <c r="M242" i="3"/>
  <c r="D242" i="3"/>
  <c r="C242" i="3"/>
  <c r="M241" i="3"/>
  <c r="D241" i="3"/>
  <c r="C241" i="3"/>
  <c r="M240" i="3"/>
  <c r="D240" i="3"/>
  <c r="C240" i="3"/>
  <c r="M239" i="3"/>
  <c r="D239" i="3"/>
  <c r="C239" i="3"/>
  <c r="M238" i="3"/>
  <c r="D238" i="3"/>
  <c r="C238" i="3"/>
  <c r="M237" i="3"/>
  <c r="D237" i="3"/>
  <c r="C237" i="3"/>
  <c r="M236" i="3"/>
  <c r="D236" i="3"/>
  <c r="C236" i="3"/>
  <c r="M235" i="3"/>
  <c r="D235" i="3"/>
  <c r="C235" i="3"/>
  <c r="M234" i="3"/>
  <c r="D234" i="3"/>
  <c r="C234" i="3"/>
  <c r="M233" i="3"/>
  <c r="D233" i="3"/>
  <c r="C233" i="3"/>
  <c r="M232" i="3"/>
  <c r="D232" i="3"/>
  <c r="C232" i="3"/>
  <c r="N231" i="3"/>
  <c r="O231" i="3" s="1"/>
  <c r="P231" i="3" s="1"/>
  <c r="Q231" i="3" s="1"/>
  <c r="R231" i="3" s="1"/>
  <c r="M231" i="3"/>
  <c r="D231" i="3"/>
  <c r="C231" i="3"/>
  <c r="N230" i="3"/>
  <c r="O230" i="3" s="1"/>
  <c r="P230" i="3" s="1"/>
  <c r="Q230" i="3" s="1"/>
  <c r="R230" i="3" s="1"/>
  <c r="M230" i="3"/>
  <c r="D230" i="3"/>
  <c r="C230" i="3"/>
  <c r="N229" i="3"/>
  <c r="O229" i="3" s="1"/>
  <c r="P229" i="3" s="1"/>
  <c r="Q229" i="3" s="1"/>
  <c r="R229" i="3" s="1"/>
  <c r="M229" i="3"/>
  <c r="D229" i="3"/>
  <c r="C229" i="3"/>
  <c r="F222" i="3"/>
  <c r="F216" i="3"/>
  <c r="F210" i="3"/>
  <c r="F204" i="3"/>
  <c r="F195" i="3"/>
  <c r="F189" i="3"/>
  <c r="F183" i="3"/>
  <c r="F177" i="3"/>
  <c r="O164" i="3"/>
  <c r="N164" i="3"/>
  <c r="M164" i="3"/>
  <c r="L164" i="3"/>
  <c r="K164" i="3"/>
  <c r="J164" i="3"/>
  <c r="I164" i="3"/>
  <c r="H164" i="3"/>
  <c r="G164" i="3"/>
  <c r="F164" i="3"/>
  <c r="E164" i="3"/>
  <c r="D164" i="3"/>
  <c r="C164" i="3"/>
  <c r="O163" i="3"/>
  <c r="N163" i="3"/>
  <c r="M163" i="3"/>
  <c r="L163" i="3"/>
  <c r="K163" i="3"/>
  <c r="J163" i="3"/>
  <c r="I163" i="3"/>
  <c r="H163" i="3"/>
  <c r="G163" i="3"/>
  <c r="F163" i="3"/>
  <c r="E163" i="3"/>
  <c r="D163" i="3"/>
  <c r="C163" i="3"/>
  <c r="O162" i="3"/>
  <c r="N162" i="3"/>
  <c r="M162" i="3"/>
  <c r="L162" i="3"/>
  <c r="K162" i="3"/>
  <c r="J162" i="3"/>
  <c r="I162" i="3"/>
  <c r="H162" i="3"/>
  <c r="G162" i="3"/>
  <c r="F162" i="3"/>
  <c r="E162" i="3"/>
  <c r="D162" i="3"/>
  <c r="C162" i="3"/>
  <c r="O161" i="3"/>
  <c r="N161" i="3"/>
  <c r="M161" i="3"/>
  <c r="L161" i="3"/>
  <c r="K161" i="3"/>
  <c r="J161" i="3"/>
  <c r="I161" i="3"/>
  <c r="H161" i="3"/>
  <c r="G161" i="3"/>
  <c r="F161" i="3"/>
  <c r="E161" i="3"/>
  <c r="D161" i="3"/>
  <c r="C161" i="3"/>
  <c r="O160" i="3"/>
  <c r="N160" i="3"/>
  <c r="M160" i="3"/>
  <c r="L160" i="3"/>
  <c r="K160" i="3"/>
  <c r="J160" i="3"/>
  <c r="I160" i="3"/>
  <c r="H160" i="3"/>
  <c r="G160" i="3"/>
  <c r="F160" i="3"/>
  <c r="E160" i="3"/>
  <c r="D160" i="3"/>
  <c r="C160" i="3"/>
  <c r="O159" i="3"/>
  <c r="N159" i="3"/>
  <c r="M159" i="3"/>
  <c r="L159" i="3"/>
  <c r="K159" i="3"/>
  <c r="J159" i="3"/>
  <c r="I159" i="3"/>
  <c r="H159" i="3"/>
  <c r="G159" i="3"/>
  <c r="F159" i="3"/>
  <c r="E159" i="3"/>
  <c r="D159" i="3"/>
  <c r="C159" i="3"/>
  <c r="O158" i="3"/>
  <c r="N158" i="3"/>
  <c r="M158" i="3"/>
  <c r="L158" i="3"/>
  <c r="K158" i="3"/>
  <c r="J158" i="3"/>
  <c r="I158" i="3"/>
  <c r="H158" i="3"/>
  <c r="G158" i="3"/>
  <c r="F158" i="3"/>
  <c r="E158" i="3"/>
  <c r="D158" i="3"/>
  <c r="C158" i="3"/>
  <c r="O157" i="3"/>
  <c r="N157" i="3"/>
  <c r="M157" i="3"/>
  <c r="L157" i="3"/>
  <c r="K157" i="3"/>
  <c r="J157" i="3"/>
  <c r="I157" i="3"/>
  <c r="H157" i="3"/>
  <c r="G157" i="3"/>
  <c r="F157" i="3"/>
  <c r="E157" i="3"/>
  <c r="D157" i="3"/>
  <c r="C157" i="3"/>
  <c r="O156" i="3"/>
  <c r="N156" i="3"/>
  <c r="M156" i="3"/>
  <c r="L156" i="3"/>
  <c r="K156" i="3"/>
  <c r="J156" i="3"/>
  <c r="I156" i="3"/>
  <c r="H156" i="3"/>
  <c r="G156" i="3"/>
  <c r="F156" i="3"/>
  <c r="E156" i="3"/>
  <c r="D156" i="3"/>
  <c r="C156" i="3"/>
  <c r="O155" i="3"/>
  <c r="N155" i="3"/>
  <c r="M155" i="3"/>
  <c r="L155" i="3"/>
  <c r="K155" i="3"/>
  <c r="J155" i="3"/>
  <c r="I155" i="3"/>
  <c r="H155" i="3"/>
  <c r="G155" i="3"/>
  <c r="F155" i="3"/>
  <c r="E155" i="3"/>
  <c r="D155" i="3"/>
  <c r="C155" i="3"/>
  <c r="O154" i="3"/>
  <c r="N154" i="3"/>
  <c r="M154" i="3"/>
  <c r="L154" i="3"/>
  <c r="K154" i="3"/>
  <c r="J154" i="3"/>
  <c r="I154" i="3"/>
  <c r="H154" i="3"/>
  <c r="G154" i="3"/>
  <c r="F154" i="3"/>
  <c r="E154" i="3"/>
  <c r="D154" i="3"/>
  <c r="C154" i="3"/>
  <c r="O153" i="3"/>
  <c r="N153" i="3"/>
  <c r="M153" i="3"/>
  <c r="L153" i="3"/>
  <c r="K153" i="3"/>
  <c r="J153" i="3"/>
  <c r="I153" i="3"/>
  <c r="H153" i="3"/>
  <c r="G153" i="3"/>
  <c r="F153" i="3"/>
  <c r="E153" i="3"/>
  <c r="D153" i="3"/>
  <c r="C153" i="3"/>
  <c r="O152" i="3"/>
  <c r="N152" i="3"/>
  <c r="M152" i="3"/>
  <c r="L152" i="3"/>
  <c r="K152" i="3"/>
  <c r="J152" i="3"/>
  <c r="I152" i="3"/>
  <c r="H152" i="3"/>
  <c r="G152" i="3"/>
  <c r="F152" i="3"/>
  <c r="E152" i="3"/>
  <c r="D152" i="3"/>
  <c r="C152" i="3"/>
  <c r="O151" i="3"/>
  <c r="N151" i="3"/>
  <c r="M151" i="3"/>
  <c r="L151" i="3"/>
  <c r="K151" i="3"/>
  <c r="J151" i="3"/>
  <c r="I151" i="3"/>
  <c r="H151" i="3"/>
  <c r="G151" i="3"/>
  <c r="F151" i="3"/>
  <c r="E151" i="3"/>
  <c r="D151" i="3"/>
  <c r="C151" i="3"/>
  <c r="O150" i="3"/>
  <c r="N150" i="3"/>
  <c r="M150" i="3"/>
  <c r="L150" i="3"/>
  <c r="K150" i="3"/>
  <c r="J150" i="3"/>
  <c r="I150" i="3"/>
  <c r="H150" i="3"/>
  <c r="G150" i="3"/>
  <c r="F150" i="3"/>
  <c r="E150" i="3"/>
  <c r="D150" i="3"/>
  <c r="C150" i="3"/>
  <c r="O149" i="3"/>
  <c r="N149" i="3"/>
  <c r="M149" i="3"/>
  <c r="L149" i="3"/>
  <c r="K149" i="3"/>
  <c r="J149" i="3"/>
  <c r="I149" i="3"/>
  <c r="H149" i="3"/>
  <c r="G149" i="3"/>
  <c r="F149" i="3"/>
  <c r="E149" i="3"/>
  <c r="D149" i="3"/>
  <c r="C149" i="3"/>
  <c r="O148" i="3"/>
  <c r="N148" i="3"/>
  <c r="M148" i="3"/>
  <c r="L148" i="3"/>
  <c r="K148" i="3"/>
  <c r="J148" i="3"/>
  <c r="I148" i="3"/>
  <c r="H148" i="3"/>
  <c r="G148" i="3"/>
  <c r="F148" i="3"/>
  <c r="E148" i="3"/>
  <c r="D148" i="3"/>
  <c r="C148" i="3"/>
  <c r="O147" i="3"/>
  <c r="N147" i="3"/>
  <c r="M147" i="3"/>
  <c r="L147" i="3"/>
  <c r="K147" i="3"/>
  <c r="J147" i="3"/>
  <c r="I147" i="3"/>
  <c r="H147" i="3"/>
  <c r="G147" i="3"/>
  <c r="F147" i="3"/>
  <c r="E147" i="3"/>
  <c r="D147" i="3"/>
  <c r="C147" i="3"/>
  <c r="O146" i="3"/>
  <c r="N146" i="3"/>
  <c r="M146" i="3"/>
  <c r="L146" i="3"/>
  <c r="K146" i="3"/>
  <c r="J146" i="3"/>
  <c r="I146" i="3"/>
  <c r="H146" i="3"/>
  <c r="G146" i="3"/>
  <c r="F146" i="3"/>
  <c r="E146" i="3"/>
  <c r="D146" i="3"/>
  <c r="C146" i="3"/>
  <c r="O145" i="3"/>
  <c r="N145" i="3"/>
  <c r="M145" i="3"/>
  <c r="L145" i="3"/>
  <c r="K145" i="3"/>
  <c r="J145" i="3"/>
  <c r="I145" i="3"/>
  <c r="H145" i="3"/>
  <c r="G145" i="3"/>
  <c r="F145" i="3"/>
  <c r="E145" i="3"/>
  <c r="D145" i="3"/>
  <c r="C145" i="3"/>
  <c r="O144" i="3"/>
  <c r="N144" i="3"/>
  <c r="M144" i="3"/>
  <c r="L144" i="3"/>
  <c r="K144" i="3"/>
  <c r="J144" i="3"/>
  <c r="I144" i="3"/>
  <c r="H144" i="3"/>
  <c r="G144" i="3"/>
  <c r="F144" i="3"/>
  <c r="E144" i="3"/>
  <c r="D144" i="3"/>
  <c r="C144" i="3"/>
  <c r="O143" i="3"/>
  <c r="N143" i="3"/>
  <c r="M143" i="3"/>
  <c r="L143" i="3"/>
  <c r="K143" i="3"/>
  <c r="J143" i="3"/>
  <c r="I143" i="3"/>
  <c r="H143" i="3"/>
  <c r="G143" i="3"/>
  <c r="F143" i="3"/>
  <c r="E143" i="3"/>
  <c r="D143" i="3"/>
  <c r="C143" i="3"/>
  <c r="O142" i="3"/>
  <c r="N142" i="3"/>
  <c r="M142" i="3"/>
  <c r="L142" i="3"/>
  <c r="K142" i="3"/>
  <c r="J142" i="3"/>
  <c r="I142" i="3"/>
  <c r="H142" i="3"/>
  <c r="G142" i="3"/>
  <c r="F142" i="3"/>
  <c r="E142" i="3"/>
  <c r="D142" i="3"/>
  <c r="C142" i="3"/>
  <c r="O141" i="3"/>
  <c r="N141" i="3"/>
  <c r="M141" i="3"/>
  <c r="L141" i="3"/>
  <c r="K141" i="3"/>
  <c r="J141" i="3"/>
  <c r="I141" i="3"/>
  <c r="H141" i="3"/>
  <c r="G141" i="3"/>
  <c r="F141" i="3"/>
  <c r="E141" i="3"/>
  <c r="D141" i="3"/>
  <c r="C141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D121" i="3"/>
  <c r="E121" i="3"/>
  <c r="F121" i="3"/>
  <c r="G121" i="3"/>
  <c r="H121" i="3"/>
  <c r="I121" i="3"/>
  <c r="J121" i="3"/>
  <c r="K121" i="3"/>
  <c r="L121" i="3"/>
  <c r="M121" i="3"/>
  <c r="N121" i="3"/>
  <c r="O121" i="3"/>
  <c r="D122" i="3"/>
  <c r="E122" i="3"/>
  <c r="F122" i="3"/>
  <c r="G122" i="3"/>
  <c r="H122" i="3"/>
  <c r="I122" i="3"/>
  <c r="J122" i="3"/>
  <c r="K122" i="3"/>
  <c r="L122" i="3"/>
  <c r="M122" i="3"/>
  <c r="N122" i="3"/>
  <c r="O122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D132" i="3"/>
  <c r="E132" i="3"/>
  <c r="F132" i="3"/>
  <c r="G132" i="3"/>
  <c r="H132" i="3"/>
  <c r="I132" i="3"/>
  <c r="J132" i="3"/>
  <c r="K132" i="3"/>
  <c r="L132" i="3"/>
  <c r="M132" i="3"/>
  <c r="N132" i="3"/>
  <c r="O132" i="3"/>
  <c r="D133" i="3"/>
  <c r="E133" i="3"/>
  <c r="F133" i="3"/>
  <c r="G133" i="3"/>
  <c r="H133" i="3"/>
  <c r="I133" i="3"/>
  <c r="J133" i="3"/>
  <c r="K133" i="3"/>
  <c r="L133" i="3"/>
  <c r="M133" i="3"/>
  <c r="N133" i="3"/>
  <c r="O133" i="3"/>
  <c r="D134" i="3"/>
  <c r="E134" i="3"/>
  <c r="F134" i="3"/>
  <c r="G134" i="3"/>
  <c r="H134" i="3"/>
  <c r="I134" i="3"/>
  <c r="J134" i="3"/>
  <c r="K134" i="3"/>
  <c r="L134" i="3"/>
  <c r="M134" i="3"/>
  <c r="N134" i="3"/>
  <c r="O134" i="3"/>
  <c r="D135" i="3"/>
  <c r="E135" i="3"/>
  <c r="F135" i="3"/>
  <c r="G135" i="3"/>
  <c r="H135" i="3"/>
  <c r="I135" i="3"/>
  <c r="J135" i="3"/>
  <c r="K135" i="3"/>
  <c r="L135" i="3"/>
  <c r="M135" i="3"/>
  <c r="N135" i="3"/>
  <c r="O135" i="3"/>
  <c r="D136" i="3"/>
  <c r="E136" i="3"/>
  <c r="F136" i="3"/>
  <c r="G136" i="3"/>
  <c r="H136" i="3"/>
  <c r="I136" i="3"/>
  <c r="J136" i="3"/>
  <c r="K136" i="3"/>
  <c r="L136" i="3"/>
  <c r="M136" i="3"/>
  <c r="N136" i="3"/>
  <c r="O136" i="3"/>
  <c r="D137" i="3"/>
  <c r="E137" i="3"/>
  <c r="F137" i="3"/>
  <c r="G137" i="3"/>
  <c r="H137" i="3"/>
  <c r="I137" i="3"/>
  <c r="J137" i="3"/>
  <c r="K137" i="3"/>
  <c r="L137" i="3"/>
  <c r="M137" i="3"/>
  <c r="N137" i="3"/>
  <c r="O137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14" i="3"/>
  <c r="O31" i="3"/>
  <c r="O86" i="3" s="1"/>
  <c r="O32" i="3"/>
  <c r="O33" i="3"/>
  <c r="O88" i="3" s="1"/>
  <c r="O34" i="3"/>
  <c r="O35" i="3"/>
  <c r="O36" i="3"/>
  <c r="O37" i="3"/>
  <c r="O38" i="3"/>
  <c r="O39" i="3"/>
  <c r="O94" i="3" s="1"/>
  <c r="O40" i="3"/>
  <c r="O41" i="3"/>
  <c r="O96" i="3" s="1"/>
  <c r="O42" i="3"/>
  <c r="O43" i="3"/>
  <c r="O44" i="3"/>
  <c r="O45" i="3"/>
  <c r="O46" i="3"/>
  <c r="O47" i="3"/>
  <c r="O102" i="3" s="1"/>
  <c r="O48" i="3"/>
  <c r="O49" i="3"/>
  <c r="O104" i="3" s="1"/>
  <c r="O50" i="3"/>
  <c r="O51" i="3"/>
  <c r="O52" i="3"/>
  <c r="O53" i="3"/>
  <c r="O54" i="3"/>
  <c r="J31" i="3"/>
  <c r="J86" i="3" s="1"/>
  <c r="J32" i="3"/>
  <c r="J87" i="3" s="1"/>
  <c r="J33" i="3"/>
  <c r="J34" i="3"/>
  <c r="J35" i="3"/>
  <c r="J36" i="3"/>
  <c r="J91" i="3" s="1"/>
  <c r="J37" i="3"/>
  <c r="J92" i="3" s="1"/>
  <c r="J38" i="3"/>
  <c r="J39" i="3"/>
  <c r="J40" i="3"/>
  <c r="J95" i="3" s="1"/>
  <c r="J41" i="3"/>
  <c r="K41" i="3" s="1"/>
  <c r="J42" i="3"/>
  <c r="J97" i="3" s="1"/>
  <c r="J43" i="3"/>
  <c r="J98" i="3" s="1"/>
  <c r="J44" i="3"/>
  <c r="J99" i="3" s="1"/>
  <c r="J45" i="3"/>
  <c r="J46" i="3"/>
  <c r="J101" i="3" s="1"/>
  <c r="J47" i="3"/>
  <c r="J48" i="3"/>
  <c r="J49" i="3"/>
  <c r="J104" i="3" s="1"/>
  <c r="J50" i="3"/>
  <c r="J105" i="3" s="1"/>
  <c r="J51" i="3"/>
  <c r="J52" i="3"/>
  <c r="J53" i="3"/>
  <c r="J54" i="3"/>
  <c r="J109" i="3" s="1"/>
  <c r="B37" i="3"/>
  <c r="B43" i="3"/>
  <c r="B49" i="3"/>
  <c r="B104" i="3" s="1"/>
  <c r="B38" i="3"/>
  <c r="B93" i="3" s="1"/>
  <c r="B44" i="3"/>
  <c r="B99" i="3" s="1"/>
  <c r="B50" i="3"/>
  <c r="B105" i="3" s="1"/>
  <c r="B39" i="3"/>
  <c r="B94" i="3" s="1"/>
  <c r="B45" i="3"/>
  <c r="B100" i="3" s="1"/>
  <c r="B51" i="3"/>
  <c r="B106" i="3" s="1"/>
  <c r="B40" i="3"/>
  <c r="B95" i="3" s="1"/>
  <c r="B46" i="3"/>
  <c r="B101" i="3" s="1"/>
  <c r="B52" i="3"/>
  <c r="B107" i="3" s="1"/>
  <c r="B41" i="3"/>
  <c r="B96" i="3" s="1"/>
  <c r="B47" i="3"/>
  <c r="B102" i="3" s="1"/>
  <c r="B53" i="3"/>
  <c r="B108" i="3" s="1"/>
  <c r="B42" i="3"/>
  <c r="B97" i="3" s="1"/>
  <c r="B48" i="3"/>
  <c r="B103" i="3" s="1"/>
  <c r="B54" i="3"/>
  <c r="B109" i="3" s="1"/>
  <c r="B32" i="3"/>
  <c r="B87" i="3" s="1"/>
  <c r="B33" i="3"/>
  <c r="B88" i="3" s="1"/>
  <c r="B34" i="3"/>
  <c r="B89" i="3" s="1"/>
  <c r="B35" i="3"/>
  <c r="B90" i="3" s="1"/>
  <c r="B36" i="3"/>
  <c r="B91" i="3" s="1"/>
  <c r="B31" i="3"/>
  <c r="O4" i="3"/>
  <c r="O59" i="3" s="1"/>
  <c r="O5" i="3"/>
  <c r="O6" i="3"/>
  <c r="O7" i="3"/>
  <c r="O8" i="3"/>
  <c r="O9" i="3"/>
  <c r="O10" i="3"/>
  <c r="O11" i="3"/>
  <c r="O66" i="3" s="1"/>
  <c r="O12" i="3"/>
  <c r="O13" i="3"/>
  <c r="O14" i="3"/>
  <c r="O69" i="3" s="1"/>
  <c r="O15" i="3"/>
  <c r="O16" i="3"/>
  <c r="O17" i="3"/>
  <c r="O18" i="3"/>
  <c r="O73" i="3" s="1"/>
  <c r="O19" i="3"/>
  <c r="O20" i="3"/>
  <c r="O21" i="3"/>
  <c r="O22" i="3"/>
  <c r="O77" i="3" s="1"/>
  <c r="O23" i="3"/>
  <c r="O78" i="3" s="1"/>
  <c r="O24" i="3"/>
  <c r="O25" i="3"/>
  <c r="O80" i="3" s="1"/>
  <c r="O26" i="3"/>
  <c r="O81" i="3" s="1"/>
  <c r="O27" i="3"/>
  <c r="O82" i="3" s="1"/>
  <c r="J4" i="3"/>
  <c r="J59" i="3" s="1"/>
  <c r="J5" i="3"/>
  <c r="J6" i="3"/>
  <c r="J7" i="3"/>
  <c r="J8" i="3"/>
  <c r="J9" i="3"/>
  <c r="C9" i="3" s="1"/>
  <c r="C64" i="3" s="1"/>
  <c r="J10" i="3"/>
  <c r="J11" i="3"/>
  <c r="J12" i="3"/>
  <c r="J13" i="3"/>
  <c r="J14" i="3"/>
  <c r="J15" i="3"/>
  <c r="J70" i="3" s="1"/>
  <c r="J16" i="3"/>
  <c r="J17" i="3"/>
  <c r="J18" i="3"/>
  <c r="J73" i="3" s="1"/>
  <c r="J19" i="3"/>
  <c r="J74" i="3" s="1"/>
  <c r="J20" i="3"/>
  <c r="J75" i="3" s="1"/>
  <c r="J21" i="3"/>
  <c r="J22" i="3"/>
  <c r="J23" i="3"/>
  <c r="J24" i="3"/>
  <c r="J25" i="3"/>
  <c r="C25" i="3" s="1"/>
  <c r="J26" i="3"/>
  <c r="J27" i="3"/>
  <c r="C27" i="3" s="1"/>
  <c r="D27" i="3" s="1"/>
  <c r="E27" i="3" s="1"/>
  <c r="F27" i="3" s="1"/>
  <c r="G27" i="3" s="1"/>
  <c r="H27" i="3" s="1"/>
  <c r="I27" i="3" s="1"/>
  <c r="I82" i="3" s="1"/>
  <c r="B10" i="3"/>
  <c r="B65" i="3" s="1"/>
  <c r="B16" i="3"/>
  <c r="B71" i="3" s="1"/>
  <c r="B22" i="3"/>
  <c r="B77" i="3" s="1"/>
  <c r="B11" i="3"/>
  <c r="B66" i="3" s="1"/>
  <c r="B17" i="3"/>
  <c r="B72" i="3" s="1"/>
  <c r="B23" i="3"/>
  <c r="B78" i="3" s="1"/>
  <c r="B12" i="3"/>
  <c r="B67" i="3" s="1"/>
  <c r="B18" i="3"/>
  <c r="B73" i="3" s="1"/>
  <c r="B24" i="3"/>
  <c r="B79" i="3" s="1"/>
  <c r="B13" i="3"/>
  <c r="B68" i="3" s="1"/>
  <c r="B19" i="3"/>
  <c r="B25" i="3"/>
  <c r="B80" i="3" s="1"/>
  <c r="B14" i="3"/>
  <c r="B69" i="3" s="1"/>
  <c r="B20" i="3"/>
  <c r="B75" i="3" s="1"/>
  <c r="B26" i="3"/>
  <c r="B81" i="3" s="1"/>
  <c r="B15" i="3"/>
  <c r="B70" i="3" s="1"/>
  <c r="B21" i="3"/>
  <c r="B76" i="3" s="1"/>
  <c r="B27" i="3"/>
  <c r="B82" i="3" s="1"/>
  <c r="B5" i="3"/>
  <c r="B60" i="3" s="1"/>
  <c r="B6" i="3"/>
  <c r="B61" i="3" s="1"/>
  <c r="B7" i="3"/>
  <c r="B62" i="3" s="1"/>
  <c r="B8" i="3"/>
  <c r="B63" i="3" s="1"/>
  <c r="B9" i="3"/>
  <c r="B64" i="3" s="1"/>
  <c r="B4" i="3"/>
  <c r="B59" i="3" s="1"/>
  <c r="N67" i="4" l="1"/>
  <c r="D2" i="4"/>
  <c r="O2" i="4"/>
  <c r="N5" i="4"/>
  <c r="N17" i="4" s="1"/>
  <c r="N29" i="4" s="1"/>
  <c r="O53" i="4" s="1"/>
  <c r="N9" i="4"/>
  <c r="N21" i="4" s="1"/>
  <c r="N33" i="4" s="1"/>
  <c r="O57" i="4" s="1"/>
  <c r="N13" i="4"/>
  <c r="N25" i="4" s="1"/>
  <c r="N37" i="4" s="1"/>
  <c r="O61" i="4" s="1"/>
  <c r="N8" i="4"/>
  <c r="N20" i="4" s="1"/>
  <c r="N32" i="4" s="1"/>
  <c r="O56" i="4" s="1"/>
  <c r="N12" i="4"/>
  <c r="N24" i="4" s="1"/>
  <c r="N36" i="4" s="1"/>
  <c r="O60" i="4" s="1"/>
  <c r="N6" i="4"/>
  <c r="N18" i="4" s="1"/>
  <c r="N30" i="4" s="1"/>
  <c r="O54" i="4" s="1"/>
  <c r="N10" i="4"/>
  <c r="N22" i="4" s="1"/>
  <c r="N34" i="4" s="1"/>
  <c r="O58" i="4" s="1"/>
  <c r="N14" i="4"/>
  <c r="N26" i="4" s="1"/>
  <c r="N38" i="4" s="1"/>
  <c r="O62" i="4" s="1"/>
  <c r="N7" i="4"/>
  <c r="N19" i="4" s="1"/>
  <c r="N31" i="4" s="1"/>
  <c r="O55" i="4" s="1"/>
  <c r="N11" i="4"/>
  <c r="N23" i="4" s="1"/>
  <c r="N35" i="4" s="1"/>
  <c r="O59" i="4" s="1"/>
  <c r="M33" i="4"/>
  <c r="N57" i="4" s="1"/>
  <c r="N66" i="4" s="1"/>
  <c r="C11" i="4"/>
  <c r="C14" i="4"/>
  <c r="M29" i="4"/>
  <c r="N53" i="4" s="1"/>
  <c r="N65" i="4" s="1"/>
  <c r="M36" i="4"/>
  <c r="N60" i="4" s="1"/>
  <c r="C9" i="4"/>
  <c r="C6" i="4"/>
  <c r="C12" i="4"/>
  <c r="C8" i="4"/>
  <c r="C5" i="4"/>
  <c r="K112" i="5"/>
  <c r="J112" i="5"/>
  <c r="P106" i="5"/>
  <c r="V119" i="5"/>
  <c r="V131" i="5" s="1"/>
  <c r="AH41" i="5" a="1"/>
  <c r="AH41" i="5" s="1"/>
  <c r="K119" i="5"/>
  <c r="K131" i="5" s="1"/>
  <c r="S127" i="5"/>
  <c r="S139" i="5" s="1"/>
  <c r="AG44" i="5" a="1"/>
  <c r="AG44" i="5" s="1"/>
  <c r="W41" i="5" a="1"/>
  <c r="W41" i="5" s="1"/>
  <c r="X112" i="5" s="1"/>
  <c r="AB39" i="5" a="1"/>
  <c r="AB39" i="5" s="1"/>
  <c r="AC111" i="5" s="1"/>
  <c r="AG38" i="5" a="1"/>
  <c r="AG38" i="5" s="1"/>
  <c r="W142" i="5"/>
  <c r="N119" i="5"/>
  <c r="N131" i="5" s="1"/>
  <c r="T118" i="5"/>
  <c r="T130" i="5" s="1"/>
  <c r="R143" i="5"/>
  <c r="X38" i="5" a="1"/>
  <c r="X38" i="5" s="1"/>
  <c r="Y110" i="5" s="1"/>
  <c r="M142" i="5"/>
  <c r="AE44" i="5" a="1"/>
  <c r="AE44" i="5" s="1"/>
  <c r="AF115" i="5" s="1"/>
  <c r="H143" i="5"/>
  <c r="Y38" i="5" a="1"/>
  <c r="Y38" i="5" s="1"/>
  <c r="Z110" i="5" s="1"/>
  <c r="E120" i="5"/>
  <c r="E132" i="5" s="1"/>
  <c r="U119" i="5"/>
  <c r="U131" i="5" s="1"/>
  <c r="AH44" i="5" a="1"/>
  <c r="AH44" i="5" s="1"/>
  <c r="W144" i="5"/>
  <c r="J118" i="5"/>
  <c r="J130" i="5" s="1"/>
  <c r="AA44" i="5" a="1"/>
  <c r="AA44" i="5" s="1"/>
  <c r="AB115" i="5" s="1"/>
  <c r="R144" i="5"/>
  <c r="AB34" i="5" a="1"/>
  <c r="AB34" i="5" s="1"/>
  <c r="AC106" i="5" s="1"/>
  <c r="AC118" i="5" s="1"/>
  <c r="AC130" i="5" s="1"/>
  <c r="H144" i="5"/>
  <c r="F125" i="5"/>
  <c r="F137" i="5" s="1"/>
  <c r="J120" i="5"/>
  <c r="J132" i="5" s="1"/>
  <c r="Y35" i="5" a="1"/>
  <c r="Y35" i="5" s="1"/>
  <c r="Z107" i="5" s="1"/>
  <c r="X34" i="5" a="1"/>
  <c r="X34" i="5" s="1"/>
  <c r="Y106" i="5" s="1"/>
  <c r="S123" i="5"/>
  <c r="S135" i="5" s="1"/>
  <c r="AD35" i="5" a="1"/>
  <c r="AD35" i="5" s="1"/>
  <c r="AE107" i="5" s="1"/>
  <c r="AE35" i="5" a="1"/>
  <c r="AE35" i="5" s="1"/>
  <c r="AF107" i="5" s="1"/>
  <c r="O126" i="5"/>
  <c r="O138" i="5" s="1"/>
  <c r="AA35" i="5" a="1"/>
  <c r="AA35" i="5" s="1"/>
  <c r="AB107" i="5" s="1"/>
  <c r="I124" i="5"/>
  <c r="I136" i="5" s="1"/>
  <c r="Y34" i="5" a="1"/>
  <c r="Y34" i="5" s="1"/>
  <c r="Z106" i="5" s="1"/>
  <c r="Z118" i="5" s="1"/>
  <c r="Z130" i="5" s="1"/>
  <c r="AF35" i="5" a="1"/>
  <c r="AF35" i="5" s="1"/>
  <c r="AG107" i="5" s="1"/>
  <c r="W35" i="5" a="1"/>
  <c r="W35" i="5" s="1"/>
  <c r="X107" i="5" s="1"/>
  <c r="R142" i="5"/>
  <c r="I120" i="5"/>
  <c r="I132" i="5" s="1"/>
  <c r="AH35" i="5" a="1"/>
  <c r="AH35" i="5" s="1"/>
  <c r="F118" i="5"/>
  <c r="F130" i="5" s="1"/>
  <c r="F142" i="5" s="1"/>
  <c r="Z35" i="5" a="1"/>
  <c r="Z35" i="5" s="1"/>
  <c r="AA107" i="5" s="1"/>
  <c r="H142" i="5"/>
  <c r="O123" i="5"/>
  <c r="O135" i="5" s="1"/>
  <c r="AI35" i="5" a="1"/>
  <c r="AI35" i="5" s="1"/>
  <c r="C142" i="5"/>
  <c r="K111" i="5"/>
  <c r="K123" i="5" s="1"/>
  <c r="K135" i="5" s="1"/>
  <c r="E121" i="5"/>
  <c r="E133" i="5" s="1"/>
  <c r="D125" i="5"/>
  <c r="D137" i="5" s="1"/>
  <c r="I123" i="5"/>
  <c r="I135" i="5" s="1"/>
  <c r="P119" i="5"/>
  <c r="P131" i="5" s="1"/>
  <c r="AB44" i="5" a="1"/>
  <c r="AB44" i="5" s="1"/>
  <c r="AC115" i="5" s="1"/>
  <c r="S118" i="5"/>
  <c r="S130" i="5" s="1"/>
  <c r="D121" i="5"/>
  <c r="D133" i="5" s="1"/>
  <c r="G119" i="5"/>
  <c r="G131" i="5" s="1"/>
  <c r="AC34" i="5" a="1"/>
  <c r="AC34" i="5" s="1"/>
  <c r="AD106" i="5" s="1"/>
  <c r="AI34" i="5" a="1"/>
  <c r="AI34" i="5" s="1"/>
  <c r="Q115" i="5"/>
  <c r="T122" i="5"/>
  <c r="T134" i="5" s="1"/>
  <c r="L126" i="5"/>
  <c r="L138" i="5" s="1"/>
  <c r="AD44" i="5" a="1"/>
  <c r="AD44" i="5" s="1"/>
  <c r="AE115" i="5" s="1"/>
  <c r="AG34" i="5" a="1"/>
  <c r="AG34" i="5" s="1"/>
  <c r="L123" i="5"/>
  <c r="L135" i="5" s="1"/>
  <c r="C144" i="5"/>
  <c r="N121" i="5"/>
  <c r="N133" i="5" s="1"/>
  <c r="N126" i="5"/>
  <c r="N138" i="5" s="1"/>
  <c r="AE38" i="5" a="1"/>
  <c r="AE38" i="5" s="1"/>
  <c r="AF110" i="5" s="1"/>
  <c r="I126" i="5"/>
  <c r="I138" i="5" s="1"/>
  <c r="M143" i="5"/>
  <c r="AE34" i="5" a="1"/>
  <c r="AE34" i="5" s="1"/>
  <c r="AF106" i="5" s="1"/>
  <c r="F123" i="5"/>
  <c r="F135" i="5" s="1"/>
  <c r="L118" i="5"/>
  <c r="L130" i="5" s="1"/>
  <c r="AH34" i="5" a="1"/>
  <c r="AH34" i="5" s="1"/>
  <c r="K118" i="5"/>
  <c r="K130" i="5" s="1"/>
  <c r="M144" i="5"/>
  <c r="E127" i="5"/>
  <c r="E139" i="5" s="1"/>
  <c r="AA38" i="5" a="1"/>
  <c r="AA38" i="5" s="1"/>
  <c r="AB110" i="5" s="1"/>
  <c r="D119" i="5"/>
  <c r="D131" i="5" s="1"/>
  <c r="AA34" i="5" a="1"/>
  <c r="AA34" i="5" s="1"/>
  <c r="AB106" i="5" s="1"/>
  <c r="AF44" i="5" a="1"/>
  <c r="AF44" i="5" s="1"/>
  <c r="AG115" i="5" s="1"/>
  <c r="X44" i="5" a="1"/>
  <c r="X44" i="5" s="1"/>
  <c r="Y115" i="5" s="1"/>
  <c r="G121" i="5"/>
  <c r="G133" i="5" s="1"/>
  <c r="AD34" i="5" a="1"/>
  <c r="AD34" i="5" s="1"/>
  <c r="AE106" i="5" s="1"/>
  <c r="AE118" i="5" s="1"/>
  <c r="AE130" i="5" s="1"/>
  <c r="Q119" i="5"/>
  <c r="Q131" i="5" s="1"/>
  <c r="G126" i="5"/>
  <c r="G138" i="5" s="1"/>
  <c r="AI44" i="5" a="1"/>
  <c r="AI44" i="5" s="1"/>
  <c r="E119" i="5"/>
  <c r="E131" i="5" s="1"/>
  <c r="O106" i="5"/>
  <c r="W34" i="5" a="1"/>
  <c r="W34" i="5" s="1"/>
  <c r="X106" i="5" s="1"/>
  <c r="X119" i="5" s="1"/>
  <c r="X131" i="5" s="1"/>
  <c r="Z44" i="5" a="1"/>
  <c r="Z44" i="5" s="1"/>
  <c r="AA115" i="5" s="1"/>
  <c r="Z34" i="5" a="1"/>
  <c r="Z34" i="5" s="1"/>
  <c r="AA106" i="5" s="1"/>
  <c r="V123" i="5"/>
  <c r="V135" i="5" s="1"/>
  <c r="P36" i="5"/>
  <c r="X36" i="5" s="1" a="1"/>
  <c r="X36" i="5" s="1"/>
  <c r="Y108" i="5" s="1"/>
  <c r="AF38" i="5" a="1"/>
  <c r="AF38" i="5" s="1"/>
  <c r="AG110" i="5" s="1"/>
  <c r="J114" i="5"/>
  <c r="J126" i="5" s="1"/>
  <c r="J138" i="5" s="1"/>
  <c r="AC44" i="5" a="1"/>
  <c r="AC44" i="5" s="1"/>
  <c r="AD115" i="5" s="1"/>
  <c r="C143" i="5"/>
  <c r="Y44" i="5" a="1"/>
  <c r="Y44" i="5" s="1"/>
  <c r="Z115" i="5" s="1"/>
  <c r="W143" i="5"/>
  <c r="AF34" i="5" a="1"/>
  <c r="AF34" i="5" s="1"/>
  <c r="AG106" i="5" s="1"/>
  <c r="AG118" i="5" s="1"/>
  <c r="AG130" i="5" s="1"/>
  <c r="S125" i="5"/>
  <c r="S137" i="5" s="1"/>
  <c r="N124" i="5"/>
  <c r="N136" i="5" s="1"/>
  <c r="L124" i="5"/>
  <c r="L136" i="5" s="1"/>
  <c r="Z39" i="5" a="1"/>
  <c r="Z39" i="5" s="1"/>
  <c r="AA111" i="5" s="1"/>
  <c r="E125" i="5"/>
  <c r="E137" i="5" s="1"/>
  <c r="E124" i="5"/>
  <c r="E136" i="5" s="1"/>
  <c r="I119" i="5"/>
  <c r="I131" i="5" s="1"/>
  <c r="I142" i="5" s="1"/>
  <c r="AF39" i="5" a="1"/>
  <c r="AF39" i="5" s="1"/>
  <c r="AG111" i="5" s="1"/>
  <c r="E122" i="5"/>
  <c r="E134" i="5" s="1"/>
  <c r="T114" i="5"/>
  <c r="T126" i="5" s="1"/>
  <c r="T138" i="5" s="1"/>
  <c r="AI41" i="5" a="1"/>
  <c r="AI41" i="5" s="1"/>
  <c r="AC41" i="5" a="1"/>
  <c r="AC41" i="5" s="1"/>
  <c r="AD112" i="5" s="1"/>
  <c r="F124" i="5"/>
  <c r="F136" i="5" s="1"/>
  <c r="D124" i="5"/>
  <c r="D136" i="5" s="1"/>
  <c r="D122" i="5"/>
  <c r="D134" i="5" s="1"/>
  <c r="F126" i="5"/>
  <c r="F138" i="5" s="1"/>
  <c r="D123" i="5"/>
  <c r="D135" i="5" s="1"/>
  <c r="AB38" i="5" a="1"/>
  <c r="AB38" i="5" s="1"/>
  <c r="AC110" i="5" s="1"/>
  <c r="AI38" i="5" a="1"/>
  <c r="AI38" i="5" s="1"/>
  <c r="G127" i="5"/>
  <c r="G139" i="5" s="1"/>
  <c r="F121" i="5"/>
  <c r="F133" i="5" s="1"/>
  <c r="O121" i="5"/>
  <c r="O133" i="5" s="1"/>
  <c r="D120" i="5"/>
  <c r="D132" i="5" s="1"/>
  <c r="S126" i="5"/>
  <c r="S138" i="5" s="1"/>
  <c r="AC35" i="5" a="1"/>
  <c r="AC35" i="5" s="1"/>
  <c r="AD107" i="5" s="1"/>
  <c r="O120" i="5"/>
  <c r="O132" i="5" s="1"/>
  <c r="AC39" i="5" a="1"/>
  <c r="AC39" i="5" s="1"/>
  <c r="AD111" i="5" s="1"/>
  <c r="L125" i="5"/>
  <c r="L137" i="5" s="1"/>
  <c r="U118" i="5"/>
  <c r="U130" i="5" s="1"/>
  <c r="U142" i="5" s="1"/>
  <c r="V120" i="5"/>
  <c r="V132" i="5" s="1"/>
  <c r="S124" i="5"/>
  <c r="S136" i="5" s="1"/>
  <c r="L127" i="5"/>
  <c r="L139" i="5" s="1"/>
  <c r="X39" i="5" a="1"/>
  <c r="X39" i="5" s="1"/>
  <c r="Y111" i="5" s="1"/>
  <c r="V121" i="5"/>
  <c r="V133" i="5" s="1"/>
  <c r="E126" i="5"/>
  <c r="E138" i="5" s="1"/>
  <c r="N127" i="5"/>
  <c r="N139" i="5" s="1"/>
  <c r="I121" i="5"/>
  <c r="I133" i="5" s="1"/>
  <c r="S120" i="5"/>
  <c r="S132" i="5" s="1"/>
  <c r="L120" i="5"/>
  <c r="L132" i="5" s="1"/>
  <c r="O122" i="5"/>
  <c r="O134" i="5" s="1"/>
  <c r="AG39" i="5" a="1"/>
  <c r="AG39" i="5" s="1"/>
  <c r="F127" i="5"/>
  <c r="F139" i="5" s="1"/>
  <c r="AC38" i="5" a="1"/>
  <c r="AC38" i="5" s="1"/>
  <c r="AD110" i="5" s="1"/>
  <c r="K114" i="5"/>
  <c r="K126" i="5" s="1"/>
  <c r="K138" i="5" s="1"/>
  <c r="O125" i="5"/>
  <c r="O137" i="5" s="1"/>
  <c r="AI39" i="5" a="1"/>
  <c r="AI39" i="5" s="1"/>
  <c r="L122" i="5"/>
  <c r="L134" i="5" s="1"/>
  <c r="W38" i="5" a="1"/>
  <c r="W38" i="5" s="1"/>
  <c r="X110" i="5" s="1"/>
  <c r="O127" i="5"/>
  <c r="O139" i="5" s="1"/>
  <c r="U111" i="5"/>
  <c r="U123" i="5" s="1"/>
  <c r="U135" i="5" s="1"/>
  <c r="G124" i="5"/>
  <c r="G136" i="5" s="1"/>
  <c r="D118" i="5"/>
  <c r="D130" i="5" s="1"/>
  <c r="S122" i="5"/>
  <c r="S134" i="5" s="1"/>
  <c r="N120" i="5"/>
  <c r="N132" i="5" s="1"/>
  <c r="AG41" i="5" a="1"/>
  <c r="AG41" i="5" s="1"/>
  <c r="F120" i="5"/>
  <c r="F132" i="5" s="1"/>
  <c r="O124" i="5"/>
  <c r="O136" i="5" s="1"/>
  <c r="P110" i="5"/>
  <c r="P122" i="5" s="1"/>
  <c r="P134" i="5" s="1"/>
  <c r="L119" i="5"/>
  <c r="L131" i="5" s="1"/>
  <c r="N118" i="5"/>
  <c r="N130" i="5" s="1"/>
  <c r="N142" i="5" s="1"/>
  <c r="N147" i="5" s="1"/>
  <c r="AD41" i="5" a="1"/>
  <c r="AD41" i="5" s="1"/>
  <c r="AE112" i="5" s="1"/>
  <c r="Z41" i="5" a="1"/>
  <c r="Z41" i="5" s="1"/>
  <c r="AA112" i="5" s="1"/>
  <c r="P118" i="5"/>
  <c r="P130" i="5" s="1"/>
  <c r="P142" i="5" s="1"/>
  <c r="F122" i="5"/>
  <c r="F134" i="5" s="1"/>
  <c r="D126" i="5"/>
  <c r="D138" i="5" s="1"/>
  <c r="Z38" i="5" a="1"/>
  <c r="Z38" i="5" s="1"/>
  <c r="AA110" i="5" s="1"/>
  <c r="O43" i="5"/>
  <c r="Y41" i="5" a="1"/>
  <c r="Y41" i="5" s="1"/>
  <c r="Z112" i="5" s="1"/>
  <c r="N125" i="5"/>
  <c r="N137" i="5" s="1"/>
  <c r="T120" i="5"/>
  <c r="T132" i="5" s="1"/>
  <c r="D127" i="5"/>
  <c r="D139" i="5" s="1"/>
  <c r="G125" i="5"/>
  <c r="G137" i="5" s="1"/>
  <c r="U114" i="5"/>
  <c r="U126" i="5" s="1"/>
  <c r="U138" i="5" s="1"/>
  <c r="L121" i="5"/>
  <c r="L133" i="5" s="1"/>
  <c r="J123" i="5"/>
  <c r="J135" i="5" s="1"/>
  <c r="T119" i="5"/>
  <c r="T131" i="5" s="1"/>
  <c r="S121" i="5"/>
  <c r="S133" i="5" s="1"/>
  <c r="G122" i="5"/>
  <c r="G134" i="5" s="1"/>
  <c r="AF41" i="5" a="1"/>
  <c r="AF41" i="5" s="1"/>
  <c r="AG112" i="5" s="1"/>
  <c r="T121" i="5"/>
  <c r="T133" i="5" s="1"/>
  <c r="V118" i="5"/>
  <c r="V130" i="5" s="1"/>
  <c r="V142" i="5" s="1"/>
  <c r="X35" i="5" a="1"/>
  <c r="X35" i="5" s="1"/>
  <c r="Y107" i="5" s="1"/>
  <c r="Y119" i="5" s="1"/>
  <c r="Y131" i="5" s="1"/>
  <c r="AH38" i="5" a="1"/>
  <c r="AH38" i="5" s="1"/>
  <c r="X41" i="5" a="1"/>
  <c r="X41" i="5" s="1"/>
  <c r="Y112" i="5" s="1"/>
  <c r="E118" i="5"/>
  <c r="E130" i="5" s="1"/>
  <c r="J122" i="5"/>
  <c r="J134" i="5" s="1"/>
  <c r="E123" i="5"/>
  <c r="E135" i="5" s="1"/>
  <c r="AE39" i="5" a="1"/>
  <c r="AE39" i="5" s="1"/>
  <c r="AF111" i="5" s="1"/>
  <c r="N123" i="5"/>
  <c r="N135" i="5" s="1"/>
  <c r="N122" i="5"/>
  <c r="N134" i="5" s="1"/>
  <c r="G120" i="5"/>
  <c r="G132" i="5" s="1"/>
  <c r="T123" i="5"/>
  <c r="T135" i="5" s="1"/>
  <c r="J121" i="5"/>
  <c r="J133" i="5" s="1"/>
  <c r="AA39" i="5" a="1"/>
  <c r="AA39" i="5" s="1"/>
  <c r="AB111" i="5" s="1"/>
  <c r="AH39" i="5" a="1"/>
  <c r="AH39" i="5" s="1"/>
  <c r="V112" i="5"/>
  <c r="V124" i="5" s="1"/>
  <c r="V136" i="5" s="1"/>
  <c r="I122" i="5"/>
  <c r="I134" i="5" s="1"/>
  <c r="V122" i="5"/>
  <c r="V134" i="5" s="1"/>
  <c r="AG119" i="5"/>
  <c r="AG131" i="5" s="1"/>
  <c r="AG142" i="5" s="1"/>
  <c r="W39" i="5" a="1"/>
  <c r="W39" i="5" s="1"/>
  <c r="X111" i="5" s="1"/>
  <c r="I127" i="5"/>
  <c r="I139" i="5" s="1"/>
  <c r="AD39" i="5" a="1"/>
  <c r="AD39" i="5" s="1"/>
  <c r="AE111" i="5" s="1"/>
  <c r="G123" i="5"/>
  <c r="G135" i="5" s="1"/>
  <c r="AB41" i="5" a="1"/>
  <c r="AB41" i="5" s="1"/>
  <c r="AC112" i="5" s="1"/>
  <c r="J119" i="5"/>
  <c r="J131" i="5" s="1"/>
  <c r="J142" i="5" s="1"/>
  <c r="Y39" i="5" a="1"/>
  <c r="Y39" i="5" s="1"/>
  <c r="Z111" i="5" s="1"/>
  <c r="G118" i="5"/>
  <c r="G130" i="5" s="1"/>
  <c r="I125" i="5"/>
  <c r="I137" i="5" s="1"/>
  <c r="Q118" i="5"/>
  <c r="Q130" i="5" s="1"/>
  <c r="AG35" i="5" a="1"/>
  <c r="AG35" i="5" s="1"/>
  <c r="AD38" i="5" a="1"/>
  <c r="AD38" i="5" s="1"/>
  <c r="AE110" i="5" s="1"/>
  <c r="S119" i="5"/>
  <c r="S131" i="5" s="1"/>
  <c r="AE41" i="5" a="1"/>
  <c r="AE41" i="5" s="1"/>
  <c r="AF112" i="5" s="1"/>
  <c r="N258" i="3"/>
  <c r="O258" i="3" s="1"/>
  <c r="P258" i="3" s="1"/>
  <c r="Q258" i="3" s="1"/>
  <c r="R258" i="3" s="1"/>
  <c r="N266" i="3"/>
  <c r="O266" i="3" s="1"/>
  <c r="P266" i="3" s="1"/>
  <c r="Q266" i="3" s="1"/>
  <c r="R266" i="3" s="1"/>
  <c r="N274" i="3"/>
  <c r="O274" i="3" s="1"/>
  <c r="P274" i="3" s="1"/>
  <c r="Q274" i="3" s="1"/>
  <c r="R274" i="3" s="1"/>
  <c r="F274" i="3"/>
  <c r="G274" i="3" s="1"/>
  <c r="H274" i="3" s="1"/>
  <c r="I274" i="3" s="1"/>
  <c r="J274" i="3" s="1"/>
  <c r="K274" i="3" s="1"/>
  <c r="L274" i="3" s="1"/>
  <c r="E250" i="3"/>
  <c r="N257" i="3"/>
  <c r="O257" i="3" s="1"/>
  <c r="P257" i="3" s="1"/>
  <c r="Q257" i="3" s="1"/>
  <c r="R257" i="3" s="1"/>
  <c r="F257" i="3"/>
  <c r="G257" i="3" s="1"/>
  <c r="H257" i="3" s="1"/>
  <c r="I257" i="3" s="1"/>
  <c r="J257" i="3" s="1"/>
  <c r="K257" i="3" s="1"/>
  <c r="L257" i="3" s="1"/>
  <c r="E262" i="3"/>
  <c r="N265" i="3"/>
  <c r="O265" i="3" s="1"/>
  <c r="P265" i="3" s="1"/>
  <c r="Q265" i="3" s="1"/>
  <c r="R265" i="3" s="1"/>
  <c r="F265" i="3"/>
  <c r="G265" i="3" s="1"/>
  <c r="H265" i="3" s="1"/>
  <c r="I265" i="3" s="1"/>
  <c r="J265" i="3" s="1"/>
  <c r="K265" i="3" s="1"/>
  <c r="L265" i="3" s="1"/>
  <c r="E270" i="3"/>
  <c r="N273" i="3"/>
  <c r="O273" i="3" s="1"/>
  <c r="P273" i="3" s="1"/>
  <c r="Q273" i="3" s="1"/>
  <c r="R273" i="3" s="1"/>
  <c r="F273" i="3"/>
  <c r="G273" i="3" s="1"/>
  <c r="H273" i="3" s="1"/>
  <c r="I273" i="3" s="1"/>
  <c r="J273" i="3" s="1"/>
  <c r="K273" i="3" s="1"/>
  <c r="L273" i="3" s="1"/>
  <c r="N259" i="3"/>
  <c r="O259" i="3" s="1"/>
  <c r="P259" i="3" s="1"/>
  <c r="Q259" i="3" s="1"/>
  <c r="R259" i="3" s="1"/>
  <c r="E251" i="3"/>
  <c r="F251" i="3" s="1"/>
  <c r="G251" i="3" s="1"/>
  <c r="H251" i="3" s="1"/>
  <c r="I251" i="3" s="1"/>
  <c r="J251" i="3" s="1"/>
  <c r="K251" i="3" s="1"/>
  <c r="L251" i="3" s="1"/>
  <c r="E263" i="3"/>
  <c r="E271" i="3"/>
  <c r="F271" i="3" s="1"/>
  <c r="G271" i="3" s="1"/>
  <c r="H271" i="3" s="1"/>
  <c r="I271" i="3" s="1"/>
  <c r="J271" i="3" s="1"/>
  <c r="K271" i="3" s="1"/>
  <c r="L271" i="3" s="1"/>
  <c r="E229" i="3"/>
  <c r="F229" i="3" s="1"/>
  <c r="G229" i="3" s="1"/>
  <c r="H229" i="3" s="1"/>
  <c r="I229" i="3" s="1"/>
  <c r="J229" i="3" s="1"/>
  <c r="K229" i="3" s="1"/>
  <c r="L229" i="3" s="1"/>
  <c r="E230" i="3"/>
  <c r="F230" i="3" s="1"/>
  <c r="G230" i="3" s="1"/>
  <c r="H230" i="3" s="1"/>
  <c r="I230" i="3" s="1"/>
  <c r="J230" i="3" s="1"/>
  <c r="K230" i="3" s="1"/>
  <c r="L230" i="3" s="1"/>
  <c r="E231" i="3"/>
  <c r="F231" i="3" s="1"/>
  <c r="G231" i="3" s="1"/>
  <c r="H231" i="3" s="1"/>
  <c r="I231" i="3" s="1"/>
  <c r="J231" i="3" s="1"/>
  <c r="K231" i="3" s="1"/>
  <c r="L231" i="3" s="1"/>
  <c r="E232" i="3"/>
  <c r="E233" i="3"/>
  <c r="E234" i="3"/>
  <c r="E235" i="3"/>
  <c r="E236" i="3"/>
  <c r="E237" i="3"/>
  <c r="F237" i="3" s="1"/>
  <c r="G237" i="3" s="1"/>
  <c r="H237" i="3" s="1"/>
  <c r="I237" i="3" s="1"/>
  <c r="J237" i="3" s="1"/>
  <c r="K237" i="3" s="1"/>
  <c r="L237" i="3" s="1"/>
  <c r="E238" i="3"/>
  <c r="E239" i="3"/>
  <c r="F239" i="3" s="1"/>
  <c r="G239" i="3" s="1"/>
  <c r="H239" i="3" s="1"/>
  <c r="I239" i="3" s="1"/>
  <c r="J239" i="3" s="1"/>
  <c r="K239" i="3" s="1"/>
  <c r="L239" i="3" s="1"/>
  <c r="E240" i="3"/>
  <c r="E241" i="3"/>
  <c r="E242" i="3"/>
  <c r="E243" i="3"/>
  <c r="E244" i="3"/>
  <c r="E245" i="3"/>
  <c r="F245" i="3" s="1"/>
  <c r="G245" i="3" s="1"/>
  <c r="H245" i="3" s="1"/>
  <c r="I245" i="3" s="1"/>
  <c r="J245" i="3" s="1"/>
  <c r="K245" i="3" s="1"/>
  <c r="L245" i="3" s="1"/>
  <c r="E246" i="3"/>
  <c r="E247" i="3"/>
  <c r="F247" i="3" s="1"/>
  <c r="G247" i="3" s="1"/>
  <c r="H247" i="3" s="1"/>
  <c r="I247" i="3" s="1"/>
  <c r="J247" i="3" s="1"/>
  <c r="K247" i="3" s="1"/>
  <c r="L247" i="3" s="1"/>
  <c r="E248" i="3"/>
  <c r="N252" i="3"/>
  <c r="O252" i="3" s="1"/>
  <c r="P252" i="3" s="1"/>
  <c r="Q252" i="3" s="1"/>
  <c r="R252" i="3" s="1"/>
  <c r="F252" i="3"/>
  <c r="G252" i="3" s="1"/>
  <c r="H252" i="3" s="1"/>
  <c r="I252" i="3" s="1"/>
  <c r="J252" i="3" s="1"/>
  <c r="K252" i="3" s="1"/>
  <c r="L252" i="3" s="1"/>
  <c r="G264" i="3"/>
  <c r="H264" i="3" s="1"/>
  <c r="I264" i="3" s="1"/>
  <c r="J264" i="3" s="1"/>
  <c r="K264" i="3" s="1"/>
  <c r="L264" i="3" s="1"/>
  <c r="N264" i="3"/>
  <c r="O264" i="3" s="1"/>
  <c r="P264" i="3" s="1"/>
  <c r="Q264" i="3" s="1"/>
  <c r="R264" i="3" s="1"/>
  <c r="F264" i="3"/>
  <c r="G272" i="3"/>
  <c r="H272" i="3" s="1"/>
  <c r="I272" i="3" s="1"/>
  <c r="J272" i="3" s="1"/>
  <c r="K272" i="3" s="1"/>
  <c r="L272" i="3" s="1"/>
  <c r="N272" i="3"/>
  <c r="O272" i="3" s="1"/>
  <c r="P272" i="3" s="1"/>
  <c r="Q272" i="3" s="1"/>
  <c r="R272" i="3" s="1"/>
  <c r="F272" i="3"/>
  <c r="N250" i="3"/>
  <c r="O250" i="3" s="1"/>
  <c r="P250" i="3" s="1"/>
  <c r="Q250" i="3" s="1"/>
  <c r="R250" i="3" s="1"/>
  <c r="F250" i="3"/>
  <c r="G250" i="3" s="1"/>
  <c r="H250" i="3" s="1"/>
  <c r="I250" i="3" s="1"/>
  <c r="J250" i="3" s="1"/>
  <c r="K250" i="3" s="1"/>
  <c r="L250" i="3" s="1"/>
  <c r="E259" i="3"/>
  <c r="F259" i="3" s="1"/>
  <c r="G259" i="3" s="1"/>
  <c r="H259" i="3" s="1"/>
  <c r="I259" i="3" s="1"/>
  <c r="J259" i="3" s="1"/>
  <c r="K259" i="3" s="1"/>
  <c r="L259" i="3" s="1"/>
  <c r="N262" i="3"/>
  <c r="O262" i="3" s="1"/>
  <c r="P262" i="3" s="1"/>
  <c r="Q262" i="3" s="1"/>
  <c r="R262" i="3" s="1"/>
  <c r="F262" i="3"/>
  <c r="G262" i="3" s="1"/>
  <c r="H262" i="3" s="1"/>
  <c r="I262" i="3" s="1"/>
  <c r="J262" i="3" s="1"/>
  <c r="K262" i="3" s="1"/>
  <c r="L262" i="3" s="1"/>
  <c r="E267" i="3"/>
  <c r="N270" i="3"/>
  <c r="O270" i="3" s="1"/>
  <c r="P270" i="3" s="1"/>
  <c r="Q270" i="3" s="1"/>
  <c r="R270" i="3" s="1"/>
  <c r="F270" i="3"/>
  <c r="G270" i="3" s="1"/>
  <c r="H270" i="3" s="1"/>
  <c r="I270" i="3" s="1"/>
  <c r="J270" i="3" s="1"/>
  <c r="K270" i="3" s="1"/>
  <c r="L270" i="3" s="1"/>
  <c r="N251" i="3"/>
  <c r="O251" i="3" s="1"/>
  <c r="P251" i="3" s="1"/>
  <c r="Q251" i="3" s="1"/>
  <c r="R251" i="3" s="1"/>
  <c r="N271" i="3"/>
  <c r="O271" i="3" s="1"/>
  <c r="P271" i="3" s="1"/>
  <c r="Q271" i="3" s="1"/>
  <c r="R271" i="3" s="1"/>
  <c r="N249" i="3"/>
  <c r="O249" i="3" s="1"/>
  <c r="P249" i="3" s="1"/>
  <c r="Q249" i="3" s="1"/>
  <c r="R249" i="3" s="1"/>
  <c r="F249" i="3"/>
  <c r="G249" i="3" s="1"/>
  <c r="H249" i="3" s="1"/>
  <c r="I249" i="3" s="1"/>
  <c r="J249" i="3" s="1"/>
  <c r="K249" i="3" s="1"/>
  <c r="L249" i="3" s="1"/>
  <c r="E258" i="3"/>
  <c r="F258" i="3" s="1"/>
  <c r="G258" i="3" s="1"/>
  <c r="H258" i="3" s="1"/>
  <c r="I258" i="3" s="1"/>
  <c r="J258" i="3" s="1"/>
  <c r="K258" i="3" s="1"/>
  <c r="L258" i="3" s="1"/>
  <c r="N261" i="3"/>
  <c r="O261" i="3" s="1"/>
  <c r="P261" i="3" s="1"/>
  <c r="Q261" i="3" s="1"/>
  <c r="R261" i="3" s="1"/>
  <c r="F261" i="3"/>
  <c r="G261" i="3" s="1"/>
  <c r="H261" i="3" s="1"/>
  <c r="I261" i="3" s="1"/>
  <c r="J261" i="3" s="1"/>
  <c r="K261" i="3" s="1"/>
  <c r="L261" i="3" s="1"/>
  <c r="E266" i="3"/>
  <c r="F266" i="3" s="1"/>
  <c r="G266" i="3" s="1"/>
  <c r="H266" i="3" s="1"/>
  <c r="I266" i="3" s="1"/>
  <c r="J266" i="3" s="1"/>
  <c r="K266" i="3" s="1"/>
  <c r="L266" i="3" s="1"/>
  <c r="N269" i="3"/>
  <c r="O269" i="3" s="1"/>
  <c r="P269" i="3" s="1"/>
  <c r="Q269" i="3" s="1"/>
  <c r="R269" i="3" s="1"/>
  <c r="F269" i="3"/>
  <c r="G269" i="3" s="1"/>
  <c r="H269" i="3" s="1"/>
  <c r="I269" i="3" s="1"/>
  <c r="J269" i="3" s="1"/>
  <c r="K269" i="3" s="1"/>
  <c r="L269" i="3" s="1"/>
  <c r="E274" i="3"/>
  <c r="N267" i="3"/>
  <c r="O267" i="3" s="1"/>
  <c r="P267" i="3" s="1"/>
  <c r="Q267" i="3" s="1"/>
  <c r="R267" i="3" s="1"/>
  <c r="F267" i="3"/>
  <c r="G267" i="3" s="1"/>
  <c r="H267" i="3" s="1"/>
  <c r="I267" i="3" s="1"/>
  <c r="J267" i="3" s="1"/>
  <c r="K267" i="3" s="1"/>
  <c r="L267" i="3" s="1"/>
  <c r="G263" i="3"/>
  <c r="H263" i="3" s="1"/>
  <c r="I263" i="3" s="1"/>
  <c r="J263" i="3" s="1"/>
  <c r="K263" i="3" s="1"/>
  <c r="L263" i="3" s="1"/>
  <c r="N263" i="3"/>
  <c r="O263" i="3" s="1"/>
  <c r="P263" i="3" s="1"/>
  <c r="Q263" i="3" s="1"/>
  <c r="R263" i="3" s="1"/>
  <c r="F263" i="3"/>
  <c r="G232" i="3"/>
  <c r="H232" i="3" s="1"/>
  <c r="I232" i="3" s="1"/>
  <c r="J232" i="3" s="1"/>
  <c r="K232" i="3" s="1"/>
  <c r="L232" i="3" s="1"/>
  <c r="N232" i="3"/>
  <c r="O232" i="3" s="1"/>
  <c r="P232" i="3" s="1"/>
  <c r="Q232" i="3" s="1"/>
  <c r="R232" i="3" s="1"/>
  <c r="F232" i="3"/>
  <c r="N233" i="3"/>
  <c r="O233" i="3" s="1"/>
  <c r="P233" i="3" s="1"/>
  <c r="Q233" i="3" s="1"/>
  <c r="R233" i="3" s="1"/>
  <c r="F233" i="3"/>
  <c r="G233" i="3" s="1"/>
  <c r="H233" i="3" s="1"/>
  <c r="I233" i="3" s="1"/>
  <c r="J233" i="3" s="1"/>
  <c r="K233" i="3" s="1"/>
  <c r="L233" i="3" s="1"/>
  <c r="G234" i="3"/>
  <c r="H234" i="3" s="1"/>
  <c r="I234" i="3" s="1"/>
  <c r="J234" i="3" s="1"/>
  <c r="K234" i="3" s="1"/>
  <c r="L234" i="3" s="1"/>
  <c r="N234" i="3"/>
  <c r="O234" i="3" s="1"/>
  <c r="P234" i="3" s="1"/>
  <c r="Q234" i="3" s="1"/>
  <c r="R234" i="3" s="1"/>
  <c r="F234" i="3"/>
  <c r="G235" i="3"/>
  <c r="H235" i="3" s="1"/>
  <c r="I235" i="3" s="1"/>
  <c r="J235" i="3" s="1"/>
  <c r="K235" i="3" s="1"/>
  <c r="L235" i="3" s="1"/>
  <c r="N235" i="3"/>
  <c r="O235" i="3" s="1"/>
  <c r="P235" i="3" s="1"/>
  <c r="Q235" i="3" s="1"/>
  <c r="R235" i="3" s="1"/>
  <c r="F235" i="3"/>
  <c r="N236" i="3"/>
  <c r="O236" i="3" s="1"/>
  <c r="P236" i="3" s="1"/>
  <c r="Q236" i="3" s="1"/>
  <c r="R236" i="3" s="1"/>
  <c r="F236" i="3"/>
  <c r="G236" i="3" s="1"/>
  <c r="H236" i="3" s="1"/>
  <c r="I236" i="3" s="1"/>
  <c r="J236" i="3" s="1"/>
  <c r="K236" i="3" s="1"/>
  <c r="L236" i="3" s="1"/>
  <c r="N237" i="3"/>
  <c r="O237" i="3" s="1"/>
  <c r="P237" i="3" s="1"/>
  <c r="Q237" i="3" s="1"/>
  <c r="R237" i="3" s="1"/>
  <c r="N238" i="3"/>
  <c r="O238" i="3" s="1"/>
  <c r="P238" i="3" s="1"/>
  <c r="Q238" i="3" s="1"/>
  <c r="R238" i="3" s="1"/>
  <c r="F238" i="3"/>
  <c r="G238" i="3" s="1"/>
  <c r="H238" i="3" s="1"/>
  <c r="I238" i="3" s="1"/>
  <c r="J238" i="3" s="1"/>
  <c r="K238" i="3" s="1"/>
  <c r="L238" i="3" s="1"/>
  <c r="N239" i="3"/>
  <c r="O239" i="3" s="1"/>
  <c r="P239" i="3" s="1"/>
  <c r="Q239" i="3" s="1"/>
  <c r="R239" i="3" s="1"/>
  <c r="G240" i="3"/>
  <c r="H240" i="3" s="1"/>
  <c r="I240" i="3" s="1"/>
  <c r="J240" i="3" s="1"/>
  <c r="K240" i="3" s="1"/>
  <c r="L240" i="3" s="1"/>
  <c r="N240" i="3"/>
  <c r="O240" i="3" s="1"/>
  <c r="P240" i="3" s="1"/>
  <c r="Q240" i="3" s="1"/>
  <c r="R240" i="3" s="1"/>
  <c r="F240" i="3"/>
  <c r="N241" i="3"/>
  <c r="O241" i="3" s="1"/>
  <c r="P241" i="3" s="1"/>
  <c r="Q241" i="3" s="1"/>
  <c r="R241" i="3" s="1"/>
  <c r="F241" i="3"/>
  <c r="G241" i="3" s="1"/>
  <c r="H241" i="3" s="1"/>
  <c r="I241" i="3" s="1"/>
  <c r="J241" i="3" s="1"/>
  <c r="K241" i="3" s="1"/>
  <c r="L241" i="3" s="1"/>
  <c r="G242" i="3"/>
  <c r="H242" i="3" s="1"/>
  <c r="I242" i="3" s="1"/>
  <c r="J242" i="3" s="1"/>
  <c r="K242" i="3" s="1"/>
  <c r="L242" i="3" s="1"/>
  <c r="N242" i="3"/>
  <c r="O242" i="3" s="1"/>
  <c r="P242" i="3" s="1"/>
  <c r="Q242" i="3" s="1"/>
  <c r="R242" i="3" s="1"/>
  <c r="F242" i="3"/>
  <c r="G243" i="3"/>
  <c r="H243" i="3" s="1"/>
  <c r="I243" i="3" s="1"/>
  <c r="J243" i="3" s="1"/>
  <c r="K243" i="3" s="1"/>
  <c r="L243" i="3" s="1"/>
  <c r="N243" i="3"/>
  <c r="O243" i="3" s="1"/>
  <c r="P243" i="3" s="1"/>
  <c r="Q243" i="3" s="1"/>
  <c r="R243" i="3" s="1"/>
  <c r="F243" i="3"/>
  <c r="N244" i="3"/>
  <c r="O244" i="3" s="1"/>
  <c r="P244" i="3" s="1"/>
  <c r="Q244" i="3" s="1"/>
  <c r="R244" i="3" s="1"/>
  <c r="F244" i="3"/>
  <c r="G244" i="3" s="1"/>
  <c r="H244" i="3" s="1"/>
  <c r="I244" i="3" s="1"/>
  <c r="J244" i="3" s="1"/>
  <c r="K244" i="3" s="1"/>
  <c r="L244" i="3" s="1"/>
  <c r="N245" i="3"/>
  <c r="O245" i="3" s="1"/>
  <c r="P245" i="3" s="1"/>
  <c r="Q245" i="3" s="1"/>
  <c r="R245" i="3" s="1"/>
  <c r="N246" i="3"/>
  <c r="O246" i="3" s="1"/>
  <c r="P246" i="3" s="1"/>
  <c r="Q246" i="3" s="1"/>
  <c r="R246" i="3" s="1"/>
  <c r="F246" i="3"/>
  <c r="G246" i="3" s="1"/>
  <c r="H246" i="3" s="1"/>
  <c r="I246" i="3" s="1"/>
  <c r="J246" i="3" s="1"/>
  <c r="K246" i="3" s="1"/>
  <c r="L246" i="3" s="1"/>
  <c r="N247" i="3"/>
  <c r="O247" i="3" s="1"/>
  <c r="P247" i="3" s="1"/>
  <c r="Q247" i="3" s="1"/>
  <c r="R247" i="3" s="1"/>
  <c r="G248" i="3"/>
  <c r="H248" i="3" s="1"/>
  <c r="I248" i="3" s="1"/>
  <c r="J248" i="3" s="1"/>
  <c r="K248" i="3" s="1"/>
  <c r="L248" i="3" s="1"/>
  <c r="N248" i="3"/>
  <c r="O248" i="3" s="1"/>
  <c r="P248" i="3" s="1"/>
  <c r="Q248" i="3" s="1"/>
  <c r="R248" i="3" s="1"/>
  <c r="F248" i="3"/>
  <c r="G260" i="3"/>
  <c r="H260" i="3" s="1"/>
  <c r="I260" i="3" s="1"/>
  <c r="J260" i="3" s="1"/>
  <c r="K260" i="3" s="1"/>
  <c r="L260" i="3" s="1"/>
  <c r="N260" i="3"/>
  <c r="O260" i="3" s="1"/>
  <c r="P260" i="3" s="1"/>
  <c r="Q260" i="3" s="1"/>
  <c r="R260" i="3" s="1"/>
  <c r="F260" i="3"/>
  <c r="G268" i="3"/>
  <c r="H268" i="3" s="1"/>
  <c r="I268" i="3" s="1"/>
  <c r="J268" i="3" s="1"/>
  <c r="K268" i="3" s="1"/>
  <c r="L268" i="3" s="1"/>
  <c r="N268" i="3"/>
  <c r="O268" i="3" s="1"/>
  <c r="P268" i="3" s="1"/>
  <c r="Q268" i="3" s="1"/>
  <c r="R268" i="3" s="1"/>
  <c r="F268" i="3"/>
  <c r="K27" i="3"/>
  <c r="L27" i="3" s="1"/>
  <c r="M27" i="3" s="1"/>
  <c r="N27" i="3" s="1"/>
  <c r="N82" i="3" s="1"/>
  <c r="C42" i="3"/>
  <c r="K47" i="3"/>
  <c r="L47" i="3" s="1"/>
  <c r="C23" i="3"/>
  <c r="C78" i="3" s="1"/>
  <c r="C7" i="3"/>
  <c r="C62" i="3" s="1"/>
  <c r="C19" i="3"/>
  <c r="D19" i="3" s="1"/>
  <c r="D25" i="3"/>
  <c r="C80" i="3"/>
  <c r="L41" i="3"/>
  <c r="K96" i="3"/>
  <c r="C14" i="3"/>
  <c r="J69" i="3"/>
  <c r="C53" i="3"/>
  <c r="J108" i="3"/>
  <c r="K45" i="3"/>
  <c r="C24" i="3"/>
  <c r="C16" i="3"/>
  <c r="C71" i="3" s="1"/>
  <c r="J71" i="3"/>
  <c r="C8" i="3"/>
  <c r="J63" i="3"/>
  <c r="K24" i="3"/>
  <c r="K16" i="3"/>
  <c r="K71" i="3" s="1"/>
  <c r="O71" i="3"/>
  <c r="K8" i="3"/>
  <c r="O63" i="3"/>
  <c r="K6" i="3"/>
  <c r="K61" i="3" s="1"/>
  <c r="C37" i="3"/>
  <c r="B92" i="3"/>
  <c r="C47" i="3"/>
  <c r="J102" i="3"/>
  <c r="C39" i="3"/>
  <c r="J94" i="3"/>
  <c r="K39" i="3"/>
  <c r="K82" i="3"/>
  <c r="C82" i="3"/>
  <c r="J79" i="3"/>
  <c r="M47" i="3"/>
  <c r="L102" i="3"/>
  <c r="K23" i="3"/>
  <c r="K15" i="3"/>
  <c r="O70" i="3"/>
  <c r="K7" i="3"/>
  <c r="O62" i="3"/>
  <c r="K4" i="3"/>
  <c r="C31" i="3"/>
  <c r="B86" i="3"/>
  <c r="C38" i="3"/>
  <c r="C93" i="3" s="1"/>
  <c r="J93" i="3"/>
  <c r="K54" i="3"/>
  <c r="O109" i="3"/>
  <c r="K46" i="3"/>
  <c r="O101" i="3"/>
  <c r="K38" i="3"/>
  <c r="O93" i="3"/>
  <c r="C36" i="3"/>
  <c r="J82" i="3"/>
  <c r="C45" i="3"/>
  <c r="J100" i="3"/>
  <c r="K37" i="3"/>
  <c r="C21" i="3"/>
  <c r="J76" i="3"/>
  <c r="C13" i="3"/>
  <c r="J68" i="3"/>
  <c r="C5" i="3"/>
  <c r="J60" i="3"/>
  <c r="K21" i="3"/>
  <c r="O76" i="3"/>
  <c r="K13" i="3"/>
  <c r="O68" i="3"/>
  <c r="K5" i="3"/>
  <c r="O60" i="3"/>
  <c r="K22" i="3"/>
  <c r="K77" i="3" s="1"/>
  <c r="C52" i="3"/>
  <c r="J107" i="3"/>
  <c r="K52" i="3"/>
  <c r="O107" i="3"/>
  <c r="K44" i="3"/>
  <c r="O99" i="3"/>
  <c r="K36" i="3"/>
  <c r="O91" i="3"/>
  <c r="C44" i="3"/>
  <c r="K49" i="3"/>
  <c r="H82" i="3"/>
  <c r="J80" i="3"/>
  <c r="O79" i="3"/>
  <c r="C12" i="3"/>
  <c r="C67" i="3" s="1"/>
  <c r="J67" i="3"/>
  <c r="K20" i="3"/>
  <c r="K75" i="3" s="1"/>
  <c r="O75" i="3"/>
  <c r="O67" i="3"/>
  <c r="K18" i="3"/>
  <c r="C51" i="3"/>
  <c r="J106" i="3"/>
  <c r="C35" i="3"/>
  <c r="J90" i="3"/>
  <c r="K51" i="3"/>
  <c r="O106" i="3"/>
  <c r="K43" i="3"/>
  <c r="O98" i="3"/>
  <c r="K35" i="3"/>
  <c r="O90" i="3"/>
  <c r="C49" i="3"/>
  <c r="G82" i="3"/>
  <c r="J62" i="3"/>
  <c r="O100" i="3"/>
  <c r="C6" i="3"/>
  <c r="J61" i="3"/>
  <c r="K53" i="3"/>
  <c r="O108" i="3"/>
  <c r="C11" i="3"/>
  <c r="C66" i="3" s="1"/>
  <c r="J66" i="3"/>
  <c r="K19" i="3"/>
  <c r="O74" i="3"/>
  <c r="C34" i="3"/>
  <c r="J89" i="3"/>
  <c r="K50" i="3"/>
  <c r="O105" i="3"/>
  <c r="K42" i="3"/>
  <c r="O97" i="3"/>
  <c r="K34" i="3"/>
  <c r="O89" i="3"/>
  <c r="C50" i="3"/>
  <c r="B74" i="3"/>
  <c r="F82" i="3"/>
  <c r="J78" i="3"/>
  <c r="O61" i="3"/>
  <c r="L22" i="3"/>
  <c r="L77" i="3" s="1"/>
  <c r="D42" i="3"/>
  <c r="C97" i="3"/>
  <c r="C26" i="3"/>
  <c r="C10" i="3"/>
  <c r="C65" i="3" s="1"/>
  <c r="J65" i="3"/>
  <c r="K26" i="3"/>
  <c r="K81" i="3" s="1"/>
  <c r="K10" i="3"/>
  <c r="K65" i="3" s="1"/>
  <c r="O65" i="3"/>
  <c r="C20" i="3"/>
  <c r="K12" i="3"/>
  <c r="K67" i="3" s="1"/>
  <c r="C41" i="3"/>
  <c r="J96" i="3"/>
  <c r="C33" i="3"/>
  <c r="J88" i="3"/>
  <c r="K31" i="3"/>
  <c r="M82" i="3"/>
  <c r="E82" i="3"/>
  <c r="J81" i="3"/>
  <c r="O92" i="3"/>
  <c r="C22" i="3"/>
  <c r="J77" i="3"/>
  <c r="K14" i="3"/>
  <c r="K69" i="3" s="1"/>
  <c r="C17" i="3"/>
  <c r="J72" i="3"/>
  <c r="D9" i="3"/>
  <c r="D64" i="3" s="1"/>
  <c r="J64" i="3"/>
  <c r="K25" i="3"/>
  <c r="K17" i="3"/>
  <c r="O72" i="3"/>
  <c r="K9" i="3"/>
  <c r="O64" i="3"/>
  <c r="C18" i="3"/>
  <c r="K11" i="3"/>
  <c r="C43" i="3"/>
  <c r="B98" i="3"/>
  <c r="C48" i="3"/>
  <c r="C103" i="3" s="1"/>
  <c r="J103" i="3"/>
  <c r="K48" i="3"/>
  <c r="O103" i="3"/>
  <c r="K40" i="3"/>
  <c r="O95" i="3"/>
  <c r="K32" i="3"/>
  <c r="O87" i="3"/>
  <c r="K33" i="3"/>
  <c r="L82" i="3"/>
  <c r="D82" i="3"/>
  <c r="K102" i="3"/>
  <c r="C15" i="3"/>
  <c r="C70" i="3" s="1"/>
  <c r="D10" i="3"/>
  <c r="L14" i="3"/>
  <c r="C32" i="3"/>
  <c r="D38" i="3"/>
  <c r="C4" i="3"/>
  <c r="D23" i="3"/>
  <c r="D7" i="3"/>
  <c r="L20" i="3"/>
  <c r="L75" i="3" s="1"/>
  <c r="C46" i="3"/>
  <c r="L26" i="3"/>
  <c r="L10" i="3"/>
  <c r="C40" i="3"/>
  <c r="E9" i="3"/>
  <c r="C54" i="3"/>
  <c r="C109" i="3" s="1"/>
  <c r="P2" i="4" l="1"/>
  <c r="O6" i="4"/>
  <c r="O18" i="4" s="1"/>
  <c r="O30" i="4" s="1"/>
  <c r="P54" i="4" s="1"/>
  <c r="O10" i="4"/>
  <c r="O22" i="4" s="1"/>
  <c r="O34" i="4" s="1"/>
  <c r="P58" i="4" s="1"/>
  <c r="O14" i="4"/>
  <c r="O26" i="4" s="1"/>
  <c r="O38" i="4" s="1"/>
  <c r="P62" i="4" s="1"/>
  <c r="O8" i="4"/>
  <c r="O20" i="4" s="1"/>
  <c r="O32" i="4" s="1"/>
  <c r="P56" i="4" s="1"/>
  <c r="O12" i="4"/>
  <c r="O24" i="4" s="1"/>
  <c r="O36" i="4" s="1"/>
  <c r="P60" i="4" s="1"/>
  <c r="P67" i="4" s="1"/>
  <c r="O5" i="4"/>
  <c r="O17" i="4" s="1"/>
  <c r="O29" i="4" s="1"/>
  <c r="P53" i="4" s="1"/>
  <c r="O9" i="4"/>
  <c r="O21" i="4" s="1"/>
  <c r="O33" i="4" s="1"/>
  <c r="P57" i="4" s="1"/>
  <c r="O13" i="4"/>
  <c r="O25" i="4" s="1"/>
  <c r="O37" i="4" s="1"/>
  <c r="P61" i="4" s="1"/>
  <c r="O7" i="4"/>
  <c r="O19" i="4" s="1"/>
  <c r="O31" i="4" s="1"/>
  <c r="P55" i="4" s="1"/>
  <c r="O11" i="4"/>
  <c r="O23" i="4" s="1"/>
  <c r="O35" i="4" s="1"/>
  <c r="P59" i="4" s="1"/>
  <c r="E2" i="4"/>
  <c r="D8" i="4"/>
  <c r="D20" i="4" s="1"/>
  <c r="D12" i="4"/>
  <c r="D24" i="4" s="1"/>
  <c r="D7" i="4"/>
  <c r="D19" i="4" s="1"/>
  <c r="D11" i="4"/>
  <c r="D23" i="4" s="1"/>
  <c r="D5" i="4"/>
  <c r="D17" i="4" s="1"/>
  <c r="D9" i="4"/>
  <c r="D21" i="4" s="1"/>
  <c r="D13" i="4"/>
  <c r="D25" i="4" s="1"/>
  <c r="D10" i="4"/>
  <c r="D22" i="4" s="1"/>
  <c r="D14" i="4"/>
  <c r="D26" i="4" s="1"/>
  <c r="D6" i="4"/>
  <c r="D18" i="4" s="1"/>
  <c r="O67" i="4"/>
  <c r="O66" i="4"/>
  <c r="O65" i="4"/>
  <c r="K142" i="5"/>
  <c r="AB119" i="5"/>
  <c r="AB131" i="5" s="1"/>
  <c r="AF119" i="5"/>
  <c r="AF131" i="5" s="1"/>
  <c r="AD119" i="5"/>
  <c r="AD131" i="5" s="1"/>
  <c r="T124" i="5"/>
  <c r="T136" i="5" s="1"/>
  <c r="W147" i="5"/>
  <c r="AF118" i="5"/>
  <c r="AF130" i="5" s="1"/>
  <c r="AF142" i="5" s="1"/>
  <c r="X118" i="5"/>
  <c r="X130" i="5" s="1"/>
  <c r="X142" i="5" s="1"/>
  <c r="X147" i="5" s="1"/>
  <c r="T142" i="5"/>
  <c r="K120" i="5"/>
  <c r="K132" i="5" s="1"/>
  <c r="G142" i="5"/>
  <c r="G147" i="5" s="1"/>
  <c r="D142" i="5"/>
  <c r="D147" i="5" s="1"/>
  <c r="K121" i="5"/>
  <c r="K133" i="5" s="1"/>
  <c r="Z119" i="5"/>
  <c r="Z131" i="5" s="1"/>
  <c r="Z142" i="5" s="1"/>
  <c r="K122" i="5"/>
  <c r="K134" i="5" s="1"/>
  <c r="AC119" i="5"/>
  <c r="AC131" i="5" s="1"/>
  <c r="AC142" i="5" s="1"/>
  <c r="AD147" i="5" s="1"/>
  <c r="F143" i="5"/>
  <c r="J127" i="5"/>
  <c r="J139" i="5" s="1"/>
  <c r="V127" i="5"/>
  <c r="V139" i="5" s="1"/>
  <c r="I143" i="5"/>
  <c r="I148" i="5" s="1"/>
  <c r="I147" i="5"/>
  <c r="I144" i="5"/>
  <c r="I149" i="5" s="1"/>
  <c r="J143" i="5"/>
  <c r="AB118" i="5"/>
  <c r="AB130" i="5" s="1"/>
  <c r="AB142" i="5" s="1"/>
  <c r="L142" i="5"/>
  <c r="L147" i="5" s="1"/>
  <c r="Y120" i="5"/>
  <c r="Y132" i="5" s="1"/>
  <c r="E142" i="5"/>
  <c r="F147" i="5" s="1"/>
  <c r="S143" i="5"/>
  <c r="S148" i="5" s="1"/>
  <c r="J124" i="5"/>
  <c r="J136" i="5" s="1"/>
  <c r="AA118" i="5"/>
  <c r="AA130" i="5" s="1"/>
  <c r="D143" i="5"/>
  <c r="D148" i="5" s="1"/>
  <c r="AE119" i="5"/>
  <c r="AE131" i="5" s="1"/>
  <c r="AE142" i="5" s="1"/>
  <c r="T127" i="5"/>
  <c r="T139" i="5" s="1"/>
  <c r="S142" i="5"/>
  <c r="S147" i="5" s="1"/>
  <c r="P121" i="5"/>
  <c r="P133" i="5" s="1"/>
  <c r="AD118" i="5"/>
  <c r="AD130" i="5" s="1"/>
  <c r="AD142" i="5" s="1"/>
  <c r="O118" i="5"/>
  <c r="O130" i="5" s="1"/>
  <c r="O119" i="5"/>
  <c r="O131" i="5" s="1"/>
  <c r="V125" i="5"/>
  <c r="V137" i="5" s="1"/>
  <c r="T125" i="5"/>
  <c r="T137" i="5" s="1"/>
  <c r="AA119" i="5"/>
  <c r="AA131" i="5" s="1"/>
  <c r="E143" i="5"/>
  <c r="J125" i="5"/>
  <c r="J137" i="5" s="1"/>
  <c r="Y123" i="5"/>
  <c r="Y135" i="5" s="1"/>
  <c r="AC36" i="5" a="1"/>
  <c r="AC36" i="5" s="1"/>
  <c r="AD108" i="5" s="1"/>
  <c r="AD121" i="5" s="1"/>
  <c r="AD133" i="5" s="1"/>
  <c r="Y36" i="5" a="1"/>
  <c r="Y36" i="5" s="1"/>
  <c r="Z108" i="5" s="1"/>
  <c r="Z121" i="5" s="1"/>
  <c r="Z133" i="5" s="1"/>
  <c r="AG36" i="5" a="1"/>
  <c r="AG36" i="5" s="1"/>
  <c r="AI36" i="5" a="1"/>
  <c r="AI36" i="5" s="1"/>
  <c r="Q108" i="5"/>
  <c r="W36" i="5" a="1"/>
  <c r="W36" i="5" s="1"/>
  <c r="X108" i="5" s="1"/>
  <c r="X122" i="5" s="1"/>
  <c r="X134" i="5" s="1"/>
  <c r="AA36" i="5" a="1"/>
  <c r="AA36" i="5" s="1"/>
  <c r="AB108" i="5" s="1"/>
  <c r="AB123" i="5" s="1"/>
  <c r="AB135" i="5" s="1"/>
  <c r="Z36" i="5" a="1"/>
  <c r="Z36" i="5" s="1"/>
  <c r="AA108" i="5" s="1"/>
  <c r="AA122" i="5" s="1"/>
  <c r="AA134" i="5" s="1"/>
  <c r="AB36" i="5" a="1"/>
  <c r="AB36" i="5" s="1"/>
  <c r="AC108" i="5" s="1"/>
  <c r="AC120" i="5" s="1"/>
  <c r="AC132" i="5" s="1"/>
  <c r="AE36" i="5" a="1"/>
  <c r="AE36" i="5" s="1"/>
  <c r="AF108" i="5" s="1"/>
  <c r="AF120" i="5" s="1"/>
  <c r="AF132" i="5" s="1"/>
  <c r="AD36" i="5" a="1"/>
  <c r="AD36" i="5" s="1"/>
  <c r="AE108" i="5" s="1"/>
  <c r="AE120" i="5" s="1"/>
  <c r="AE132" i="5" s="1"/>
  <c r="AH36" i="5" a="1"/>
  <c r="AH36" i="5" s="1"/>
  <c r="K125" i="5"/>
  <c r="K137" i="5" s="1"/>
  <c r="Q142" i="5"/>
  <c r="L143" i="5"/>
  <c r="O143" i="5"/>
  <c r="D144" i="5"/>
  <c r="D149" i="5" s="1"/>
  <c r="AF36" i="5" a="1"/>
  <c r="AF36" i="5" s="1"/>
  <c r="AG108" i="5" s="1"/>
  <c r="AG123" i="5" s="1"/>
  <c r="AG135" i="5" s="1"/>
  <c r="J147" i="5"/>
  <c r="K147" i="5"/>
  <c r="U147" i="5"/>
  <c r="Y118" i="5"/>
  <c r="Y130" i="5" s="1"/>
  <c r="Y142" i="5" s="1"/>
  <c r="V147" i="5"/>
  <c r="G144" i="5"/>
  <c r="U122" i="5"/>
  <c r="U134" i="5" s="1"/>
  <c r="P123" i="5"/>
  <c r="P135" i="5" s="1"/>
  <c r="F144" i="5"/>
  <c r="U121" i="5"/>
  <c r="U133" i="5" s="1"/>
  <c r="E147" i="5"/>
  <c r="T143" i="5"/>
  <c r="P43" i="5"/>
  <c r="AH43" i="5" s="1" a="1"/>
  <c r="AH43" i="5" s="1"/>
  <c r="P114" i="5"/>
  <c r="AA43" i="5" a="1"/>
  <c r="AA43" i="5" s="1"/>
  <c r="AB114" i="5" s="1"/>
  <c r="L144" i="5"/>
  <c r="H147" i="5"/>
  <c r="Y121" i="5"/>
  <c r="Y133" i="5" s="1"/>
  <c r="G143" i="5"/>
  <c r="K124" i="5"/>
  <c r="K136" i="5" s="1"/>
  <c r="P120" i="5"/>
  <c r="P132" i="5" s="1"/>
  <c r="N144" i="5"/>
  <c r="N149" i="5" s="1"/>
  <c r="Y122" i="5"/>
  <c r="Y134" i="5" s="1"/>
  <c r="O144" i="5"/>
  <c r="E144" i="5"/>
  <c r="K127" i="5"/>
  <c r="K139" i="5" s="1"/>
  <c r="U124" i="5"/>
  <c r="U136" i="5" s="1"/>
  <c r="U125" i="5"/>
  <c r="U137" i="5" s="1"/>
  <c r="N143" i="5"/>
  <c r="N148" i="5" s="1"/>
  <c r="S144" i="5"/>
  <c r="S149" i="5" s="1"/>
  <c r="V126" i="5"/>
  <c r="V138" i="5" s="1"/>
  <c r="U127" i="5"/>
  <c r="U139" i="5" s="1"/>
  <c r="V143" i="5"/>
  <c r="U120" i="5"/>
  <c r="U132" i="5" s="1"/>
  <c r="M20" i="3"/>
  <c r="L16" i="3"/>
  <c r="C74" i="3"/>
  <c r="D12" i="3"/>
  <c r="D48" i="3"/>
  <c r="D11" i="3"/>
  <c r="D54" i="3"/>
  <c r="D4" i="3"/>
  <c r="C59" i="3"/>
  <c r="L43" i="3"/>
  <c r="K98" i="3"/>
  <c r="L37" i="3"/>
  <c r="K92" i="3"/>
  <c r="L46" i="3"/>
  <c r="K101" i="3"/>
  <c r="D37" i="3"/>
  <c r="C92" i="3"/>
  <c r="D8" i="3"/>
  <c r="C63" i="3"/>
  <c r="D16" i="3"/>
  <c r="E38" i="3"/>
  <c r="D93" i="3"/>
  <c r="D15" i="3"/>
  <c r="L11" i="3"/>
  <c r="K66" i="3"/>
  <c r="D20" i="3"/>
  <c r="C75" i="3"/>
  <c r="E42" i="3"/>
  <c r="D97" i="3"/>
  <c r="L34" i="3"/>
  <c r="K89" i="3"/>
  <c r="L49" i="3"/>
  <c r="K104" i="3"/>
  <c r="L21" i="3"/>
  <c r="K76" i="3"/>
  <c r="L7" i="3"/>
  <c r="K62" i="3"/>
  <c r="D14" i="3"/>
  <c r="C69" i="3"/>
  <c r="L40" i="3"/>
  <c r="K95" i="3"/>
  <c r="D44" i="3"/>
  <c r="C99" i="3"/>
  <c r="D52" i="3"/>
  <c r="C107" i="3"/>
  <c r="L52" i="3"/>
  <c r="K107" i="3"/>
  <c r="M16" i="3"/>
  <c r="L71" i="3"/>
  <c r="L19" i="3"/>
  <c r="K74" i="3"/>
  <c r="M22" i="3"/>
  <c r="M14" i="3"/>
  <c r="L69" i="3"/>
  <c r="D17" i="3"/>
  <c r="C72" i="3"/>
  <c r="L31" i="3"/>
  <c r="K86" i="3"/>
  <c r="L42" i="3"/>
  <c r="K97" i="3"/>
  <c r="D5" i="3"/>
  <c r="C60" i="3"/>
  <c r="L15" i="3"/>
  <c r="K70" i="3"/>
  <c r="L8" i="3"/>
  <c r="K63" i="3"/>
  <c r="D24" i="3"/>
  <c r="C79" i="3"/>
  <c r="E19" i="3"/>
  <c r="D74" i="3"/>
  <c r="E54" i="3"/>
  <c r="D109" i="3"/>
  <c r="D6" i="3"/>
  <c r="C61" i="3"/>
  <c r="D18" i="3"/>
  <c r="C73" i="3"/>
  <c r="D45" i="3"/>
  <c r="C100" i="3"/>
  <c r="F9" i="3"/>
  <c r="E64" i="3"/>
  <c r="E7" i="3"/>
  <c r="D62" i="3"/>
  <c r="N20" i="3"/>
  <c r="N75" i="3" s="1"/>
  <c r="M75" i="3"/>
  <c r="L48" i="3"/>
  <c r="K103" i="3"/>
  <c r="L9" i="3"/>
  <c r="K64" i="3"/>
  <c r="D49" i="3"/>
  <c r="C104" i="3"/>
  <c r="D35" i="3"/>
  <c r="C90" i="3"/>
  <c r="L36" i="3"/>
  <c r="K91" i="3"/>
  <c r="D36" i="3"/>
  <c r="C91" i="3"/>
  <c r="L23" i="3"/>
  <c r="K78" i="3"/>
  <c r="D39" i="3"/>
  <c r="C94" i="3"/>
  <c r="L45" i="3"/>
  <c r="K100" i="3"/>
  <c r="M26" i="3"/>
  <c r="L81" i="3"/>
  <c r="D43" i="3"/>
  <c r="C98" i="3"/>
  <c r="L12" i="3"/>
  <c r="D46" i="3"/>
  <c r="C101" i="3"/>
  <c r="L51" i="3"/>
  <c r="K106" i="3"/>
  <c r="L39" i="3"/>
  <c r="K94" i="3"/>
  <c r="E11" i="3"/>
  <c r="D66" i="3"/>
  <c r="E12" i="3"/>
  <c r="D67" i="3"/>
  <c r="E10" i="3"/>
  <c r="D65" i="3"/>
  <c r="D33" i="3"/>
  <c r="C88" i="3"/>
  <c r="L50" i="3"/>
  <c r="K105" i="3"/>
  <c r="L5" i="3"/>
  <c r="K60" i="3"/>
  <c r="D13" i="3"/>
  <c r="C68" i="3"/>
  <c r="M41" i="3"/>
  <c r="L96" i="3"/>
  <c r="D32" i="3"/>
  <c r="C87" i="3"/>
  <c r="L54" i="3"/>
  <c r="K109" i="3"/>
  <c r="D40" i="3"/>
  <c r="C95" i="3"/>
  <c r="E48" i="3"/>
  <c r="D103" i="3"/>
  <c r="L33" i="3"/>
  <c r="K88" i="3"/>
  <c r="L17" i="3"/>
  <c r="K72" i="3"/>
  <c r="D22" i="3"/>
  <c r="C77" i="3"/>
  <c r="L53" i="3"/>
  <c r="K108" i="3"/>
  <c r="L35" i="3"/>
  <c r="K90" i="3"/>
  <c r="D51" i="3"/>
  <c r="C106" i="3"/>
  <c r="L44" i="3"/>
  <c r="K99" i="3"/>
  <c r="L38" i="3"/>
  <c r="K93" i="3"/>
  <c r="D31" i="3"/>
  <c r="C86" i="3"/>
  <c r="N47" i="3"/>
  <c r="N102" i="3" s="1"/>
  <c r="M102" i="3"/>
  <c r="D47" i="3"/>
  <c r="C102" i="3"/>
  <c r="L24" i="3"/>
  <c r="K79" i="3"/>
  <c r="D53" i="3"/>
  <c r="C108" i="3"/>
  <c r="L32" i="3"/>
  <c r="K87" i="3"/>
  <c r="M10" i="3"/>
  <c r="L65" i="3"/>
  <c r="E23" i="3"/>
  <c r="D78" i="3"/>
  <c r="L25" i="3"/>
  <c r="K80" i="3"/>
  <c r="D41" i="3"/>
  <c r="C96" i="3"/>
  <c r="D26" i="3"/>
  <c r="C81" i="3"/>
  <c r="D50" i="3"/>
  <c r="C105" i="3"/>
  <c r="D34" i="3"/>
  <c r="C89" i="3"/>
  <c r="L18" i="3"/>
  <c r="K73" i="3"/>
  <c r="L13" i="3"/>
  <c r="K68" i="3"/>
  <c r="D21" i="3"/>
  <c r="C76" i="3"/>
  <c r="L4" i="3"/>
  <c r="K59" i="3"/>
  <c r="L6" i="3"/>
  <c r="E25" i="3"/>
  <c r="D80" i="3"/>
  <c r="P6" i="4" l="1"/>
  <c r="P18" i="4" s="1"/>
  <c r="P10" i="4"/>
  <c r="P22" i="4" s="1"/>
  <c r="P14" i="4"/>
  <c r="P26" i="4" s="1"/>
  <c r="P5" i="4"/>
  <c r="P17" i="4" s="1"/>
  <c r="P9" i="4"/>
  <c r="P21" i="4" s="1"/>
  <c r="P13" i="4"/>
  <c r="P25" i="4" s="1"/>
  <c r="P7" i="4"/>
  <c r="P19" i="4" s="1"/>
  <c r="P11" i="4"/>
  <c r="P23" i="4" s="1"/>
  <c r="P8" i="4"/>
  <c r="P20" i="4" s="1"/>
  <c r="P12" i="4"/>
  <c r="P24" i="4" s="1"/>
  <c r="P66" i="4"/>
  <c r="F2" i="4"/>
  <c r="E5" i="4"/>
  <c r="E17" i="4" s="1"/>
  <c r="E29" i="4" s="1"/>
  <c r="E9" i="4"/>
  <c r="E21" i="4" s="1"/>
  <c r="E33" i="4" s="1"/>
  <c r="E13" i="4"/>
  <c r="E25" i="4" s="1"/>
  <c r="E37" i="4" s="1"/>
  <c r="E11" i="4"/>
  <c r="E23" i="4" s="1"/>
  <c r="E35" i="4" s="1"/>
  <c r="E8" i="4"/>
  <c r="E20" i="4" s="1"/>
  <c r="E32" i="4" s="1"/>
  <c r="E12" i="4"/>
  <c r="E24" i="4" s="1"/>
  <c r="E36" i="4" s="1"/>
  <c r="E6" i="4"/>
  <c r="E18" i="4" s="1"/>
  <c r="E30" i="4" s="1"/>
  <c r="E10" i="4"/>
  <c r="E22" i="4" s="1"/>
  <c r="E34" i="4" s="1"/>
  <c r="E14" i="4"/>
  <c r="E26" i="4" s="1"/>
  <c r="E38" i="4" s="1"/>
  <c r="E7" i="4"/>
  <c r="E19" i="4" s="1"/>
  <c r="E31" i="4" s="1"/>
  <c r="P65" i="4"/>
  <c r="K143" i="5"/>
  <c r="K148" i="5" s="1"/>
  <c r="AC147" i="5"/>
  <c r="AA142" i="5"/>
  <c r="AE122" i="5"/>
  <c r="AE134" i="5" s="1"/>
  <c r="J148" i="5"/>
  <c r="AF147" i="5"/>
  <c r="AG147" i="5"/>
  <c r="F148" i="5"/>
  <c r="T148" i="5"/>
  <c r="Y147" i="5"/>
  <c r="V144" i="5"/>
  <c r="W149" i="5" s="1"/>
  <c r="W43" i="5" a="1"/>
  <c r="W43" i="5" s="1"/>
  <c r="X114" i="5" s="1"/>
  <c r="X127" i="5" s="1"/>
  <c r="X139" i="5" s="1"/>
  <c r="X121" i="5"/>
  <c r="X133" i="5" s="1"/>
  <c r="AD43" i="5" a="1"/>
  <c r="AD43" i="5" s="1"/>
  <c r="AE114" i="5" s="1"/>
  <c r="AE126" i="5" s="1"/>
  <c r="AE138" i="5" s="1"/>
  <c r="AB122" i="5"/>
  <c r="AB134" i="5" s="1"/>
  <c r="E148" i="5"/>
  <c r="O142" i="5"/>
  <c r="O147" i="5" s="1"/>
  <c r="J144" i="5"/>
  <c r="J149" i="5" s="1"/>
  <c r="AA147" i="5"/>
  <c r="M147" i="5"/>
  <c r="T144" i="5"/>
  <c r="T149" i="5" s="1"/>
  <c r="X120" i="5"/>
  <c r="X132" i="5" s="1"/>
  <c r="Z43" i="5" a="1"/>
  <c r="Z43" i="5" s="1"/>
  <c r="AA114" i="5" s="1"/>
  <c r="AA127" i="5" s="1"/>
  <c r="AA139" i="5" s="1"/>
  <c r="AF122" i="5"/>
  <c r="AF134" i="5" s="1"/>
  <c r="P147" i="5"/>
  <c r="E149" i="5"/>
  <c r="L148" i="5"/>
  <c r="Z122" i="5"/>
  <c r="Z134" i="5" s="1"/>
  <c r="X43" i="5" a="1"/>
  <c r="X43" i="5" s="1"/>
  <c r="Y114" i="5" s="1"/>
  <c r="Y126" i="5" s="1"/>
  <c r="Y138" i="5" s="1"/>
  <c r="Z147" i="5"/>
  <c r="X123" i="5"/>
  <c r="X135" i="5" s="1"/>
  <c r="Z120" i="5"/>
  <c r="Z132" i="5" s="1"/>
  <c r="AI43" i="5" a="1"/>
  <c r="AI43" i="5" s="1"/>
  <c r="AE121" i="5"/>
  <c r="AE133" i="5" s="1"/>
  <c r="Z123" i="5"/>
  <c r="Z135" i="5" s="1"/>
  <c r="AB43" i="5" a="1"/>
  <c r="AB43" i="5" s="1"/>
  <c r="AC114" i="5" s="1"/>
  <c r="AC126" i="5" s="1"/>
  <c r="AC138" i="5" s="1"/>
  <c r="AF123" i="5"/>
  <c r="AF135" i="5" s="1"/>
  <c r="AF121" i="5"/>
  <c r="AF133" i="5" s="1"/>
  <c r="AA121" i="5"/>
  <c r="AA133" i="5" s="1"/>
  <c r="AC123" i="5"/>
  <c r="AC135" i="5" s="1"/>
  <c r="AA123" i="5"/>
  <c r="AA135" i="5" s="1"/>
  <c r="AB120" i="5"/>
  <c r="AB132" i="5" s="1"/>
  <c r="AA120" i="5"/>
  <c r="AA132" i="5" s="1"/>
  <c r="Q147" i="5"/>
  <c r="R147" i="5"/>
  <c r="P143" i="5"/>
  <c r="P148" i="5" s="1"/>
  <c r="AD120" i="5"/>
  <c r="AD132" i="5" s="1"/>
  <c r="AB147" i="5"/>
  <c r="AE123" i="5"/>
  <c r="AE135" i="5" s="1"/>
  <c r="AE147" i="5"/>
  <c r="AD123" i="5"/>
  <c r="AD135" i="5" s="1"/>
  <c r="Y143" i="5"/>
  <c r="O149" i="5"/>
  <c r="M148" i="5"/>
  <c r="Q122" i="5"/>
  <c r="Q134" i="5" s="1"/>
  <c r="Q121" i="5"/>
  <c r="Q133" i="5" s="1"/>
  <c r="Q123" i="5"/>
  <c r="Q135" i="5" s="1"/>
  <c r="Q120" i="5"/>
  <c r="Q132" i="5" s="1"/>
  <c r="AC122" i="5"/>
  <c r="AC134" i="5" s="1"/>
  <c r="AC121" i="5"/>
  <c r="AC133" i="5" s="1"/>
  <c r="K144" i="5"/>
  <c r="L149" i="5" s="1"/>
  <c r="F149" i="5"/>
  <c r="AG122" i="5"/>
  <c r="AG134" i="5" s="1"/>
  <c r="AG121" i="5"/>
  <c r="AG133" i="5" s="1"/>
  <c r="AG120" i="5"/>
  <c r="AG132" i="5" s="1"/>
  <c r="AB121" i="5"/>
  <c r="AB133" i="5" s="1"/>
  <c r="T147" i="5"/>
  <c r="AD122" i="5"/>
  <c r="AD134" i="5" s="1"/>
  <c r="AB126" i="5"/>
  <c r="AB138" i="5" s="1"/>
  <c r="AB127" i="5"/>
  <c r="AB139" i="5" s="1"/>
  <c r="AB124" i="5"/>
  <c r="AB136" i="5" s="1"/>
  <c r="AB125" i="5"/>
  <c r="AB137" i="5" s="1"/>
  <c r="O148" i="5"/>
  <c r="W148" i="5"/>
  <c r="AA125" i="5"/>
  <c r="AA137" i="5" s="1"/>
  <c r="M149" i="5"/>
  <c r="Q114" i="5"/>
  <c r="AG43" i="5" a="1"/>
  <c r="AG43" i="5" s="1"/>
  <c r="AF43" i="5" a="1"/>
  <c r="AF43" i="5" s="1"/>
  <c r="AG114" i="5" s="1"/>
  <c r="Y43" i="5" a="1"/>
  <c r="Y43" i="5" s="1"/>
  <c r="Z114" i="5" s="1"/>
  <c r="AC43" i="5" a="1"/>
  <c r="AC43" i="5" s="1"/>
  <c r="AD114" i="5" s="1"/>
  <c r="AE43" i="5" a="1"/>
  <c r="AE43" i="5" s="1"/>
  <c r="AF114" i="5" s="1"/>
  <c r="P126" i="5"/>
  <c r="P138" i="5" s="1"/>
  <c r="P127" i="5"/>
  <c r="P139" i="5" s="1"/>
  <c r="P125" i="5"/>
  <c r="P137" i="5" s="1"/>
  <c r="P124" i="5"/>
  <c r="P136" i="5" s="1"/>
  <c r="U143" i="5"/>
  <c r="U148" i="5" s="1"/>
  <c r="G148" i="5"/>
  <c r="H148" i="5"/>
  <c r="U144" i="5"/>
  <c r="AA124" i="5"/>
  <c r="AA136" i="5" s="1"/>
  <c r="G149" i="5"/>
  <c r="H149" i="5"/>
  <c r="N26" i="3"/>
  <c r="N81" i="3" s="1"/>
  <c r="M81" i="3"/>
  <c r="E47" i="3"/>
  <c r="D102" i="3"/>
  <c r="F10" i="3"/>
  <c r="E65" i="3"/>
  <c r="E14" i="3"/>
  <c r="D69" i="3"/>
  <c r="F25" i="3"/>
  <c r="E80" i="3"/>
  <c r="M45" i="3"/>
  <c r="L100" i="3"/>
  <c r="M36" i="3"/>
  <c r="L91" i="3"/>
  <c r="M48" i="3"/>
  <c r="L103" i="3"/>
  <c r="E45" i="3"/>
  <c r="D100" i="3"/>
  <c r="F19" i="3"/>
  <c r="E74" i="3"/>
  <c r="E5" i="3"/>
  <c r="D60" i="3"/>
  <c r="N14" i="3"/>
  <c r="N69" i="3" s="1"/>
  <c r="M69" i="3"/>
  <c r="F38" i="3"/>
  <c r="E93" i="3"/>
  <c r="M9" i="3"/>
  <c r="L64" i="3"/>
  <c r="N10" i="3"/>
  <c r="N65" i="3" s="1"/>
  <c r="M65" i="3"/>
  <c r="M51" i="3"/>
  <c r="L106" i="3"/>
  <c r="M46" i="3"/>
  <c r="L101" i="3"/>
  <c r="L61" i="3"/>
  <c r="M6" i="3"/>
  <c r="M18" i="3"/>
  <c r="L73" i="3"/>
  <c r="E41" i="3"/>
  <c r="D96" i="3"/>
  <c r="M32" i="3"/>
  <c r="L87" i="3"/>
  <c r="E51" i="3"/>
  <c r="D106" i="3"/>
  <c r="M17" i="3"/>
  <c r="L72" i="3"/>
  <c r="M54" i="3"/>
  <c r="L109" i="3"/>
  <c r="M5" i="3"/>
  <c r="L60" i="3"/>
  <c r="F12" i="3"/>
  <c r="E67" i="3"/>
  <c r="E46" i="3"/>
  <c r="D101" i="3"/>
  <c r="N22" i="3"/>
  <c r="N77" i="3" s="1"/>
  <c r="M77" i="3"/>
  <c r="E52" i="3"/>
  <c r="D107" i="3"/>
  <c r="M7" i="3"/>
  <c r="L62" i="3"/>
  <c r="F42" i="3"/>
  <c r="E97" i="3"/>
  <c r="D71" i="3"/>
  <c r="E16" i="3"/>
  <c r="M37" i="3"/>
  <c r="L92" i="3"/>
  <c r="F54" i="3"/>
  <c r="E109" i="3"/>
  <c r="M13" i="3"/>
  <c r="L68" i="3"/>
  <c r="E22" i="3"/>
  <c r="D77" i="3"/>
  <c r="L67" i="3"/>
  <c r="M12" i="3"/>
  <c r="E39" i="3"/>
  <c r="D94" i="3"/>
  <c r="E35" i="3"/>
  <c r="D90" i="3"/>
  <c r="E18" i="3"/>
  <c r="D73" i="3"/>
  <c r="E24" i="3"/>
  <c r="D79" i="3"/>
  <c r="M42" i="3"/>
  <c r="L97" i="3"/>
  <c r="M15" i="3"/>
  <c r="L70" i="3"/>
  <c r="E17" i="3"/>
  <c r="D72" i="3"/>
  <c r="M44" i="3"/>
  <c r="L99" i="3"/>
  <c r="E34" i="3"/>
  <c r="D89" i="3"/>
  <c r="M25" i="3"/>
  <c r="L80" i="3"/>
  <c r="E53" i="3"/>
  <c r="D108" i="3"/>
  <c r="E31" i="3"/>
  <c r="D86" i="3"/>
  <c r="M35" i="3"/>
  <c r="L90" i="3"/>
  <c r="M33" i="3"/>
  <c r="L88" i="3"/>
  <c r="E32" i="3"/>
  <c r="D87" i="3"/>
  <c r="M50" i="3"/>
  <c r="L105" i="3"/>
  <c r="F11" i="3"/>
  <c r="E66" i="3"/>
  <c r="M19" i="3"/>
  <c r="L74" i="3"/>
  <c r="E44" i="3"/>
  <c r="D99" i="3"/>
  <c r="M21" i="3"/>
  <c r="L76" i="3"/>
  <c r="E20" i="3"/>
  <c r="D75" i="3"/>
  <c r="E8" i="3"/>
  <c r="D63" i="3"/>
  <c r="M43" i="3"/>
  <c r="L98" i="3"/>
  <c r="G9" i="3"/>
  <c r="F64" i="3"/>
  <c r="E26" i="3"/>
  <c r="D81" i="3"/>
  <c r="E13" i="3"/>
  <c r="D68" i="3"/>
  <c r="M52" i="3"/>
  <c r="L107" i="3"/>
  <c r="E43" i="3"/>
  <c r="D98" i="3"/>
  <c r="M23" i="3"/>
  <c r="L78" i="3"/>
  <c r="E49" i="3"/>
  <c r="D104" i="3"/>
  <c r="F7" i="3"/>
  <c r="E62" i="3"/>
  <c r="E6" i="3"/>
  <c r="D61" i="3"/>
  <c r="M8" i="3"/>
  <c r="L63" i="3"/>
  <c r="M31" i="3"/>
  <c r="L86" i="3"/>
  <c r="E36" i="3"/>
  <c r="D91" i="3"/>
  <c r="E15" i="3"/>
  <c r="D70" i="3"/>
  <c r="E40" i="3"/>
  <c r="D95" i="3"/>
  <c r="M34" i="3"/>
  <c r="L89" i="3"/>
  <c r="M4" i="3"/>
  <c r="L59" i="3"/>
  <c r="E21" i="3"/>
  <c r="D76" i="3"/>
  <c r="E50" i="3"/>
  <c r="D105" i="3"/>
  <c r="F23" i="3"/>
  <c r="E78" i="3"/>
  <c r="M24" i="3"/>
  <c r="L79" i="3"/>
  <c r="M38" i="3"/>
  <c r="L93" i="3"/>
  <c r="M53" i="3"/>
  <c r="L108" i="3"/>
  <c r="F48" i="3"/>
  <c r="E103" i="3"/>
  <c r="N41" i="3"/>
  <c r="N96" i="3" s="1"/>
  <c r="M96" i="3"/>
  <c r="E33" i="3"/>
  <c r="D88" i="3"/>
  <c r="M39" i="3"/>
  <c r="L94" i="3"/>
  <c r="N16" i="3"/>
  <c r="N71" i="3" s="1"/>
  <c r="M71" i="3"/>
  <c r="M40" i="3"/>
  <c r="L95" i="3"/>
  <c r="M49" i="3"/>
  <c r="L104" i="3"/>
  <c r="M11" i="3"/>
  <c r="L66" i="3"/>
  <c r="E37" i="3"/>
  <c r="D92" i="3"/>
  <c r="E4" i="3"/>
  <c r="D59" i="3"/>
  <c r="P35" i="4" l="1"/>
  <c r="Q59" i="4" s="1"/>
  <c r="Q35" i="4"/>
  <c r="R59" i="4" s="1"/>
  <c r="F59" i="4"/>
  <c r="E59" i="4"/>
  <c r="Q31" i="4"/>
  <c r="R55" i="4" s="1"/>
  <c r="P31" i="4"/>
  <c r="Q55" i="4" s="1"/>
  <c r="F60" i="4"/>
  <c r="E60" i="4"/>
  <c r="P32" i="4"/>
  <c r="Q56" i="4" s="1"/>
  <c r="Q32" i="4"/>
  <c r="R56" i="4" s="1"/>
  <c r="P30" i="4"/>
  <c r="Q54" i="4" s="1"/>
  <c r="Q30" i="4"/>
  <c r="R54" i="4" s="1"/>
  <c r="F56" i="4"/>
  <c r="E56" i="4"/>
  <c r="E61" i="4"/>
  <c r="F61" i="4"/>
  <c r="Q37" i="4"/>
  <c r="R61" i="4" s="1"/>
  <c r="P37" i="4"/>
  <c r="Q61" i="4" s="1"/>
  <c r="E55" i="4"/>
  <c r="F55" i="4"/>
  <c r="P33" i="4"/>
  <c r="Q57" i="4" s="1"/>
  <c r="Q33" i="4"/>
  <c r="R57" i="4" s="1"/>
  <c r="F53" i="4"/>
  <c r="E53" i="4"/>
  <c r="F58" i="4"/>
  <c r="E58" i="4"/>
  <c r="G2" i="4"/>
  <c r="F5" i="4"/>
  <c r="F17" i="4" s="1"/>
  <c r="F29" i="4" s="1"/>
  <c r="G53" i="4" s="1"/>
  <c r="F9" i="4"/>
  <c r="F21" i="4" s="1"/>
  <c r="F33" i="4" s="1"/>
  <c r="G57" i="4" s="1"/>
  <c r="F13" i="4"/>
  <c r="F25" i="4" s="1"/>
  <c r="F37" i="4" s="1"/>
  <c r="G61" i="4" s="1"/>
  <c r="F8" i="4"/>
  <c r="F20" i="4" s="1"/>
  <c r="F32" i="4" s="1"/>
  <c r="G56" i="4" s="1"/>
  <c r="F12" i="4"/>
  <c r="F24" i="4" s="1"/>
  <c r="F36" i="4" s="1"/>
  <c r="G60" i="4" s="1"/>
  <c r="F6" i="4"/>
  <c r="F18" i="4" s="1"/>
  <c r="F30" i="4" s="1"/>
  <c r="G54" i="4" s="1"/>
  <c r="F10" i="4"/>
  <c r="F22" i="4" s="1"/>
  <c r="F34" i="4" s="1"/>
  <c r="G58" i="4" s="1"/>
  <c r="F14" i="4"/>
  <c r="F26" i="4" s="1"/>
  <c r="F38" i="4" s="1"/>
  <c r="G62" i="4" s="1"/>
  <c r="F7" i="4"/>
  <c r="F19" i="4" s="1"/>
  <c r="F31" i="4" s="1"/>
  <c r="G55" i="4" s="1"/>
  <c r="F11" i="4"/>
  <c r="F23" i="4" s="1"/>
  <c r="F35" i="4" s="1"/>
  <c r="G59" i="4" s="1"/>
  <c r="G67" i="4" s="1"/>
  <c r="P38" i="4"/>
  <c r="Q62" i="4" s="1"/>
  <c r="Q38" i="4"/>
  <c r="R62" i="4" s="1"/>
  <c r="E57" i="4"/>
  <c r="F57" i="4"/>
  <c r="E62" i="4"/>
  <c r="F62" i="4"/>
  <c r="P29" i="4"/>
  <c r="Q53" i="4" s="1"/>
  <c r="Q29" i="4"/>
  <c r="R53" i="4" s="1"/>
  <c r="F54" i="4"/>
  <c r="E54" i="4"/>
  <c r="P36" i="4"/>
  <c r="Q60" i="4" s="1"/>
  <c r="Q36" i="4"/>
  <c r="R60" i="4" s="1"/>
  <c r="R67" i="4" s="1"/>
  <c r="P34" i="4"/>
  <c r="Q58" i="4" s="1"/>
  <c r="Q34" i="4"/>
  <c r="R58" i="4" s="1"/>
  <c r="AE124" i="5"/>
  <c r="AE136" i="5" s="1"/>
  <c r="AE125" i="5"/>
  <c r="AE137" i="5" s="1"/>
  <c r="X143" i="5"/>
  <c r="X148" i="5" s="1"/>
  <c r="AD143" i="5"/>
  <c r="AE127" i="5"/>
  <c r="AE139" i="5" s="1"/>
  <c r="AA143" i="5"/>
  <c r="AE143" i="5"/>
  <c r="AA126" i="5"/>
  <c r="AA138" i="5" s="1"/>
  <c r="X125" i="5"/>
  <c r="X137" i="5" s="1"/>
  <c r="AA144" i="5"/>
  <c r="X126" i="5"/>
  <c r="X138" i="5" s="1"/>
  <c r="X124" i="5"/>
  <c r="X136" i="5" s="1"/>
  <c r="X144" i="5" s="1"/>
  <c r="X149" i="5" s="1"/>
  <c r="U149" i="5"/>
  <c r="Y127" i="5"/>
  <c r="Y139" i="5" s="1"/>
  <c r="Y125" i="5"/>
  <c r="Y137" i="5" s="1"/>
  <c r="Y124" i="5"/>
  <c r="Y136" i="5" s="1"/>
  <c r="AC127" i="5"/>
  <c r="AC139" i="5" s="1"/>
  <c r="K149" i="5"/>
  <c r="AC125" i="5"/>
  <c r="AC137" i="5" s="1"/>
  <c r="AC124" i="5"/>
  <c r="AC136" i="5" s="1"/>
  <c r="AC144" i="5" s="1"/>
  <c r="Y148" i="5"/>
  <c r="AF143" i="5"/>
  <c r="AF148" i="5" s="1"/>
  <c r="Z143" i="5"/>
  <c r="P144" i="5"/>
  <c r="P149" i="5" s="1"/>
  <c r="AE144" i="5"/>
  <c r="AC143" i="5"/>
  <c r="AD148" i="5" s="1"/>
  <c r="AB144" i="5"/>
  <c r="AB149" i="5" s="1"/>
  <c r="AG143" i="5"/>
  <c r="Q143" i="5"/>
  <c r="AB143" i="5"/>
  <c r="AB148" i="5" s="1"/>
  <c r="Q126" i="5"/>
  <c r="Q138" i="5" s="1"/>
  <c r="Q125" i="5"/>
  <c r="Q137" i="5" s="1"/>
  <c r="Q127" i="5"/>
  <c r="Q139" i="5" s="1"/>
  <c r="Q124" i="5"/>
  <c r="Q136" i="5" s="1"/>
  <c r="AF126" i="5"/>
  <c r="AF138" i="5" s="1"/>
  <c r="AF125" i="5"/>
  <c r="AF137" i="5" s="1"/>
  <c r="AF124" i="5"/>
  <c r="AF136" i="5" s="1"/>
  <c r="AF127" i="5"/>
  <c r="AF139" i="5" s="1"/>
  <c r="V148" i="5"/>
  <c r="AD126" i="5"/>
  <c r="AD138" i="5" s="1"/>
  <c r="AD124" i="5"/>
  <c r="AD136" i="5" s="1"/>
  <c r="AD125" i="5"/>
  <c r="AD137" i="5" s="1"/>
  <c r="AD127" i="5"/>
  <c r="AD139" i="5" s="1"/>
  <c r="Z126" i="5"/>
  <c r="Z138" i="5" s="1"/>
  <c r="Z125" i="5"/>
  <c r="Z137" i="5" s="1"/>
  <c r="Z124" i="5"/>
  <c r="Z136" i="5" s="1"/>
  <c r="Z127" i="5"/>
  <c r="Z139" i="5" s="1"/>
  <c r="AE148" i="5"/>
  <c r="AG126" i="5"/>
  <c r="AG138" i="5" s="1"/>
  <c r="AG124" i="5"/>
  <c r="AG136" i="5" s="1"/>
  <c r="AG125" i="5"/>
  <c r="AG137" i="5" s="1"/>
  <c r="AG127" i="5"/>
  <c r="AG139" i="5" s="1"/>
  <c r="V149" i="5"/>
  <c r="F16" i="3"/>
  <c r="E71" i="3"/>
  <c r="N24" i="3"/>
  <c r="N79" i="3" s="1"/>
  <c r="M79" i="3"/>
  <c r="N43" i="3"/>
  <c r="N98" i="3" s="1"/>
  <c r="M98" i="3"/>
  <c r="F17" i="3"/>
  <c r="E72" i="3"/>
  <c r="F14" i="3"/>
  <c r="E69" i="3"/>
  <c r="N4" i="3"/>
  <c r="N59" i="3" s="1"/>
  <c r="M59" i="3"/>
  <c r="F44" i="3"/>
  <c r="E99" i="3"/>
  <c r="N48" i="3"/>
  <c r="N103" i="3" s="1"/>
  <c r="M103" i="3"/>
  <c r="F37" i="3"/>
  <c r="E92" i="3"/>
  <c r="G48" i="3"/>
  <c r="F103" i="3"/>
  <c r="G23" i="3"/>
  <c r="F78" i="3"/>
  <c r="N34" i="3"/>
  <c r="N89" i="3" s="1"/>
  <c r="M89" i="3"/>
  <c r="N31" i="3"/>
  <c r="N86" i="3" s="1"/>
  <c r="M86" i="3"/>
  <c r="F49" i="3"/>
  <c r="E104" i="3"/>
  <c r="F13" i="3"/>
  <c r="E68" i="3"/>
  <c r="F8" i="3"/>
  <c r="E63" i="3"/>
  <c r="N19" i="3"/>
  <c r="N74" i="3" s="1"/>
  <c r="M74" i="3"/>
  <c r="N33" i="3"/>
  <c r="N88" i="3" s="1"/>
  <c r="M88" i="3"/>
  <c r="N25" i="3"/>
  <c r="N80" i="3" s="1"/>
  <c r="M80" i="3"/>
  <c r="N15" i="3"/>
  <c r="N70" i="3" s="1"/>
  <c r="M70" i="3"/>
  <c r="F35" i="3"/>
  <c r="E90" i="3"/>
  <c r="N13" i="3"/>
  <c r="N68" i="3" s="1"/>
  <c r="M68" i="3"/>
  <c r="G42" i="3"/>
  <c r="F97" i="3"/>
  <c r="F46" i="3"/>
  <c r="E101" i="3"/>
  <c r="N17" i="3"/>
  <c r="N72" i="3" s="1"/>
  <c r="M72" i="3"/>
  <c r="M73" i="3"/>
  <c r="N18" i="3"/>
  <c r="N73" i="3" s="1"/>
  <c r="F5" i="3"/>
  <c r="E60" i="3"/>
  <c r="N36" i="3"/>
  <c r="N91" i="3" s="1"/>
  <c r="M91" i="3"/>
  <c r="G10" i="3"/>
  <c r="F65" i="3"/>
  <c r="F4" i="3"/>
  <c r="E59" i="3"/>
  <c r="G7" i="3"/>
  <c r="F62" i="3"/>
  <c r="F18" i="3"/>
  <c r="E73" i="3"/>
  <c r="N54" i="3"/>
  <c r="N109" i="3" s="1"/>
  <c r="M109" i="3"/>
  <c r="N6" i="3"/>
  <c r="N61" i="3" s="1"/>
  <c r="M61" i="3"/>
  <c r="N40" i="3"/>
  <c r="N95" i="3" s="1"/>
  <c r="M95" i="3"/>
  <c r="N52" i="3"/>
  <c r="N107" i="3" s="1"/>
  <c r="M107" i="3"/>
  <c r="F41" i="3"/>
  <c r="E96" i="3"/>
  <c r="N39" i="3"/>
  <c r="N94" i="3" s="1"/>
  <c r="M94" i="3"/>
  <c r="F50" i="3"/>
  <c r="E105" i="3"/>
  <c r="F40" i="3"/>
  <c r="E95" i="3"/>
  <c r="N8" i="3"/>
  <c r="N63" i="3" s="1"/>
  <c r="M63" i="3"/>
  <c r="N23" i="3"/>
  <c r="N78" i="3" s="1"/>
  <c r="M78" i="3"/>
  <c r="F26" i="3"/>
  <c r="E81" i="3"/>
  <c r="F20" i="3"/>
  <c r="E75" i="3"/>
  <c r="G11" i="3"/>
  <c r="F66" i="3"/>
  <c r="N35" i="3"/>
  <c r="N90" i="3" s="1"/>
  <c r="M90" i="3"/>
  <c r="F34" i="3"/>
  <c r="E89" i="3"/>
  <c r="N42" i="3"/>
  <c r="N97" i="3" s="1"/>
  <c r="M97" i="3"/>
  <c r="F39" i="3"/>
  <c r="E94" i="3"/>
  <c r="G54" i="3"/>
  <c r="F109" i="3"/>
  <c r="N7" i="3"/>
  <c r="N62" i="3" s="1"/>
  <c r="M62" i="3"/>
  <c r="G12" i="3"/>
  <c r="F67" i="3"/>
  <c r="F51" i="3"/>
  <c r="E106" i="3"/>
  <c r="N9" i="3"/>
  <c r="N64" i="3" s="1"/>
  <c r="M64" i="3"/>
  <c r="G19" i="3"/>
  <c r="F74" i="3"/>
  <c r="N45" i="3"/>
  <c r="N100" i="3" s="1"/>
  <c r="M100" i="3"/>
  <c r="F47" i="3"/>
  <c r="E102" i="3"/>
  <c r="F32" i="3"/>
  <c r="E87" i="3"/>
  <c r="N11" i="3"/>
  <c r="N66" i="3" s="1"/>
  <c r="M66" i="3"/>
  <c r="N53" i="3"/>
  <c r="N108" i="3" s="1"/>
  <c r="M108" i="3"/>
  <c r="M67" i="3"/>
  <c r="N12" i="3"/>
  <c r="N67" i="3" s="1"/>
  <c r="F36" i="3"/>
  <c r="E91" i="3"/>
  <c r="F53" i="3"/>
  <c r="E108" i="3"/>
  <c r="F22" i="3"/>
  <c r="E77" i="3"/>
  <c r="N51" i="3"/>
  <c r="N106" i="3" s="1"/>
  <c r="M106" i="3"/>
  <c r="N49" i="3"/>
  <c r="N104" i="3" s="1"/>
  <c r="M104" i="3"/>
  <c r="F33" i="3"/>
  <c r="E88" i="3"/>
  <c r="N38" i="3"/>
  <c r="N93" i="3" s="1"/>
  <c r="M93" i="3"/>
  <c r="F21" i="3"/>
  <c r="E76" i="3"/>
  <c r="F15" i="3"/>
  <c r="E70" i="3"/>
  <c r="F6" i="3"/>
  <c r="E61" i="3"/>
  <c r="F43" i="3"/>
  <c r="E98" i="3"/>
  <c r="H9" i="3"/>
  <c r="G64" i="3"/>
  <c r="N21" i="3"/>
  <c r="N76" i="3" s="1"/>
  <c r="M76" i="3"/>
  <c r="N50" i="3"/>
  <c r="N105" i="3" s="1"/>
  <c r="M105" i="3"/>
  <c r="F31" i="3"/>
  <c r="E86" i="3"/>
  <c r="N44" i="3"/>
  <c r="N99" i="3" s="1"/>
  <c r="M99" i="3"/>
  <c r="F24" i="3"/>
  <c r="E79" i="3"/>
  <c r="N37" i="3"/>
  <c r="N92" i="3" s="1"/>
  <c r="M92" i="3"/>
  <c r="F52" i="3"/>
  <c r="E107" i="3"/>
  <c r="N5" i="3"/>
  <c r="N60" i="3" s="1"/>
  <c r="M60" i="3"/>
  <c r="N32" i="3"/>
  <c r="N87" i="3" s="1"/>
  <c r="M87" i="3"/>
  <c r="N46" i="3"/>
  <c r="N101" i="3" s="1"/>
  <c r="M101" i="3"/>
  <c r="G38" i="3"/>
  <c r="F93" i="3"/>
  <c r="F45" i="3"/>
  <c r="E100" i="3"/>
  <c r="G25" i="3"/>
  <c r="F80" i="3"/>
  <c r="H2" i="4" l="1"/>
  <c r="G6" i="4"/>
  <c r="G18" i="4" s="1"/>
  <c r="G30" i="4" s="1"/>
  <c r="H54" i="4" s="1"/>
  <c r="H65" i="4" s="1"/>
  <c r="G10" i="4"/>
  <c r="G22" i="4" s="1"/>
  <c r="G34" i="4" s="1"/>
  <c r="H58" i="4" s="1"/>
  <c r="G14" i="4"/>
  <c r="G26" i="4" s="1"/>
  <c r="G38" i="4" s="1"/>
  <c r="H62" i="4" s="1"/>
  <c r="G5" i="4"/>
  <c r="G17" i="4" s="1"/>
  <c r="G29" i="4" s="1"/>
  <c r="H53" i="4" s="1"/>
  <c r="G9" i="4"/>
  <c r="G21" i="4" s="1"/>
  <c r="G33" i="4" s="1"/>
  <c r="H57" i="4" s="1"/>
  <c r="G13" i="4"/>
  <c r="G25" i="4" s="1"/>
  <c r="G37" i="4" s="1"/>
  <c r="H61" i="4" s="1"/>
  <c r="G12" i="4"/>
  <c r="G24" i="4" s="1"/>
  <c r="G36" i="4" s="1"/>
  <c r="H60" i="4" s="1"/>
  <c r="G7" i="4"/>
  <c r="G19" i="4" s="1"/>
  <c r="G31" i="4" s="1"/>
  <c r="H55" i="4" s="1"/>
  <c r="G11" i="4"/>
  <c r="G23" i="4" s="1"/>
  <c r="G35" i="4" s="1"/>
  <c r="H59" i="4" s="1"/>
  <c r="G8" i="4"/>
  <c r="G20" i="4" s="1"/>
  <c r="G32" i="4" s="1"/>
  <c r="H56" i="4" s="1"/>
  <c r="F66" i="4"/>
  <c r="E67" i="4"/>
  <c r="E66" i="4"/>
  <c r="F67" i="4"/>
  <c r="Q66" i="4"/>
  <c r="Q65" i="4"/>
  <c r="F65" i="4"/>
  <c r="R65" i="4"/>
  <c r="Q67" i="4"/>
  <c r="G66" i="4"/>
  <c r="G65" i="4"/>
  <c r="R66" i="4"/>
  <c r="Y144" i="5"/>
  <c r="AA148" i="5"/>
  <c r="AG148" i="5"/>
  <c r="Z148" i="5"/>
  <c r="AC149" i="5"/>
  <c r="Q144" i="5"/>
  <c r="Q149" i="5" s="1"/>
  <c r="Q148" i="5"/>
  <c r="R148" i="5"/>
  <c r="AC148" i="5"/>
  <c r="AG144" i="5"/>
  <c r="AD144" i="5"/>
  <c r="AF144" i="5"/>
  <c r="AF149" i="5" s="1"/>
  <c r="Y149" i="5"/>
  <c r="Z144" i="5"/>
  <c r="G52" i="3"/>
  <c r="F107" i="3"/>
  <c r="G40" i="3"/>
  <c r="F95" i="3"/>
  <c r="G46" i="3"/>
  <c r="F101" i="3"/>
  <c r="G8" i="3"/>
  <c r="F63" i="3"/>
  <c r="G17" i="3"/>
  <c r="F72" i="3"/>
  <c r="H38" i="3"/>
  <c r="G93" i="3"/>
  <c r="G22" i="3"/>
  <c r="F77" i="3"/>
  <c r="G18" i="3"/>
  <c r="F73" i="3"/>
  <c r="G31" i="3"/>
  <c r="F86" i="3"/>
  <c r="G20" i="3"/>
  <c r="F75" i="3"/>
  <c r="G6" i="3"/>
  <c r="F61" i="3"/>
  <c r="G33" i="3"/>
  <c r="F88" i="3"/>
  <c r="G53" i="3"/>
  <c r="F108" i="3"/>
  <c r="H19" i="3"/>
  <c r="G74" i="3"/>
  <c r="G34" i="3"/>
  <c r="F89" i="3"/>
  <c r="G26" i="3"/>
  <c r="F81" i="3"/>
  <c r="G50" i="3"/>
  <c r="F105" i="3"/>
  <c r="H7" i="3"/>
  <c r="G62" i="3"/>
  <c r="G5" i="3"/>
  <c r="F60" i="3"/>
  <c r="H42" i="3"/>
  <c r="G97" i="3"/>
  <c r="G13" i="3"/>
  <c r="F68" i="3"/>
  <c r="H23" i="3"/>
  <c r="G78" i="3"/>
  <c r="G44" i="3"/>
  <c r="F99" i="3"/>
  <c r="G43" i="3"/>
  <c r="F98" i="3"/>
  <c r="H25" i="3"/>
  <c r="G80" i="3"/>
  <c r="G24" i="3"/>
  <c r="F79" i="3"/>
  <c r="G15" i="3"/>
  <c r="F70" i="3"/>
  <c r="G36" i="3"/>
  <c r="F91" i="3"/>
  <c r="G32" i="3"/>
  <c r="F87" i="3"/>
  <c r="H54" i="3"/>
  <c r="G109" i="3"/>
  <c r="G4" i="3"/>
  <c r="F59" i="3"/>
  <c r="G49" i="3"/>
  <c r="F104" i="3"/>
  <c r="H48" i="3"/>
  <c r="G103" i="3"/>
  <c r="H12" i="3"/>
  <c r="G67" i="3"/>
  <c r="G45" i="3"/>
  <c r="F100" i="3"/>
  <c r="I9" i="3"/>
  <c r="I64" i="3" s="1"/>
  <c r="H64" i="3"/>
  <c r="G21" i="3"/>
  <c r="F76" i="3"/>
  <c r="G47" i="3"/>
  <c r="F102" i="3"/>
  <c r="G51" i="3"/>
  <c r="F106" i="3"/>
  <c r="G39" i="3"/>
  <c r="F94" i="3"/>
  <c r="H11" i="3"/>
  <c r="G66" i="3"/>
  <c r="G41" i="3"/>
  <c r="F96" i="3"/>
  <c r="H10" i="3"/>
  <c r="G65" i="3"/>
  <c r="G35" i="3"/>
  <c r="F90" i="3"/>
  <c r="G37" i="3"/>
  <c r="F92" i="3"/>
  <c r="G14" i="3"/>
  <c r="F69" i="3"/>
  <c r="G16" i="3"/>
  <c r="F71" i="3"/>
  <c r="H67" i="4" l="1"/>
  <c r="H66" i="4"/>
  <c r="I2" i="4"/>
  <c r="H6" i="4"/>
  <c r="H18" i="4" s="1"/>
  <c r="H30" i="4" s="1"/>
  <c r="I54" i="4" s="1"/>
  <c r="H10" i="4"/>
  <c r="H22" i="4" s="1"/>
  <c r="H34" i="4" s="1"/>
  <c r="I58" i="4" s="1"/>
  <c r="H14" i="4"/>
  <c r="H26" i="4" s="1"/>
  <c r="H38" i="4" s="1"/>
  <c r="I62" i="4" s="1"/>
  <c r="H5" i="4"/>
  <c r="H17" i="4" s="1"/>
  <c r="H29" i="4" s="1"/>
  <c r="I53" i="4" s="1"/>
  <c r="I65" i="4" s="1"/>
  <c r="H9" i="4"/>
  <c r="H21" i="4" s="1"/>
  <c r="H33" i="4" s="1"/>
  <c r="I57" i="4" s="1"/>
  <c r="H13" i="4"/>
  <c r="H25" i="4" s="1"/>
  <c r="H37" i="4" s="1"/>
  <c r="I61" i="4" s="1"/>
  <c r="H7" i="4"/>
  <c r="H19" i="4" s="1"/>
  <c r="H31" i="4" s="1"/>
  <c r="I55" i="4" s="1"/>
  <c r="H11" i="4"/>
  <c r="H23" i="4" s="1"/>
  <c r="H35" i="4" s="1"/>
  <c r="I59" i="4" s="1"/>
  <c r="I67" i="4" s="1"/>
  <c r="H8" i="4"/>
  <c r="H20" i="4" s="1"/>
  <c r="H32" i="4" s="1"/>
  <c r="I56" i="4" s="1"/>
  <c r="H12" i="4"/>
  <c r="H24" i="4" s="1"/>
  <c r="H36" i="4" s="1"/>
  <c r="I60" i="4" s="1"/>
  <c r="R149" i="5"/>
  <c r="Z149" i="5"/>
  <c r="AA149" i="5"/>
  <c r="AD149" i="5"/>
  <c r="AE149" i="5"/>
  <c r="AG149" i="5"/>
  <c r="H26" i="3"/>
  <c r="G81" i="3"/>
  <c r="H35" i="3"/>
  <c r="G90" i="3"/>
  <c r="H36" i="3"/>
  <c r="G91" i="3"/>
  <c r="H18" i="3"/>
  <c r="G73" i="3"/>
  <c r="H51" i="3"/>
  <c r="G106" i="3"/>
  <c r="H45" i="3"/>
  <c r="G100" i="3"/>
  <c r="H4" i="3"/>
  <c r="G59" i="3"/>
  <c r="H15" i="3"/>
  <c r="G70" i="3"/>
  <c r="H44" i="3"/>
  <c r="G99" i="3"/>
  <c r="H5" i="3"/>
  <c r="G60" i="3"/>
  <c r="H34" i="3"/>
  <c r="G89" i="3"/>
  <c r="H6" i="3"/>
  <c r="G61" i="3"/>
  <c r="H22" i="3"/>
  <c r="G77" i="3"/>
  <c r="H46" i="3"/>
  <c r="G101" i="3"/>
  <c r="I42" i="3"/>
  <c r="I97" i="3" s="1"/>
  <c r="H97" i="3"/>
  <c r="H8" i="3"/>
  <c r="G63" i="3"/>
  <c r="H16" i="3"/>
  <c r="G71" i="3"/>
  <c r="H14" i="3"/>
  <c r="G69" i="3"/>
  <c r="H47" i="3"/>
  <c r="G102" i="3"/>
  <c r="I12" i="3"/>
  <c r="I67" i="3" s="1"/>
  <c r="H67" i="3"/>
  <c r="I54" i="3"/>
  <c r="I109" i="3" s="1"/>
  <c r="H109" i="3"/>
  <c r="H24" i="3"/>
  <c r="G79" i="3"/>
  <c r="I23" i="3"/>
  <c r="I78" i="3" s="1"/>
  <c r="H78" i="3"/>
  <c r="I7" i="3"/>
  <c r="I62" i="3" s="1"/>
  <c r="H62" i="3"/>
  <c r="I19" i="3"/>
  <c r="I74" i="3" s="1"/>
  <c r="H74" i="3"/>
  <c r="H20" i="3"/>
  <c r="G75" i="3"/>
  <c r="I38" i="3"/>
  <c r="I93" i="3" s="1"/>
  <c r="H93" i="3"/>
  <c r="H40" i="3"/>
  <c r="G95" i="3"/>
  <c r="H39" i="3"/>
  <c r="G94" i="3"/>
  <c r="H33" i="3"/>
  <c r="G88" i="3"/>
  <c r="H41" i="3"/>
  <c r="G96" i="3"/>
  <c r="H49" i="3"/>
  <c r="G104" i="3"/>
  <c r="H43" i="3"/>
  <c r="G98" i="3"/>
  <c r="I10" i="3"/>
  <c r="I65" i="3" s="1"/>
  <c r="H65" i="3"/>
  <c r="H37" i="3"/>
  <c r="G92" i="3"/>
  <c r="I11" i="3"/>
  <c r="I66" i="3" s="1"/>
  <c r="H66" i="3"/>
  <c r="H21" i="3"/>
  <c r="G76" i="3"/>
  <c r="I48" i="3"/>
  <c r="I103" i="3" s="1"/>
  <c r="H103" i="3"/>
  <c r="H32" i="3"/>
  <c r="G87" i="3"/>
  <c r="I25" i="3"/>
  <c r="I80" i="3" s="1"/>
  <c r="H80" i="3"/>
  <c r="H13" i="3"/>
  <c r="G68" i="3"/>
  <c r="H50" i="3"/>
  <c r="G105" i="3"/>
  <c r="H53" i="3"/>
  <c r="G108" i="3"/>
  <c r="H31" i="3"/>
  <c r="G86" i="3"/>
  <c r="H17" i="3"/>
  <c r="G72" i="3"/>
  <c r="H52" i="3"/>
  <c r="G107" i="3"/>
  <c r="I66" i="4" l="1"/>
  <c r="J2" i="4"/>
  <c r="I7" i="4"/>
  <c r="I19" i="4" s="1"/>
  <c r="I31" i="4" s="1"/>
  <c r="J55" i="4" s="1"/>
  <c r="I11" i="4"/>
  <c r="I23" i="4" s="1"/>
  <c r="I35" i="4" s="1"/>
  <c r="J59" i="4" s="1"/>
  <c r="I6" i="4"/>
  <c r="I18" i="4" s="1"/>
  <c r="I30" i="4" s="1"/>
  <c r="J54" i="4" s="1"/>
  <c r="J65" i="4" s="1"/>
  <c r="I10" i="4"/>
  <c r="I22" i="4" s="1"/>
  <c r="I34" i="4" s="1"/>
  <c r="J58" i="4" s="1"/>
  <c r="I14" i="4"/>
  <c r="I26" i="4" s="1"/>
  <c r="I38" i="4" s="1"/>
  <c r="J62" i="4" s="1"/>
  <c r="I9" i="4"/>
  <c r="I21" i="4" s="1"/>
  <c r="I33" i="4" s="1"/>
  <c r="J57" i="4" s="1"/>
  <c r="I8" i="4"/>
  <c r="I20" i="4" s="1"/>
  <c r="I32" i="4" s="1"/>
  <c r="J56" i="4" s="1"/>
  <c r="J66" i="4" s="1"/>
  <c r="I12" i="4"/>
  <c r="I24" i="4" s="1"/>
  <c r="I36" i="4" s="1"/>
  <c r="J60" i="4" s="1"/>
  <c r="J67" i="4" s="1"/>
  <c r="I13" i="4"/>
  <c r="I25" i="4" s="1"/>
  <c r="I37" i="4" s="1"/>
  <c r="J61" i="4" s="1"/>
  <c r="I5" i="4"/>
  <c r="I17" i="4" s="1"/>
  <c r="I29" i="4" s="1"/>
  <c r="J53" i="4" s="1"/>
  <c r="I49" i="3"/>
  <c r="I104" i="3" s="1"/>
  <c r="H104" i="3"/>
  <c r="I6" i="3"/>
  <c r="I61" i="3" s="1"/>
  <c r="H61" i="3"/>
  <c r="I18" i="3"/>
  <c r="I73" i="3" s="1"/>
  <c r="H73" i="3"/>
  <c r="I32" i="3"/>
  <c r="I87" i="3" s="1"/>
  <c r="H87" i="3"/>
  <c r="I37" i="3"/>
  <c r="I92" i="3" s="1"/>
  <c r="H92" i="3"/>
  <c r="I41" i="3"/>
  <c r="I96" i="3" s="1"/>
  <c r="H96" i="3"/>
  <c r="I47" i="3"/>
  <c r="I102" i="3" s="1"/>
  <c r="H102" i="3"/>
  <c r="I34" i="3"/>
  <c r="I89" i="3" s="1"/>
  <c r="H89" i="3"/>
  <c r="I4" i="3"/>
  <c r="I59" i="3" s="1"/>
  <c r="H59" i="3"/>
  <c r="I36" i="3"/>
  <c r="I91" i="3" s="1"/>
  <c r="H91" i="3"/>
  <c r="I31" i="3"/>
  <c r="I86" i="3" s="1"/>
  <c r="H86" i="3"/>
  <c r="I8" i="3"/>
  <c r="I63" i="3" s="1"/>
  <c r="H63" i="3"/>
  <c r="I33" i="3"/>
  <c r="I88" i="3" s="1"/>
  <c r="H88" i="3"/>
  <c r="I20" i="3"/>
  <c r="I75" i="3" s="1"/>
  <c r="H75" i="3"/>
  <c r="I24" i="3"/>
  <c r="I79" i="3" s="1"/>
  <c r="H79" i="3"/>
  <c r="I14" i="3"/>
  <c r="I69" i="3" s="1"/>
  <c r="H69" i="3"/>
  <c r="I46" i="3"/>
  <c r="I101" i="3" s="1"/>
  <c r="H101" i="3"/>
  <c r="I5" i="3"/>
  <c r="I60" i="3" s="1"/>
  <c r="H60" i="3"/>
  <c r="I45" i="3"/>
  <c r="I100" i="3" s="1"/>
  <c r="H100" i="3"/>
  <c r="I35" i="3"/>
  <c r="I90" i="3" s="1"/>
  <c r="H90" i="3"/>
  <c r="I40" i="3"/>
  <c r="I95" i="3" s="1"/>
  <c r="H95" i="3"/>
  <c r="I15" i="3"/>
  <c r="I70" i="3" s="1"/>
  <c r="H70" i="3"/>
  <c r="I53" i="3"/>
  <c r="I108" i="3" s="1"/>
  <c r="H108" i="3"/>
  <c r="I52" i="3"/>
  <c r="I107" i="3" s="1"/>
  <c r="H107" i="3"/>
  <c r="I50" i="3"/>
  <c r="I105" i="3" s="1"/>
  <c r="H105" i="3"/>
  <c r="I17" i="3"/>
  <c r="I72" i="3" s="1"/>
  <c r="H72" i="3"/>
  <c r="I13" i="3"/>
  <c r="I68" i="3" s="1"/>
  <c r="H68" i="3"/>
  <c r="I21" i="3"/>
  <c r="I76" i="3" s="1"/>
  <c r="H76" i="3"/>
  <c r="I43" i="3"/>
  <c r="I98" i="3" s="1"/>
  <c r="H98" i="3"/>
  <c r="I39" i="3"/>
  <c r="I94" i="3" s="1"/>
  <c r="H94" i="3"/>
  <c r="I16" i="3"/>
  <c r="I71" i="3" s="1"/>
  <c r="H71" i="3"/>
  <c r="I22" i="3"/>
  <c r="I77" i="3" s="1"/>
  <c r="H77" i="3"/>
  <c r="I44" i="3"/>
  <c r="I99" i="3" s="1"/>
  <c r="H99" i="3"/>
  <c r="I51" i="3"/>
  <c r="I106" i="3" s="1"/>
  <c r="H106" i="3"/>
  <c r="I26" i="3"/>
  <c r="I81" i="3" s="1"/>
  <c r="H81" i="3"/>
  <c r="K2" i="4" l="1"/>
  <c r="J7" i="4"/>
  <c r="J19" i="4" s="1"/>
  <c r="J31" i="4" s="1"/>
  <c r="K55" i="4" s="1"/>
  <c r="K66" i="4" s="1"/>
  <c r="J11" i="4"/>
  <c r="J23" i="4" s="1"/>
  <c r="J35" i="4" s="1"/>
  <c r="K59" i="4" s="1"/>
  <c r="K67" i="4" s="1"/>
  <c r="J6" i="4"/>
  <c r="J18" i="4" s="1"/>
  <c r="J30" i="4" s="1"/>
  <c r="K54" i="4" s="1"/>
  <c r="J10" i="4"/>
  <c r="J22" i="4" s="1"/>
  <c r="J34" i="4" s="1"/>
  <c r="K58" i="4" s="1"/>
  <c r="J14" i="4"/>
  <c r="J26" i="4" s="1"/>
  <c r="J38" i="4" s="1"/>
  <c r="K62" i="4" s="1"/>
  <c r="J8" i="4"/>
  <c r="J20" i="4" s="1"/>
  <c r="J32" i="4" s="1"/>
  <c r="K56" i="4" s="1"/>
  <c r="J12" i="4"/>
  <c r="J24" i="4" s="1"/>
  <c r="J36" i="4" s="1"/>
  <c r="K60" i="4" s="1"/>
  <c r="J9" i="4"/>
  <c r="J21" i="4" s="1"/>
  <c r="J33" i="4" s="1"/>
  <c r="K57" i="4" s="1"/>
  <c r="J5" i="4"/>
  <c r="J17" i="4" s="1"/>
  <c r="J29" i="4" s="1"/>
  <c r="K53" i="4" s="1"/>
  <c r="K65" i="4" s="1"/>
  <c r="J13" i="4"/>
  <c r="J25" i="4" s="1"/>
  <c r="J37" i="4" s="1"/>
  <c r="K61" i="4" s="1"/>
  <c r="K8" i="4" l="1"/>
  <c r="K20" i="4" s="1"/>
  <c r="K12" i="4"/>
  <c r="K24" i="4" s="1"/>
  <c r="K7" i="4"/>
  <c r="K19" i="4" s="1"/>
  <c r="K11" i="4"/>
  <c r="K23" i="4" s="1"/>
  <c r="K6" i="4"/>
  <c r="K18" i="4" s="1"/>
  <c r="K10" i="4"/>
  <c r="K22" i="4" s="1"/>
  <c r="K14" i="4"/>
  <c r="K26" i="4" s="1"/>
  <c r="K5" i="4"/>
  <c r="K17" i="4" s="1"/>
  <c r="K9" i="4"/>
  <c r="K21" i="4" s="1"/>
  <c r="K13" i="4"/>
  <c r="K25" i="4" s="1"/>
  <c r="L38" i="4" l="1"/>
  <c r="M62" i="4" s="1"/>
  <c r="K38" i="4"/>
  <c r="L62" i="4" s="1"/>
  <c r="K30" i="4"/>
  <c r="L54" i="4" s="1"/>
  <c r="L30" i="4"/>
  <c r="M54" i="4" s="1"/>
  <c r="K35" i="4"/>
  <c r="L59" i="4" s="1"/>
  <c r="L67" i="4" s="1"/>
  <c r="L35" i="4"/>
  <c r="M59" i="4" s="1"/>
  <c r="M67" i="4" s="1"/>
  <c r="K29" i="4"/>
  <c r="L53" i="4" s="1"/>
  <c r="L65" i="4" s="1"/>
  <c r="L29" i="4"/>
  <c r="M53" i="4" s="1"/>
  <c r="M65" i="4" s="1"/>
  <c r="K34" i="4"/>
  <c r="L58" i="4" s="1"/>
  <c r="L34" i="4"/>
  <c r="M58" i="4" s="1"/>
  <c r="K31" i="4"/>
  <c r="L55" i="4" s="1"/>
  <c r="L66" i="4" s="1"/>
  <c r="L31" i="4"/>
  <c r="M55" i="4" s="1"/>
  <c r="M66" i="4" s="1"/>
  <c r="K36" i="4"/>
  <c r="L60" i="4" s="1"/>
  <c r="L36" i="4"/>
  <c r="M60" i="4" s="1"/>
  <c r="K37" i="4"/>
  <c r="L61" i="4" s="1"/>
  <c r="L37" i="4"/>
  <c r="M61" i="4" s="1"/>
  <c r="L33" i="4"/>
  <c r="M57" i="4" s="1"/>
  <c r="K33" i="4"/>
  <c r="L57" i="4" s="1"/>
  <c r="K32" i="4"/>
  <c r="L56" i="4" s="1"/>
  <c r="L32" i="4"/>
  <c r="M56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<sst xmlns="http://schemas.openxmlformats.org/spreadsheetml/2006/main" count="671" uniqueCount="189">
  <si>
    <t>IiNBMFC Improvement in Non Battery Manufacturing Costs</t>
  </si>
  <si>
    <t>Battery electric vehicles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</si>
  <si>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</si>
  <si>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</si>
  <si>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</si>
  <si>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</si>
  <si>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</si>
  <si>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</si>
  <si>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</si>
  <si>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</si>
  <si>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</si>
  <si>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</si>
  <si>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</si>
  <si>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</si>
  <si>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</si>
  <si>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</si>
  <si>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</si>
  <si>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</si>
  <si>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</si>
  <si>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</si>
  <si>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</si>
  <si>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</si>
  <si>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</si>
  <si>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</si>
  <si>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</si>
  <si>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</si>
  <si>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Plug-in hybrid electric vehicles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</si>
  <si>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</si>
  <si>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</si>
  <si>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</si>
  <si>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</si>
  <si>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</si>
  <si>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</si>
  <si>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</si>
  <si>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</si>
  <si>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</si>
  <si>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</si>
  <si>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</si>
  <si>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</si>
  <si>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</si>
  <si>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</si>
  <si>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</si>
  <si>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</si>
  <si>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</si>
  <si>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</si>
  <si>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</si>
  <si>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</si>
  <si>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</si>
  <si>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</si>
  <si>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</si>
  <si>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</si>
  <si>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</si>
  <si>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</si>
  <si>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</si>
  <si>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SUV</t>
  </si>
  <si>
    <t>Pickup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</si>
  <si>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</si>
  <si>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</si>
  <si>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</si>
  <si>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</si>
  <si>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</si>
  <si>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</si>
  <si>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</si>
  <si>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</si>
  <si>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</si>
  <si>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</si>
  <si>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</si>
  <si>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</si>
  <si>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</si>
  <si>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</si>
  <si>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</si>
  <si>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</si>
  <si>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</si>
  <si>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</si>
  <si>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</si>
  <si>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</si>
  <si>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</si>
  <si>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</si>
  <si>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Battery Pack Costs</t>
  </si>
  <si>
    <t>Non-Battery Vehicle Costs</t>
  </si>
  <si>
    <t>Annual Percent Improvement in Non-Battery Manufacturing Costs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</si>
  <si>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</si>
  <si>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</si>
  <si>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</si>
  <si>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</si>
  <si>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</si>
  <si>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</si>
  <si>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</si>
  <si>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Vehicle Type</t>
  </si>
  <si>
    <t>Sport utilty vehicle (150 mile)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</si>
  <si>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</si>
  <si>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</si>
  <si>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</si>
  <si>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</si>
  <si>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</si>
  <si>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</si>
  <si>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Weighted Average Annual Percentage Improvement in Non-Battery Manufacturing Costs</t>
  </si>
  <si>
    <t>BEV</t>
  </si>
  <si>
    <t>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</si>
  <si>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</si>
  <si>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</si>
  <si>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</si>
  <si>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</si>
  <si>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</si>
  <si>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</si>
  <si>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</si>
  <si>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</si>
  <si>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</si>
  <si>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</si>
  <si>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</si>
  <si>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</si>
  <si>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</si>
  <si>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</si>
  <si>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</si>
  <si>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</si>
  <si>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</si>
  <si>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</si>
  <si>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</si>
  <si>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</si>
  <si>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</si>
  <si>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</si>
  <si>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</si>
  <si>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</si>
  <si>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</si>
  <si>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</si>
  <si>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</si>
  <si>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</si>
  <si>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</si>
  <si>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</si>
  <si>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</si>
  <si>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</si>
  <si>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</si>
  <si>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</si>
  <si>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</si>
  <si>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</si>
  <si>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</si>
  <si>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</si>
  <si>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</si>
  <si>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</si>
  <si>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</si>
  <si>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</si>
  <si>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</si>
  <si>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</si>
  <si>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</si>
  <si>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</si>
  <si>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</si>
  <si>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</si>
  <si>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</si>
  <si>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</si>
  <si>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</si>
  <si>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</si>
  <si>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</si>
  <si>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</si>
  <si>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</si>
  <si>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</si>
  <si>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</si>
  <si>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</si>
  <si>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</si>
  <si>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</si>
  <si>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</si>
  <si>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</si>
  <si>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</si>
  <si>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</si>
  <si>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</si>
  <si>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</si>
  <si>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</si>
  <si>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</si>
  <si>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</si>
  <si>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</si>
  <si>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</si>
  <si>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ICCT Data</t>
  </si>
  <si>
    <t>BET cost</t>
  </si>
  <si>
    <t>Average Battery Cost ($/kWh)</t>
  </si>
  <si>
    <t>Average Battery Cost per Vehicle ($)</t>
  </si>
  <si>
    <t>Average Non-Battery Manufacturing Costs per Vehicle ($)</t>
  </si>
  <si>
    <t>Average Annual Improvement in Non-Battery Manufacturing Costs</t>
  </si>
  <si>
    <t>Weighted Improvement in Non-Battery Manufacturing Costs</t>
  </si>
  <si>
    <t>Improvement in Non-Battery Manufacturing Costs by Vehicle Type</t>
  </si>
  <si>
    <t>%</t>
  </si>
  <si>
    <t>LDVs</t>
  </si>
  <si>
    <t>HDVs</t>
  </si>
  <si>
    <t>aircraft (not used)</t>
  </si>
  <si>
    <t>rail (not used)</t>
  </si>
  <si>
    <t>ships (not used)</t>
  </si>
  <si>
    <t>motorbikes (not used)</t>
  </si>
  <si>
    <t>ICCT</t>
  </si>
  <si>
    <t>(Data on Request)</t>
  </si>
  <si>
    <t>Estimated vehicle costs, battery sizes, and fleet distance traveled</t>
  </si>
  <si>
    <t>Sources: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</si>
</sst>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164" formatCode="&quot;$&quot;#,##0"/>
    <numFmt numFmtId="165" formatCode="0.0%"/>
    <numFmt numFmtId="166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Helvetica"/>
      <family val="2"/>
    </font>
    <font>
      <sz val="9"/>
      <color theme="1"/>
      <name val="Helvetica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b/>
      <sz val="26"/>
      <color theme="1"/>
      <name val="Calibri"/>
      <family val="2"/>
      <scheme val="minor"/>
    </font>
    <font>
      <b/>
      <sz val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4" fillId="0" borderId="0"/>
    <xf numFmtId="0" fontId="1" fillId="0" borderId="0"/>
    <xf numFmtId="9" fontId="1" fillId="0" borderId="0" applyFont="0" applyFill="0" applyBorder="0" applyAlignment="0" applyProtection="0"/>
  </cellStyleXfs>
  <cellXfs count="102">
    <xf numFmtId="0" fontId="0" fillId="0" borderId="0" xfId="0"/>
    <xf numFmtId="0" fontId="3" fillId="0" borderId="0" xfId="0" applyFont="1"/>
    <xf numFmtId="0" fontId="5" fillId="0" borderId="0" xfId="3" applyFont="1"/>
    <xf numFmtId="0" fontId="4" fillId="0" borderId="0" xfId="3"/>
    <xf numFmtId="0" fontId="6" fillId="3" borderId="2" xfId="3" applyFont="1" applyFill="1" applyBorder="1"/>
    <xf numFmtId="0" fontId="6" fillId="4" borderId="2" xfId="3" applyFont="1" applyFill="1" applyBorder="1"/>
    <xf numFmtId="164" fontId="6" fillId="0" borderId="2" xfId="3" applyNumberFormat="1" applyFont="1" applyBorder="1"/>
    <xf numFmtId="0" fontId="7" fillId="5" borderId="4" xfId="0" applyFont="1" applyFill="1" applyBorder="1" applyAlignment="1">
      <alignment vertical="center" wrapText="1"/>
    </xf>
    <xf numFmtId="0" fontId="7" fillId="5" borderId="5" xfId="0" applyFont="1" applyFill="1" applyBorder="1" applyAlignment="1">
      <alignment vertical="center" wrapText="1"/>
    </xf>
    <xf numFmtId="0" fontId="7" fillId="5" borderId="7" xfId="0" applyFont="1" applyFill="1" applyBorder="1" applyAlignment="1">
      <alignment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vertical="center" wrapText="1"/>
    </xf>
    <xf numFmtId="0" fontId="9" fillId="7" borderId="8" xfId="0" applyFont="1" applyFill="1" applyBorder="1" applyAlignment="1">
      <alignment vertical="center" wrapText="1"/>
    </xf>
    <xf numFmtId="0" fontId="9" fillId="8" borderId="9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vertical="center" wrapText="1"/>
    </xf>
    <xf numFmtId="0" fontId="11" fillId="8" borderId="9" xfId="0" applyFont="1" applyFill="1" applyBorder="1" applyAlignment="1">
      <alignment vertical="center"/>
    </xf>
    <xf numFmtId="2" fontId="11" fillId="9" borderId="9" xfId="0" applyNumberFormat="1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/>
    </xf>
    <xf numFmtId="2" fontId="11" fillId="10" borderId="9" xfId="0" applyNumberFormat="1" applyFont="1" applyFill="1" applyBorder="1" applyAlignment="1">
      <alignment horizontal="center" vertical="center"/>
    </xf>
    <xf numFmtId="0" fontId="0" fillId="7" borderId="6" xfId="0" applyFill="1" applyBorder="1" applyAlignment="1">
      <alignment vertical="center" wrapText="1"/>
    </xf>
    <xf numFmtId="0" fontId="0" fillId="7" borderId="8" xfId="0" applyFill="1" applyBorder="1" applyAlignment="1">
      <alignment vertical="center" wrapText="1"/>
    </xf>
    <xf numFmtId="0" fontId="9" fillId="7" borderId="10" xfId="0" applyFont="1" applyFill="1" applyBorder="1" applyAlignment="1">
      <alignment vertical="center" wrapText="1"/>
    </xf>
    <xf numFmtId="6" fontId="11" fillId="9" borderId="9" xfId="0" applyNumberFormat="1" applyFont="1" applyFill="1" applyBorder="1" applyAlignment="1">
      <alignment horizontal="center" vertical="center"/>
    </xf>
    <xf numFmtId="0" fontId="9" fillId="7" borderId="11" xfId="0" applyFont="1" applyFill="1" applyBorder="1" applyAlignment="1">
      <alignment vertical="center" wrapText="1"/>
    </xf>
    <xf numFmtId="6" fontId="11" fillId="10" borderId="9" xfId="0" applyNumberFormat="1" applyFont="1" applyFill="1" applyBorder="1" applyAlignment="1">
      <alignment horizontal="center" vertical="center"/>
    </xf>
    <xf numFmtId="0" fontId="0" fillId="7" borderId="11" xfId="0" applyFill="1" applyBorder="1" applyAlignment="1">
      <alignment vertical="center" wrapText="1"/>
    </xf>
    <xf numFmtId="0" fontId="0" fillId="7" borderId="12" xfId="0" applyFill="1" applyBorder="1" applyAlignment="1">
      <alignment vertical="center" wrapText="1"/>
    </xf>
    <xf numFmtId="0" fontId="11" fillId="8" borderId="9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horizontal="center" vertical="center" wrapText="1"/>
    </xf>
    <xf numFmtId="2" fontId="11" fillId="9" borderId="9" xfId="0" applyNumberFormat="1" applyFont="1" applyFill="1" applyBorder="1" applyAlignment="1">
      <alignment horizontal="center" vertical="center" wrapText="1"/>
    </xf>
    <xf numFmtId="0" fontId="11" fillId="10" borderId="9" xfId="0" applyFont="1" applyFill="1" applyBorder="1" applyAlignment="1">
      <alignment horizontal="center" vertical="center" wrapText="1"/>
    </xf>
    <xf numFmtId="2" fontId="11" fillId="10" borderId="9" xfId="0" applyNumberFormat="1" applyFont="1" applyFill="1" applyBorder="1" applyAlignment="1">
      <alignment horizontal="center" vertical="center" wrapText="1"/>
    </xf>
    <xf numFmtId="6" fontId="11" fillId="9" borderId="9" xfId="0" applyNumberFormat="1" applyFont="1" applyFill="1" applyBorder="1" applyAlignment="1">
      <alignment horizontal="center" vertical="center" wrapText="1"/>
    </xf>
    <xf numFmtId="6" fontId="11" fillId="9" borderId="4" xfId="0" applyNumberFormat="1" applyFont="1" applyFill="1" applyBorder="1" applyAlignment="1">
      <alignment vertical="center" wrapText="1"/>
    </xf>
    <xf numFmtId="6" fontId="11" fillId="10" borderId="9" xfId="0" applyNumberFormat="1" applyFont="1" applyFill="1" applyBorder="1" applyAlignment="1">
      <alignment horizontal="center" vertical="center" wrapText="1"/>
    </xf>
    <xf numFmtId="6" fontId="11" fillId="10" borderId="4" xfId="0" applyNumberFormat="1" applyFont="1" applyFill="1" applyBorder="1" applyAlignment="1">
      <alignment vertical="center" wrapText="1"/>
    </xf>
    <xf numFmtId="0" fontId="3" fillId="11" borderId="0" xfId="0" applyFont="1" applyFill="1"/>
    <xf numFmtId="0" fontId="0" fillId="11" borderId="0" xfId="0" applyFill="1"/>
    <xf numFmtId="0" fontId="13" fillId="0" borderId="0" xfId="3" applyFont="1"/>
    <xf numFmtId="0" fontId="3" fillId="12" borderId="0" xfId="0" applyFont="1" applyFill="1"/>
    <xf numFmtId="0" fontId="13" fillId="12" borderId="0" xfId="3" applyFont="1" applyFill="1"/>
    <xf numFmtId="9" fontId="6" fillId="0" borderId="2" xfId="1" applyFont="1" applyBorder="1"/>
    <xf numFmtId="10" fontId="6" fillId="0" borderId="2" xfId="1" applyNumberFormat="1" applyFont="1" applyBorder="1"/>
    <xf numFmtId="0" fontId="3" fillId="13" borderId="0" xfId="4" applyFont="1" applyFill="1"/>
    <xf numFmtId="0" fontId="1" fillId="13" borderId="0" xfId="4" applyFill="1"/>
    <xf numFmtId="0" fontId="1" fillId="0" borderId="0" xfId="4"/>
    <xf numFmtId="9" fontId="1" fillId="0" borderId="0" xfId="4" applyNumberFormat="1"/>
    <xf numFmtId="0" fontId="14" fillId="0" borderId="0" xfId="0" applyFont="1"/>
    <xf numFmtId="0" fontId="1" fillId="12" borderId="0" xfId="4" applyFill="1"/>
    <xf numFmtId="2" fontId="1" fillId="12" borderId="0" xfId="4" applyNumberFormat="1" applyFill="1"/>
    <xf numFmtId="0" fontId="15" fillId="0" borderId="0" xfId="4" applyFont="1"/>
    <xf numFmtId="0" fontId="3" fillId="14" borderId="0" xfId="4" applyFont="1" applyFill="1"/>
    <xf numFmtId="0" fontId="1" fillId="14" borderId="0" xfId="4" applyFill="1"/>
    <xf numFmtId="0" fontId="3" fillId="0" borderId="0" xfId="4" applyFont="1"/>
    <xf numFmtId="0" fontId="6" fillId="4" borderId="2" xfId="0" applyFont="1" applyFill="1" applyBorder="1"/>
    <xf numFmtId="9" fontId="0" fillId="0" borderId="0" xfId="1" applyFont="1"/>
    <xf numFmtId="9" fontId="0" fillId="0" borderId="0" xfId="5" applyFont="1"/>
    <xf numFmtId="9" fontId="1" fillId="0" borderId="0" xfId="1" applyFont="1"/>
    <xf numFmtId="9" fontId="0" fillId="15" borderId="0" xfId="1" applyFont="1" applyFill="1"/>
    <xf numFmtId="9" fontId="0" fillId="15" borderId="0" xfId="0" applyNumberFormat="1" applyFill="1"/>
    <xf numFmtId="165" fontId="0" fillId="0" borderId="0" xfId="1" applyNumberFormat="1" applyFont="1"/>
    <xf numFmtId="10" fontId="0" fillId="0" borderId="0" xfId="1" applyNumberFormat="1" applyFont="1"/>
    <xf numFmtId="0" fontId="0" fillId="12" borderId="0" xfId="0" applyFill="1"/>
    <xf numFmtId="0" fontId="3" fillId="0" borderId="0" xfId="4" applyFont="1" applyAlignment="1">
      <alignment horizontal="center"/>
    </xf>
    <xf numFmtId="0" fontId="16" fillId="0" borderId="0" xfId="0" applyFont="1" applyAlignment="1">
      <alignment horizontal="left" indent="3"/>
    </xf>
    <xf numFmtId="0" fontId="15" fillId="0" borderId="0" xfId="0" applyFont="1"/>
    <xf numFmtId="0" fontId="0" fillId="0" borderId="0" xfId="0" applyAlignment="1">
      <alignment horizontal="right"/>
    </xf>
    <xf numFmtId="0" fontId="17" fillId="0" borderId="0" xfId="0" applyFont="1"/>
    <xf numFmtId="0" fontId="16" fillId="0" borderId="0" xfId="0" applyFont="1"/>
    <xf numFmtId="0" fontId="18" fillId="0" borderId="0" xfId="0" applyFont="1"/>
    <xf numFmtId="0" fontId="18" fillId="0" borderId="13" xfId="0" applyFont="1" applyBorder="1"/>
    <xf numFmtId="0" fontId="17" fillId="0" borderId="13" xfId="0" applyFont="1" applyBorder="1"/>
    <xf numFmtId="3" fontId="16" fillId="0" borderId="0" xfId="0" applyNumberFormat="1" applyFont="1"/>
    <xf numFmtId="3" fontId="19" fillId="0" borderId="0" xfId="0" applyNumberFormat="1" applyFont="1"/>
    <xf numFmtId="0" fontId="20" fillId="16" borderId="1" xfId="2" applyFont="1" applyFill="1"/>
    <xf numFmtId="3" fontId="21" fillId="16" borderId="1" xfId="2" applyNumberFormat="1" applyFont="1" applyFill="1"/>
    <xf numFmtId="0" fontId="16" fillId="16" borderId="0" xfId="0" applyFont="1" applyFill="1"/>
    <xf numFmtId="0" fontId="22" fillId="0" borderId="0" xfId="3" applyFont="1" applyAlignment="1">
      <alignment horizontal="left"/>
    </xf>
    <xf numFmtId="1" fontId="4" fillId="0" borderId="0" xfId="3" applyNumberFormat="1"/>
    <xf numFmtId="11" fontId="4" fillId="0" borderId="0" xfId="3" applyNumberFormat="1"/>
    <xf numFmtId="165" fontId="4" fillId="0" borderId="0" xfId="1" applyNumberFormat="1" applyFont="1"/>
    <xf numFmtId="1" fontId="0" fillId="0" borderId="0" xfId="0" applyNumberFormat="1"/>
    <xf numFmtId="166" fontId="0" fillId="0" borderId="0" xfId="0" applyNumberFormat="1"/>
    <xf numFmtId="0" fontId="23" fillId="17" borderId="0" xfId="0" applyFont="1" applyFill="1"/>
    <xf numFmtId="0" fontId="16" fillId="17" borderId="0" xfId="0" applyFont="1" applyFill="1"/>
    <xf numFmtId="6" fontId="0" fillId="0" borderId="0" xfId="0" applyNumberFormat="1"/>
    <xf numFmtId="8" fontId="0" fillId="0" borderId="0" xfId="0" applyNumberFormat="1"/>
    <xf numFmtId="6" fontId="0" fillId="12" borderId="0" xfId="0" applyNumberFormat="1" applyFill="1"/>
    <xf numFmtId="10" fontId="0" fillId="0" borderId="0" xfId="0" applyNumberFormat="1"/>
    <xf numFmtId="1" fontId="0" fillId="12" borderId="0" xfId="0" applyNumberFormat="1" applyFill="1"/>
    <xf numFmtId="11" fontId="0" fillId="0" borderId="0" xfId="0" applyNumberFormat="1"/>
    <xf numFmtId="0" fontId="0" fillId="0" borderId="0" xfId="0" applyAlignment="1">
      <alignment horizontal="left"/>
    </xf>
    <xf numFmtId="0" fontId="11" fillId="10" borderId="3" xfId="0" applyFont="1" applyFill="1" applyBorder="1" applyAlignment="1">
      <alignment horizontal="center" vertical="center"/>
    </xf>
    <xf numFmtId="0" fontId="11" fillId="10" borderId="8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</cellXfs>
  <cellStyles count="6">
    <cellStyle name="Normal" xfId="0" builtinId="0"/>
    <cellStyle name="Normal 6" xfId="4" xr:uid="{91D80A7E-F4A2-436D-A175-832FEC33CB1B}"/>
    <cellStyle name="Normal 7" xfId="3" xr:uid="{30630FA9-BFBD-48AE-AE7D-DFD52694E8EC}"/>
    <cellStyle name="Output" xfId="2" builtinId="21"/>
    <cellStyle name="Percent" xfId="1" builtinId="5"/>
    <cellStyle name="Percent 3" xfId="5" xr:uid="{EF32A1B7-E079-4EFC-B2AD-580F5CF58B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2262F-9AA9-4D47-83E4-7AF1A1E872CE}">
  <dimension ref="A1:B6"/>
  <sheetViews>
    <sheetView tabSelected="1" workbookViewId="0">
      <selection activeCell="A4" sqref="A4"/>
    </sheetView>
  </sheetViews>
  <sheetFormatPr defaultRowHeight="15" x14ac:dyDescent="0.25"/>
  <cols>
    <col min="2" max="2" width="60.140625" bestFit="1" customWidth="1"/>
  </cols>
  <sheetData>
    <row r="1" spans="1:2" x14ac:dyDescent="0.25">
      <c r="A1" s="1" t="s">
        <v>0</v>
      </c>
    </row>
    <row r="3" spans="1:2" x14ac:dyDescent="0.25">
      <c r="A3" s="1" t="s">
        <v>188</v>
      </c>
      <c r="B3" t="s">
        <v>185</v>
      </c>
    </row>
    <row r="4" spans="1:2" x14ac:dyDescent="0.25">
      <c r="B4" t="s">
        <v>186</v>
      </c>
    </row>
    <row r="5" spans="1:2" x14ac:dyDescent="0.25">
      <c r="B5" s="92">
        <v>2022</v>
      </c>
    </row>
    <row r="6" spans="1:2" x14ac:dyDescent="0.25">
      <c r="B6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C8BC8-4920-47B9-8882-F3FF7C9035C6}">
  <dimension ref="A1:O97"/>
  <sheetViews>
    <sheetView topLeftCell="A45" workbookViewId="0">
      <selection activeCell="B79" sqref="B68:B79"/>
    </sheetView>
  </sheetViews>
  <sheetFormatPr defaultRowHeight="15" x14ac:dyDescent="0.25"/>
  <cols>
    <col min="1" max="1" width="33" bestFit="1" customWidth="1"/>
  </cols>
  <sheetData>
    <row r="1" spans="1:15" ht="15.75" x14ac:dyDescent="0.25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.75" x14ac:dyDescent="0.25">
      <c r="A2" s="3"/>
      <c r="B2" s="4">
        <v>2022</v>
      </c>
      <c r="C2" s="4">
        <v>2023</v>
      </c>
      <c r="D2" s="4">
        <v>2024</v>
      </c>
      <c r="E2" s="4">
        <v>2025</v>
      </c>
      <c r="F2" s="4">
        <v>2026</v>
      </c>
      <c r="G2" s="4">
        <v>2027</v>
      </c>
      <c r="H2" s="4">
        <v>2028</v>
      </c>
      <c r="I2" s="4">
        <v>2029</v>
      </c>
      <c r="J2" s="4">
        <v>2030</v>
      </c>
      <c r="K2" s="4">
        <v>2031</v>
      </c>
      <c r="L2" s="4">
        <v>2032</v>
      </c>
      <c r="M2" s="4">
        <v>2033</v>
      </c>
      <c r="N2" s="4">
        <v>2034</v>
      </c>
      <c r="O2" s="4">
        <v>2035</v>
      </c>
    </row>
    <row r="3" spans="1:15" x14ac:dyDescent="0.25">
      <c r="A3" s="5" t="s">
        <v>2</v>
      </c>
      <c r="B3" s="6">
        <v>33109.059196685565</v>
      </c>
      <c r="C3" s="6">
        <v>31553.087262844718</v>
      </c>
      <c r="D3" s="6">
        <v>30280.051819171022</v>
      </c>
      <c r="E3" s="6">
        <v>29202.467351574887</v>
      </c>
      <c r="F3" s="6">
        <v>28266.560433595296</v>
      </c>
      <c r="G3" s="6">
        <v>27436.839979829769</v>
      </c>
      <c r="H3" s="6">
        <v>26720.297147832123</v>
      </c>
      <c r="I3" s="6">
        <v>26101.421213087779</v>
      </c>
      <c r="J3" s="6">
        <v>25604.006909988384</v>
      </c>
      <c r="K3" s="6">
        <v>25248.831980145962</v>
      </c>
      <c r="L3" s="6">
        <v>24991.939378481293</v>
      </c>
      <c r="M3" s="6">
        <v>24790.216280305503</v>
      </c>
      <c r="N3" s="6">
        <v>24624.80863057977</v>
      </c>
      <c r="O3" s="6">
        <v>24492.076111086248</v>
      </c>
    </row>
    <row r="4" spans="1:15" x14ac:dyDescent="0.25">
      <c r="A4" s="5" t="s">
        <v>3</v>
      </c>
      <c r="B4" s="6">
        <v>35145.908865001213</v>
      </c>
      <c r="C4" s="6">
        <v>33389.140807794203</v>
      </c>
      <c r="D4" s="6">
        <v>31934.895757541555</v>
      </c>
      <c r="E4" s="6">
        <v>30693.811051084951</v>
      </c>
      <c r="F4" s="6">
        <v>29610.427313057502</v>
      </c>
      <c r="G4" s="6">
        <v>28647.711716561142</v>
      </c>
      <c r="H4" s="6">
        <v>27811.25888695769</v>
      </c>
      <c r="I4" s="6">
        <v>27084.293500814936</v>
      </c>
      <c r="J4" s="6">
        <v>26494.612398406964</v>
      </c>
      <c r="K4" s="6">
        <v>26094.857855988561</v>
      </c>
      <c r="L4" s="6">
        <v>25801.608222050938</v>
      </c>
      <c r="M4" s="6">
        <v>25573.066297377933</v>
      </c>
      <c r="N4" s="6">
        <v>25389.430924075808</v>
      </c>
      <c r="O4" s="6">
        <v>25246.412592753186</v>
      </c>
    </row>
    <row r="5" spans="1:15" x14ac:dyDescent="0.25">
      <c r="A5" s="5" t="s">
        <v>4</v>
      </c>
      <c r="B5" s="6">
        <v>37411.354618440717</v>
      </c>
      <c r="C5" s="6">
        <v>35461.191020394202</v>
      </c>
      <c r="D5" s="6">
        <v>33830.936802435295</v>
      </c>
      <c r="E5" s="6">
        <v>32429.693460357921</v>
      </c>
      <c r="F5" s="6">
        <v>31200.89464356134</v>
      </c>
      <c r="G5" s="6">
        <v>30106.218803651711</v>
      </c>
      <c r="H5" s="6">
        <v>29150.08150782781</v>
      </c>
      <c r="I5" s="6">
        <v>28314.629434812836</v>
      </c>
      <c r="J5" s="6">
        <v>27629.404252814966</v>
      </c>
      <c r="K5" s="6">
        <v>27188.411140296848</v>
      </c>
      <c r="L5" s="6">
        <v>26855.245663627531</v>
      </c>
      <c r="M5" s="6">
        <v>26596.902492850422</v>
      </c>
      <c r="N5" s="6">
        <v>26392.577194433194</v>
      </c>
      <c r="O5" s="6">
        <v>26237.292760316581</v>
      </c>
    </row>
    <row r="6" spans="1:15" x14ac:dyDescent="0.25">
      <c r="A6" s="5" t="s">
        <v>5</v>
      </c>
      <c r="B6" s="6">
        <v>39483.043995131738</v>
      </c>
      <c r="C6" s="6">
        <v>37351.279744091284</v>
      </c>
      <c r="D6" s="6">
        <v>35554.846743222639</v>
      </c>
      <c r="E6" s="6">
        <v>34001.602975156078</v>
      </c>
      <c r="F6" s="6">
        <v>32633.845923235829</v>
      </c>
      <c r="G6" s="6">
        <v>31412.188591361941</v>
      </c>
      <c r="H6" s="6">
        <v>30340.061817379159</v>
      </c>
      <c r="I6" s="6">
        <v>29398.702980003975</v>
      </c>
      <c r="J6" s="6">
        <v>28639.300445964298</v>
      </c>
      <c r="K6" s="6">
        <v>28141.461983895202</v>
      </c>
      <c r="L6" s="6">
        <v>27767.33871845375</v>
      </c>
      <c r="M6" s="6">
        <v>27478.79464964637</v>
      </c>
      <c r="N6" s="6">
        <v>27253.958404321827</v>
      </c>
      <c r="O6" s="6">
        <v>27087.12195524494</v>
      </c>
    </row>
    <row r="7" spans="1:15" x14ac:dyDescent="0.25">
      <c r="A7" s="5" t="s">
        <v>6</v>
      </c>
      <c r="B7" s="6">
        <v>41802.964384287116</v>
      </c>
      <c r="C7" s="6">
        <v>39494.920165553835</v>
      </c>
      <c r="D7" s="6">
        <v>37535.844890971217</v>
      </c>
      <c r="E7" s="6">
        <v>35832.613714658597</v>
      </c>
      <c r="F7" s="6">
        <v>34326.898365855282</v>
      </c>
      <c r="G7" s="6">
        <v>32978.44336753487</v>
      </c>
      <c r="H7" s="6">
        <v>31789.866273862288</v>
      </c>
      <c r="I7" s="6">
        <v>30757.77737106647</v>
      </c>
      <c r="J7" s="6">
        <v>29915.490321581114</v>
      </c>
      <c r="K7" s="6">
        <v>29353.988062810677</v>
      </c>
      <c r="L7" s="6">
        <v>28934.84775969154</v>
      </c>
      <c r="M7" s="6">
        <v>28612.755734575549</v>
      </c>
      <c r="N7" s="6">
        <v>28364.704085203863</v>
      </c>
      <c r="O7" s="6">
        <v>28184.206266485089</v>
      </c>
    </row>
    <row r="8" spans="1:15" x14ac:dyDescent="0.25">
      <c r="A8" s="5" t="s">
        <v>7</v>
      </c>
      <c r="B8" s="6">
        <v>44073.658667161195</v>
      </c>
      <c r="C8" s="6">
        <v>41509.077052985711</v>
      </c>
      <c r="D8" s="6">
        <v>39347.656819596406</v>
      </c>
      <c r="E8" s="6">
        <v>37498.741181738304</v>
      </c>
      <c r="F8" s="6">
        <v>35858.53575465062</v>
      </c>
      <c r="G8" s="6">
        <v>34385.994978176423</v>
      </c>
      <c r="H8" s="6">
        <v>33087.916615047114</v>
      </c>
      <c r="I8" s="6">
        <v>31984.536095429845</v>
      </c>
      <c r="J8" s="6">
        <v>31046.092827065531</v>
      </c>
      <c r="K8" s="6">
        <v>30419.241689287781</v>
      </c>
      <c r="L8" s="6">
        <v>29954.321136486589</v>
      </c>
      <c r="M8" s="6">
        <v>29598.48332974693</v>
      </c>
      <c r="N8" s="6">
        <v>29327.527826780854</v>
      </c>
      <c r="O8" s="6">
        <v>29134.151307283562</v>
      </c>
    </row>
    <row r="9" spans="1:15" x14ac:dyDescent="0.25">
      <c r="A9" s="5" t="s">
        <v>8</v>
      </c>
      <c r="B9" s="6">
        <v>34651.460155826062</v>
      </c>
      <c r="C9" s="6">
        <v>32847.971604854974</v>
      </c>
      <c r="D9" s="6">
        <v>31368.152829133596</v>
      </c>
      <c r="E9" s="6">
        <v>30118.303679898621</v>
      </c>
      <c r="F9" s="6">
        <v>29039.120514803304</v>
      </c>
      <c r="G9" s="6">
        <v>28090.582155591976</v>
      </c>
      <c r="H9" s="6">
        <v>27276.432342100288</v>
      </c>
      <c r="I9" s="6">
        <v>26577.842913337969</v>
      </c>
      <c r="J9" s="6">
        <v>26051.544229918469</v>
      </c>
      <c r="K9" s="6">
        <v>25686.349346886163</v>
      </c>
      <c r="L9" s="6">
        <v>25423.206290449307</v>
      </c>
      <c r="M9" s="6">
        <v>25217.317469401183</v>
      </c>
      <c r="N9" s="6">
        <v>25049.344059200703</v>
      </c>
      <c r="O9" s="6">
        <v>24915.523742235517</v>
      </c>
    </row>
    <row r="10" spans="1:15" x14ac:dyDescent="0.25">
      <c r="A10" s="5" t="s">
        <v>9</v>
      </c>
      <c r="B10" s="6">
        <v>37035.256932831522</v>
      </c>
      <c r="C10" s="6">
        <v>34969.155586446963</v>
      </c>
      <c r="D10" s="6">
        <v>33255.245396356106</v>
      </c>
      <c r="E10" s="6">
        <v>31796.796898209584</v>
      </c>
      <c r="F10" s="6">
        <v>30531.804959531815</v>
      </c>
      <c r="G10" s="6">
        <v>29417.812545587185</v>
      </c>
      <c r="H10" s="6">
        <v>28456.380886752144</v>
      </c>
      <c r="I10" s="6">
        <v>27626.727297632577</v>
      </c>
      <c r="J10" s="6">
        <v>26996.164562924678</v>
      </c>
      <c r="K10" s="6">
        <v>26584.037671787595</v>
      </c>
      <c r="L10" s="6">
        <v>26282.302962416954</v>
      </c>
      <c r="M10" s="6">
        <v>26047.948880008458</v>
      </c>
      <c r="N10" s="6">
        <v>25860.631202157572</v>
      </c>
      <c r="O10" s="6">
        <v>25715.898490997795</v>
      </c>
    </row>
    <row r="11" spans="1:15" x14ac:dyDescent="0.25">
      <c r="A11" s="5" t="s">
        <v>10</v>
      </c>
      <c r="B11" s="6">
        <v>39627.609249177091</v>
      </c>
      <c r="C11" s="6">
        <v>37312.684623845424</v>
      </c>
      <c r="D11" s="6">
        <v>35374.803067470828</v>
      </c>
      <c r="E11" s="6">
        <v>33714.822139729127</v>
      </c>
      <c r="F11" s="6">
        <v>32268.84309266464</v>
      </c>
      <c r="G11" s="6">
        <v>30992.417220187584</v>
      </c>
      <c r="H11" s="6">
        <v>29885.299404026584</v>
      </c>
      <c r="I11" s="6">
        <v>28925.0702235321</v>
      </c>
      <c r="J11" s="6">
        <v>28185.701752252695</v>
      </c>
      <c r="K11" s="6">
        <v>27730.398298236018</v>
      </c>
      <c r="L11" s="6">
        <v>27386.46624400395</v>
      </c>
      <c r="M11" s="6">
        <v>27120.632339426003</v>
      </c>
      <c r="N11" s="6">
        <v>26911.489385809567</v>
      </c>
      <c r="O11" s="6">
        <v>26753.857563992766</v>
      </c>
    </row>
    <row r="12" spans="1:15" x14ac:dyDescent="0.25">
      <c r="A12" s="5" t="s">
        <v>11</v>
      </c>
      <c r="B12" s="6">
        <v>42009.070137837101</v>
      </c>
      <c r="C12" s="6">
        <v>39462.779419260209</v>
      </c>
      <c r="D12" s="6">
        <v>37315.137865085002</v>
      </c>
      <c r="E12" s="6">
        <v>35465.113262073508</v>
      </c>
      <c r="F12" s="6">
        <v>33847.079769586897</v>
      </c>
      <c r="G12" s="6">
        <v>32414.984320185511</v>
      </c>
      <c r="H12" s="6">
        <v>31167.107148211253</v>
      </c>
      <c r="I12" s="6">
        <v>30079.675386965122</v>
      </c>
      <c r="J12" s="6">
        <v>29255.061813062544</v>
      </c>
      <c r="K12" s="6">
        <v>28737.946707907355</v>
      </c>
      <c r="L12" s="6">
        <v>28350.702885386632</v>
      </c>
      <c r="M12" s="6">
        <v>28052.934399123886</v>
      </c>
      <c r="N12" s="6">
        <v>27822.10572406173</v>
      </c>
      <c r="O12" s="6">
        <v>27652.263999457187</v>
      </c>
    </row>
    <row r="13" spans="1:15" x14ac:dyDescent="0.25">
      <c r="A13" s="5" t="s">
        <v>12</v>
      </c>
      <c r="B13" s="6">
        <v>44793.483112367663</v>
      </c>
      <c r="C13" s="6">
        <v>41894.225414818284</v>
      </c>
      <c r="D13" s="6">
        <v>39505.737760738877</v>
      </c>
      <c r="E13" s="6">
        <v>37470.796664193302</v>
      </c>
      <c r="F13" s="6">
        <v>35684.049497454667</v>
      </c>
      <c r="G13" s="6">
        <v>34098.17736491502</v>
      </c>
      <c r="H13" s="6">
        <v>32710.277048920987</v>
      </c>
      <c r="I13" s="6">
        <v>31512.675186664674</v>
      </c>
      <c r="J13" s="6">
        <v>30590.794790506669</v>
      </c>
      <c r="K13" s="6">
        <v>30006.554643196792</v>
      </c>
      <c r="L13" s="6">
        <v>29571.873219848341</v>
      </c>
      <c r="M13" s="6">
        <v>29238.776289633301</v>
      </c>
      <c r="N13" s="6">
        <v>28983.528505161928</v>
      </c>
      <c r="O13" s="6">
        <v>28799.355168834711</v>
      </c>
    </row>
    <row r="14" spans="1:15" x14ac:dyDescent="0.25">
      <c r="A14" s="5" t="s">
        <v>13</v>
      </c>
      <c r="B14" s="6">
        <v>47653.475258935403</v>
      </c>
      <c r="C14" s="6">
        <v>44483.085364889215</v>
      </c>
      <c r="D14" s="6">
        <v>41783.376924920143</v>
      </c>
      <c r="E14" s="6">
        <v>39444.878658104433</v>
      </c>
      <c r="F14" s="6">
        <v>37394.837490394282</v>
      </c>
      <c r="G14" s="6">
        <v>35622.038458078845</v>
      </c>
      <c r="H14" s="6">
        <v>34102.750572456469</v>
      </c>
      <c r="I14" s="6">
        <v>32816.476714929202</v>
      </c>
      <c r="J14" s="6">
        <v>31782.688132013223</v>
      </c>
      <c r="K14" s="6">
        <v>31129.540112634833</v>
      </c>
      <c r="L14" s="6">
        <v>30646.587703193771</v>
      </c>
      <c r="M14" s="6">
        <v>30277.911222241979</v>
      </c>
      <c r="N14" s="6">
        <v>29998.517849247139</v>
      </c>
      <c r="O14" s="6">
        <v>29800.771683586263</v>
      </c>
    </row>
    <row r="15" spans="1:15" x14ac:dyDescent="0.25">
      <c r="A15" s="5" t="s">
        <v>14</v>
      </c>
      <c r="B15" s="6">
        <v>51688.218667884576</v>
      </c>
      <c r="C15" s="6">
        <v>49635.464049104972</v>
      </c>
      <c r="D15" s="6">
        <v>47907.340284224512</v>
      </c>
      <c r="E15" s="6">
        <v>46409.509128608319</v>
      </c>
      <c r="F15" s="6">
        <v>45086.941605355481</v>
      </c>
      <c r="G15" s="6">
        <v>43898.582047855947</v>
      </c>
      <c r="H15" s="6">
        <v>42874.156009158738</v>
      </c>
      <c r="I15" s="6">
        <v>41993.496001825763</v>
      </c>
      <c r="J15" s="6">
        <v>41310.962496143555</v>
      </c>
      <c r="K15" s="6">
        <v>40837.164227932764</v>
      </c>
      <c r="L15" s="6">
        <v>40500.179617219022</v>
      </c>
      <c r="M15" s="6">
        <v>40242.57715607607</v>
      </c>
      <c r="N15" s="6">
        <v>40030.948845866958</v>
      </c>
      <c r="O15" s="6">
        <v>39860.945236922329</v>
      </c>
    </row>
    <row r="16" spans="1:15" x14ac:dyDescent="0.25">
      <c r="A16" s="5" t="s">
        <v>15</v>
      </c>
      <c r="B16" s="6">
        <v>54585.26950287848</v>
      </c>
      <c r="C16" s="6">
        <v>52232.945854801605</v>
      </c>
      <c r="D16" s="6">
        <v>50235.712974300688</v>
      </c>
      <c r="E16" s="6">
        <v>48496.213273278969</v>
      </c>
      <c r="F16" s="6">
        <v>46956.704891279012</v>
      </c>
      <c r="G16" s="6">
        <v>45573.664506650144</v>
      </c>
      <c r="H16" s="6">
        <v>44374.588531114678</v>
      </c>
      <c r="I16" s="6">
        <v>43337.296843135548</v>
      </c>
      <c r="J16" s="6">
        <v>42524.260252432192</v>
      </c>
      <c r="K16" s="6">
        <v>41990.197385108069</v>
      </c>
      <c r="L16" s="6">
        <v>41603.583029385554</v>
      </c>
      <c r="M16" s="6">
        <v>41309.379959624261</v>
      </c>
      <c r="N16" s="6">
        <v>41072.887043154187</v>
      </c>
      <c r="O16" s="6">
        <v>40888.868618175431</v>
      </c>
    </row>
    <row r="17" spans="1:15" x14ac:dyDescent="0.25">
      <c r="A17" s="5" t="s">
        <v>16</v>
      </c>
      <c r="B17" s="6">
        <v>57735.451087431124</v>
      </c>
      <c r="C17" s="6">
        <v>55101.753866141938</v>
      </c>
      <c r="D17" s="6">
        <v>52849.179748863193</v>
      </c>
      <c r="E17" s="6">
        <v>50878.043107407975</v>
      </c>
      <c r="F17" s="6">
        <v>49128.854645055246</v>
      </c>
      <c r="G17" s="6">
        <v>47556.137449704154</v>
      </c>
      <c r="H17" s="6">
        <v>46185.598805160633</v>
      </c>
      <c r="I17" s="6">
        <v>44993.42188944426</v>
      </c>
      <c r="J17" s="6">
        <v>44045.686659556108</v>
      </c>
      <c r="K17" s="6">
        <v>43456.31595825385</v>
      </c>
      <c r="L17" s="6">
        <v>43015.530543681234</v>
      </c>
      <c r="M17" s="6">
        <v>42680.902888078781</v>
      </c>
      <c r="N17" s="6">
        <v>42416.368876947738</v>
      </c>
      <c r="O17" s="6">
        <v>42215.759083867946</v>
      </c>
    </row>
    <row r="18" spans="1:15" x14ac:dyDescent="0.25">
      <c r="A18" s="5" t="s">
        <v>17</v>
      </c>
      <c r="B18" s="6">
        <v>60674.948085539014</v>
      </c>
      <c r="C18" s="6">
        <v>57712.359738320716</v>
      </c>
      <c r="D18" s="6">
        <v>55223.563532102955</v>
      </c>
      <c r="E18" s="6">
        <v>53036.624996244944</v>
      </c>
      <c r="F18" s="6">
        <v>51090.439041665515</v>
      </c>
      <c r="G18" s="6">
        <v>49338.008177851647</v>
      </c>
      <c r="H18" s="6">
        <v>47803.62649485351</v>
      </c>
      <c r="I18" s="6">
        <v>46462.166043209458</v>
      </c>
      <c r="J18" s="6">
        <v>45411.867813167286</v>
      </c>
      <c r="K18" s="6">
        <v>44743.446598107934</v>
      </c>
      <c r="L18" s="6">
        <v>44247.278423037264</v>
      </c>
      <c r="M18" s="6">
        <v>43871.823318699353</v>
      </c>
      <c r="N18" s="6">
        <v>43579.574253848041</v>
      </c>
      <c r="O18" s="6">
        <v>43363.373392433554</v>
      </c>
    </row>
    <row r="19" spans="1:15" x14ac:dyDescent="0.25">
      <c r="A19" s="5" t="s">
        <v>18</v>
      </c>
      <c r="B19" s="6">
        <v>64332.34467154969</v>
      </c>
      <c r="C19" s="6">
        <v>61014.314979172595</v>
      </c>
      <c r="D19" s="6">
        <v>58151.441749353507</v>
      </c>
      <c r="E19" s="6">
        <v>55635.915067923394</v>
      </c>
      <c r="F19" s="6">
        <v>53401.42381885292</v>
      </c>
      <c r="G19" s="6">
        <v>51443.633407255031</v>
      </c>
      <c r="H19" s="6">
        <v>49747.536797904344</v>
      </c>
      <c r="I19" s="6">
        <v>48279.749588031984</v>
      </c>
      <c r="J19" s="6">
        <v>47113.28866580125</v>
      </c>
      <c r="K19" s="6">
        <v>46359.181088163052</v>
      </c>
      <c r="L19" s="6">
        <v>45802.445174184089</v>
      </c>
      <c r="M19" s="6">
        <v>45381.871107056824</v>
      </c>
      <c r="N19" s="6">
        <v>45058.421689740018</v>
      </c>
      <c r="O19" s="6">
        <v>44823.891199895152</v>
      </c>
    </row>
    <row r="20" spans="1:15" x14ac:dyDescent="0.25">
      <c r="A20" s="5" t="s">
        <v>19</v>
      </c>
      <c r="B20" s="6">
        <v>67819.112613305842</v>
      </c>
      <c r="C20" s="6">
        <v>64200.429804671476</v>
      </c>
      <c r="D20" s="6">
        <v>61061.107080944625</v>
      </c>
      <c r="E20" s="6">
        <v>58291.63128272313</v>
      </c>
      <c r="F20" s="6">
        <v>55824.088718735788</v>
      </c>
      <c r="G20" s="6">
        <v>53605.044840411989</v>
      </c>
      <c r="H20" s="6">
        <v>51660.939934262875</v>
      </c>
      <c r="I20" s="6">
        <v>50025.404533052606</v>
      </c>
      <c r="J20" s="6">
        <v>48681.472763793339</v>
      </c>
      <c r="K20" s="6">
        <v>47830.029152382129</v>
      </c>
      <c r="L20" s="6">
        <v>47203.728199068457</v>
      </c>
      <c r="M20" s="6">
        <v>46730.664852062284</v>
      </c>
      <c r="N20" s="6">
        <v>46369.950054989975</v>
      </c>
      <c r="O20" s="6">
        <v>46112.066885976266</v>
      </c>
    </row>
    <row r="21" spans="1:15" x14ac:dyDescent="0.25">
      <c r="A21" s="5" t="s">
        <v>20</v>
      </c>
      <c r="B21" s="6">
        <v>48598.315412269134</v>
      </c>
      <c r="C21" s="6">
        <v>46404.91968854575</v>
      </c>
      <c r="D21" s="6">
        <v>44552.616147681685</v>
      </c>
      <c r="E21" s="6">
        <v>42946.363994266372</v>
      </c>
      <c r="F21" s="6">
        <v>41531.581813978089</v>
      </c>
      <c r="G21" s="6">
        <v>40266.378321932294</v>
      </c>
      <c r="H21" s="6">
        <v>39169.740018948527</v>
      </c>
      <c r="I21" s="6">
        <v>38220.914373909778</v>
      </c>
      <c r="J21" s="6">
        <v>37471.894938437414</v>
      </c>
      <c r="K21" s="6">
        <v>36956.011432273568</v>
      </c>
      <c r="L21" s="6">
        <v>36592.141976403058</v>
      </c>
      <c r="M21" s="6">
        <v>36311.001771127303</v>
      </c>
      <c r="N21" s="6">
        <v>36083.250839467553</v>
      </c>
      <c r="O21" s="6">
        <v>35903.984493819618</v>
      </c>
    </row>
    <row r="22" spans="1:15" x14ac:dyDescent="0.25">
      <c r="A22" s="5" t="s">
        <v>21</v>
      </c>
      <c r="B22" s="6">
        <v>51932.421148143527</v>
      </c>
      <c r="C22" s="6">
        <v>49415.542765839862</v>
      </c>
      <c r="D22" s="6">
        <v>47270.396310978991</v>
      </c>
      <c r="E22" s="6">
        <v>45399.141792603346</v>
      </c>
      <c r="F22" s="6">
        <v>43744.658233111913</v>
      </c>
      <c r="G22" s="6">
        <v>42262.720736574491</v>
      </c>
      <c r="H22" s="6">
        <v>40970.187305992855</v>
      </c>
      <c r="I22" s="6">
        <v>39844.365347173305</v>
      </c>
      <c r="J22" s="6">
        <v>38941.827208661343</v>
      </c>
      <c r="K22" s="6">
        <v>38352.879835476917</v>
      </c>
      <c r="L22" s="6">
        <v>37928.819090885139</v>
      </c>
      <c r="M22" s="6">
        <v>37603.30036523693</v>
      </c>
      <c r="N22" s="6">
        <v>37345.415034591409</v>
      </c>
      <c r="O22" s="6">
        <v>37149.183589192005</v>
      </c>
    </row>
    <row r="23" spans="1:15" x14ac:dyDescent="0.25">
      <c r="A23" s="5" t="s">
        <v>22</v>
      </c>
      <c r="B23" s="6">
        <v>55606.24592222381</v>
      </c>
      <c r="C23" s="6">
        <v>52733.095990549489</v>
      </c>
      <c r="D23" s="6">
        <v>50315.05917175737</v>
      </c>
      <c r="E23" s="6">
        <v>48194.01905463374</v>
      </c>
      <c r="F23" s="6">
        <v>46311.463889941566</v>
      </c>
      <c r="G23" s="6">
        <v>44621.448214056996</v>
      </c>
      <c r="H23" s="6">
        <v>43139.231862900117</v>
      </c>
      <c r="I23" s="6">
        <v>41840.640292831748</v>
      </c>
      <c r="J23" s="6">
        <v>40781.594598574913</v>
      </c>
      <c r="K23" s="6">
        <v>40125.638409139247</v>
      </c>
      <c r="L23" s="6">
        <v>39635.951688066532</v>
      </c>
      <c r="M23" s="6">
        <v>39261.472124998065</v>
      </c>
      <c r="N23" s="6">
        <v>38969.639580021299</v>
      </c>
      <c r="O23" s="6">
        <v>38753.34334891726</v>
      </c>
    </row>
    <row r="24" spans="1:15" x14ac:dyDescent="0.25">
      <c r="A24" s="5" t="s">
        <v>23</v>
      </c>
      <c r="B24" s="6">
        <v>59438.091853915765</v>
      </c>
      <c r="C24" s="6">
        <v>56177.013692648856</v>
      </c>
      <c r="D24" s="6">
        <v>53364.413036821919</v>
      </c>
      <c r="E24" s="6">
        <v>50894.442432156909</v>
      </c>
      <c r="F24" s="6">
        <v>48703.296417426114</v>
      </c>
      <c r="G24" s="6">
        <v>46740.339887818118</v>
      </c>
      <c r="H24" s="6">
        <v>45070.535042511896</v>
      </c>
      <c r="I24" s="6">
        <v>43608.126872230161</v>
      </c>
      <c r="J24" s="6">
        <v>42433.85794470671</v>
      </c>
      <c r="K24" s="6">
        <v>41682.203100019346</v>
      </c>
      <c r="L24" s="6">
        <v>41125.484381725095</v>
      </c>
      <c r="M24" s="6">
        <v>40701.602385267492</v>
      </c>
      <c r="N24" s="6">
        <v>40376.250291156102</v>
      </c>
      <c r="O24" s="6">
        <v>40141.121174296663</v>
      </c>
    </row>
    <row r="25" spans="1:15" x14ac:dyDescent="0.25">
      <c r="A25" s="5" t="s">
        <v>24</v>
      </c>
      <c r="B25" s="6">
        <v>63695.975949679952</v>
      </c>
      <c r="C25" s="6">
        <v>60112.841973663424</v>
      </c>
      <c r="D25" s="6">
        <v>57001.506712234164</v>
      </c>
      <c r="E25" s="6">
        <v>54254.748220306203</v>
      </c>
      <c r="F25" s="6">
        <v>51807.875864389127</v>
      </c>
      <c r="G25" s="6">
        <v>49608.949109254725</v>
      </c>
      <c r="H25" s="6">
        <v>47667.824824539799</v>
      </c>
      <c r="I25" s="6">
        <v>45986.66323106482</v>
      </c>
      <c r="J25" s="6">
        <v>44631.799176781962</v>
      </c>
      <c r="K25" s="6">
        <v>43761.234500371189</v>
      </c>
      <c r="L25" s="6">
        <v>43119.11332955338</v>
      </c>
      <c r="M25" s="6">
        <v>42630.433577725249</v>
      </c>
      <c r="N25" s="6">
        <v>42258.679140297449</v>
      </c>
      <c r="O25" s="6">
        <v>41993.984948924626</v>
      </c>
    </row>
    <row r="26" spans="1:15" x14ac:dyDescent="0.25">
      <c r="A26" s="5" t="s">
        <v>25</v>
      </c>
      <c r="B26" s="6">
        <v>67717.516368464203</v>
      </c>
      <c r="C26" s="6">
        <v>63829.962133726644</v>
      </c>
      <c r="D26" s="6">
        <v>60434.550091523095</v>
      </c>
      <c r="E26" s="6">
        <v>57423.07536305915</v>
      </c>
      <c r="F26" s="6">
        <v>54729.870068099153</v>
      </c>
      <c r="G26" s="6">
        <v>52302.000656663928</v>
      </c>
      <c r="H26" s="6">
        <v>50158.129873796504</v>
      </c>
      <c r="I26" s="6">
        <v>48348.345019420485</v>
      </c>
      <c r="J26" s="6">
        <v>46810.281199669262</v>
      </c>
      <c r="K26" s="6">
        <v>45811.818146254038</v>
      </c>
      <c r="L26" s="6">
        <v>45079.794478997836</v>
      </c>
      <c r="M26" s="6">
        <v>44524.578416615834</v>
      </c>
      <c r="N26" s="6">
        <v>44107.301269515126</v>
      </c>
      <c r="O26" s="6">
        <v>43816.476718883743</v>
      </c>
    </row>
    <row r="27" spans="1:15" ht="15.7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5.75" x14ac:dyDescent="0.25">
      <c r="A28" s="2" t="s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5.75" x14ac:dyDescent="0.25">
      <c r="A29" s="3"/>
      <c r="B29" s="4">
        <v>2022</v>
      </c>
      <c r="C29" s="4">
        <v>2023</v>
      </c>
      <c r="D29" s="4">
        <v>2024</v>
      </c>
      <c r="E29" s="4">
        <v>2025</v>
      </c>
      <c r="F29" s="4">
        <v>2026</v>
      </c>
      <c r="G29" s="4">
        <v>2027</v>
      </c>
      <c r="H29" s="4">
        <v>2028</v>
      </c>
      <c r="I29" s="4">
        <v>2029</v>
      </c>
      <c r="J29" s="4">
        <v>2030</v>
      </c>
      <c r="K29" s="4">
        <v>2031</v>
      </c>
      <c r="L29" s="4">
        <v>2032</v>
      </c>
      <c r="M29" s="4">
        <v>2033</v>
      </c>
      <c r="N29" s="4">
        <v>2034</v>
      </c>
      <c r="O29" s="4">
        <v>2035</v>
      </c>
    </row>
    <row r="30" spans="1:15" x14ac:dyDescent="0.25">
      <c r="A30" s="5" t="s">
        <v>27</v>
      </c>
      <c r="B30" s="6">
        <v>34901.280225672614</v>
      </c>
      <c r="C30" s="6">
        <v>34434.141644216776</v>
      </c>
      <c r="D30" s="6">
        <v>34071.356068087633</v>
      </c>
      <c r="E30" s="6">
        <v>33780.60746972169</v>
      </c>
      <c r="F30" s="6">
        <v>33544.71776990698</v>
      </c>
      <c r="G30" s="6">
        <v>33350.058022191704</v>
      </c>
      <c r="H30" s="6">
        <v>33204.077452976606</v>
      </c>
      <c r="I30" s="6">
        <v>33086.432219390015</v>
      </c>
      <c r="J30" s="6">
        <v>33001.722281512819</v>
      </c>
      <c r="K30" s="6">
        <v>32965.986980521935</v>
      </c>
      <c r="L30" s="6">
        <v>32956.216634853568</v>
      </c>
      <c r="M30" s="6">
        <v>32964.181477534468</v>
      </c>
      <c r="N30" s="6">
        <v>32988.700195826867</v>
      </c>
      <c r="O30" s="6">
        <v>33028.778465405412</v>
      </c>
    </row>
    <row r="31" spans="1:15" x14ac:dyDescent="0.25">
      <c r="A31" s="5" t="s">
        <v>28</v>
      </c>
      <c r="B31" s="6">
        <v>35698.595343796485</v>
      </c>
      <c r="C31" s="6">
        <v>35141.576989282155</v>
      </c>
      <c r="D31" s="6">
        <v>34700.22351215018</v>
      </c>
      <c r="E31" s="6">
        <v>34340.36952381739</v>
      </c>
      <c r="F31" s="6">
        <v>34043.721856101452</v>
      </c>
      <c r="G31" s="6">
        <v>33795.594908408595</v>
      </c>
      <c r="H31" s="6">
        <v>33604.056611237975</v>
      </c>
      <c r="I31" s="6">
        <v>33446.407340552476</v>
      </c>
      <c r="J31" s="6">
        <v>33328.359916272602</v>
      </c>
      <c r="K31" s="6">
        <v>33277.892150078274</v>
      </c>
      <c r="L31" s="6">
        <v>33257.178358753517</v>
      </c>
      <c r="M31" s="6">
        <v>33257.49741591201</v>
      </c>
      <c r="N31" s="6">
        <v>33277.369648199485</v>
      </c>
      <c r="O31" s="6">
        <v>33315.603677395186</v>
      </c>
    </row>
    <row r="32" spans="1:15" x14ac:dyDescent="0.25">
      <c r="A32" s="5" t="s">
        <v>29</v>
      </c>
      <c r="B32" s="6">
        <v>36731.415865195027</v>
      </c>
      <c r="C32" s="6">
        <v>36074.267544669616</v>
      </c>
      <c r="D32" s="6">
        <v>35545.410671335332</v>
      </c>
      <c r="E32" s="6">
        <v>35108.442855495094</v>
      </c>
      <c r="F32" s="6">
        <v>34743.936454363247</v>
      </c>
      <c r="G32" s="6">
        <v>34435.988462065579</v>
      </c>
      <c r="H32" s="6">
        <v>34193.219383713811</v>
      </c>
      <c r="I32" s="6">
        <v>33990.554135465223</v>
      </c>
      <c r="J32" s="6">
        <v>33834.725068842352</v>
      </c>
      <c r="K32" s="6">
        <v>33766.007137564389</v>
      </c>
      <c r="L32" s="6">
        <v>33730.714074955089</v>
      </c>
      <c r="M32" s="6">
        <v>33719.973161368805</v>
      </c>
      <c r="N32" s="6">
        <v>33731.982506817592</v>
      </c>
      <c r="O32" s="6">
        <v>33765.332928842581</v>
      </c>
    </row>
    <row r="33" spans="1:15" x14ac:dyDescent="0.25">
      <c r="A33" s="5" t="s">
        <v>30</v>
      </c>
      <c r="B33" s="6">
        <v>37543.116762928024</v>
      </c>
      <c r="C33" s="6">
        <v>36794.877129380009</v>
      </c>
      <c r="D33" s="6">
        <v>36186.032502665199</v>
      </c>
      <c r="E33" s="6">
        <v>35678.528448032506</v>
      </c>
      <c r="F33" s="6">
        <v>35251.917788798542</v>
      </c>
      <c r="G33" s="6">
        <v>34889.306996482919</v>
      </c>
      <c r="H33" s="6">
        <v>34599.992205457282</v>
      </c>
      <c r="I33" s="6">
        <v>34356.592472099757</v>
      </c>
      <c r="J33" s="6">
        <v>34168.577133041021</v>
      </c>
      <c r="K33" s="6">
        <v>34083.729114686561</v>
      </c>
      <c r="L33" s="6">
        <v>34037.31943248368</v>
      </c>
      <c r="M33" s="6">
        <v>34018.816731250306</v>
      </c>
      <c r="N33" s="6">
        <v>34026.102686270387</v>
      </c>
      <c r="O33" s="6">
        <v>34057.558315422822</v>
      </c>
    </row>
    <row r="34" spans="1:15" x14ac:dyDescent="0.25">
      <c r="A34" s="5" t="s">
        <v>31</v>
      </c>
      <c r="B34" s="6">
        <v>38586.975598738267</v>
      </c>
      <c r="C34" s="6">
        <v>37739.329187898802</v>
      </c>
      <c r="D34" s="6">
        <v>37043.119122358308</v>
      </c>
      <c r="E34" s="6">
        <v>36458.337709150612</v>
      </c>
      <c r="F34" s="6">
        <v>35963.567883910728</v>
      </c>
      <c r="G34" s="6">
        <v>35540.796148403257</v>
      </c>
      <c r="H34" s="6">
        <v>35199.935959921248</v>
      </c>
      <c r="I34" s="6">
        <v>34912.159098529883</v>
      </c>
      <c r="J34" s="6">
        <v>34687.344386554483</v>
      </c>
      <c r="K34" s="6">
        <v>34582.714192013656</v>
      </c>
      <c r="L34" s="6">
        <v>34521.911561580753</v>
      </c>
      <c r="M34" s="6">
        <v>34492.566268366099</v>
      </c>
      <c r="N34" s="6">
        <v>34492.230801994468</v>
      </c>
      <c r="O34" s="6">
        <v>34519.064858307196</v>
      </c>
    </row>
    <row r="35" spans="1:15" x14ac:dyDescent="0.25">
      <c r="A35" s="5" t="s">
        <v>32</v>
      </c>
      <c r="B35" s="6">
        <v>39408.050734990698</v>
      </c>
      <c r="C35" s="6">
        <v>38471.876671919017</v>
      </c>
      <c r="D35" s="6">
        <v>37695.36820141811</v>
      </c>
      <c r="E35" s="6">
        <v>37038.819781010818</v>
      </c>
      <c r="F35" s="6">
        <v>36480.694970970348</v>
      </c>
      <c r="G35" s="6">
        <v>36002.040684226733</v>
      </c>
      <c r="H35" s="6">
        <v>35613.664223223575</v>
      </c>
      <c r="I35" s="6">
        <v>35285.682337793267</v>
      </c>
      <c r="J35" s="6">
        <v>35026.479995459144</v>
      </c>
      <c r="K35" s="6">
        <v>34905.180442033125</v>
      </c>
      <c r="L35" s="6">
        <v>34832.964152496381</v>
      </c>
      <c r="M35" s="6">
        <v>34795.62873830412</v>
      </c>
      <c r="N35" s="6">
        <v>34790.394420199875</v>
      </c>
      <c r="O35" s="6">
        <v>34815.199481900774</v>
      </c>
    </row>
    <row r="36" spans="1:15" x14ac:dyDescent="0.25">
      <c r="A36" s="5" t="s">
        <v>33</v>
      </c>
      <c r="B36" s="6">
        <v>36160.709980523265</v>
      </c>
      <c r="C36" s="6">
        <v>35732.372941607209</v>
      </c>
      <c r="D36" s="6">
        <v>35390.597036753294</v>
      </c>
      <c r="E36" s="6">
        <v>35109.018636953435</v>
      </c>
      <c r="F36" s="6">
        <v>34873.997579043906</v>
      </c>
      <c r="G36" s="6">
        <v>34674.108578442174</v>
      </c>
      <c r="H36" s="6">
        <v>34519.973705213757</v>
      </c>
      <c r="I36" s="6">
        <v>34390.770023941674</v>
      </c>
      <c r="J36" s="6">
        <v>34291.901619644908</v>
      </c>
      <c r="K36" s="6">
        <v>34246.71099588256</v>
      </c>
      <c r="L36" s="6">
        <v>34230.434976871955</v>
      </c>
      <c r="M36" s="6">
        <v>34233.756118603109</v>
      </c>
      <c r="N36" s="6">
        <v>34255.229675408918</v>
      </c>
      <c r="O36" s="6">
        <v>34293.665416087213</v>
      </c>
    </row>
    <row r="37" spans="1:15" x14ac:dyDescent="0.25">
      <c r="A37" s="5" t="s">
        <v>34</v>
      </c>
      <c r="B37" s="6">
        <v>37047.029298358975</v>
      </c>
      <c r="C37" s="6">
        <v>36531.772409200887</v>
      </c>
      <c r="D37" s="6">
        <v>36112.29862740219</v>
      </c>
      <c r="E37" s="6">
        <v>35760.858238006236</v>
      </c>
      <c r="F37" s="6">
        <v>35462.984251372014</v>
      </c>
      <c r="G37" s="6">
        <v>35206.432378855694</v>
      </c>
      <c r="H37" s="6">
        <v>35002.80555225048</v>
      </c>
      <c r="I37" s="6">
        <v>34828.92666192889</v>
      </c>
      <c r="J37" s="6">
        <v>34688.7903913271</v>
      </c>
      <c r="K37" s="6">
        <v>34623.137073898593</v>
      </c>
      <c r="L37" s="6">
        <v>34591.640729449835</v>
      </c>
      <c r="M37" s="6">
        <v>34584.058274617972</v>
      </c>
      <c r="N37" s="6">
        <v>34598.522345568672</v>
      </c>
      <c r="O37" s="6">
        <v>34633.555685453961</v>
      </c>
    </row>
    <row r="38" spans="1:15" x14ac:dyDescent="0.25">
      <c r="A38" s="5" t="s">
        <v>35</v>
      </c>
      <c r="B38" s="6">
        <v>38168.254673600139</v>
      </c>
      <c r="C38" s="6">
        <v>37556.197410663925</v>
      </c>
      <c r="D38" s="6">
        <v>37050.577896249219</v>
      </c>
      <c r="E38" s="6">
        <v>36621.842022836921</v>
      </c>
      <c r="F38" s="6">
        <v>36254.676077877382</v>
      </c>
      <c r="G38" s="6">
        <v>35935.858646845154</v>
      </c>
      <c r="H38" s="6">
        <v>35677.907892767151</v>
      </c>
      <c r="I38" s="6">
        <v>35455.268658590736</v>
      </c>
      <c r="J38" s="6">
        <v>35269.90695521234</v>
      </c>
      <c r="K38" s="6">
        <v>35180.621590035778</v>
      </c>
      <c r="L38" s="6">
        <v>35130.562458873435</v>
      </c>
      <c r="M38" s="6">
        <v>35108.947501825125</v>
      </c>
      <c r="N38" s="6">
        <v>35113.474459364108</v>
      </c>
      <c r="O38" s="6">
        <v>35142.368312173647</v>
      </c>
    </row>
    <row r="39" spans="1:15" x14ac:dyDescent="0.25">
      <c r="A39" s="5" t="s">
        <v>36</v>
      </c>
      <c r="B39" s="6">
        <v>39069.640975962837</v>
      </c>
      <c r="C39" s="6">
        <v>38369.376480365507</v>
      </c>
      <c r="D39" s="6">
        <v>37784.919401601277</v>
      </c>
      <c r="E39" s="6">
        <v>37285.397619987765</v>
      </c>
      <c r="F39" s="6">
        <v>36854.711189850961</v>
      </c>
      <c r="G39" s="6">
        <v>36478.857617965332</v>
      </c>
      <c r="H39" s="6">
        <v>36171.373489779406</v>
      </c>
      <c r="I39" s="6">
        <v>35904.379877645988</v>
      </c>
      <c r="J39" s="6">
        <v>35679.638279872364</v>
      </c>
      <c r="K39" s="6">
        <v>35568.468754572561</v>
      </c>
      <c r="L39" s="6">
        <v>35503.227682132419</v>
      </c>
      <c r="M39" s="6">
        <v>35470.808689133301</v>
      </c>
      <c r="N39" s="6">
        <v>35468.482621898031</v>
      </c>
      <c r="O39" s="6">
        <v>35494.186664482942</v>
      </c>
    </row>
    <row r="40" spans="1:15" x14ac:dyDescent="0.25">
      <c r="A40" s="5" t="s">
        <v>37</v>
      </c>
      <c r="B40" s="6">
        <v>40197.455831023079</v>
      </c>
      <c r="C40" s="6">
        <v>39405.559107775924</v>
      </c>
      <c r="D40" s="6">
        <v>38736.0061177432</v>
      </c>
      <c r="E40" s="6">
        <v>38159.407814751437</v>
      </c>
      <c r="F40" s="6">
        <v>37659.627088115012</v>
      </c>
      <c r="G40" s="6">
        <v>37221.762182403836</v>
      </c>
      <c r="H40" s="6">
        <v>36860.318979252093</v>
      </c>
      <c r="I40" s="6">
        <v>36546.029013650943</v>
      </c>
      <c r="J40" s="6">
        <v>36277.509392451117</v>
      </c>
      <c r="K40" s="6">
        <v>36141.19829991665</v>
      </c>
      <c r="L40" s="6">
        <v>36057.733623099593</v>
      </c>
      <c r="M40" s="6">
        <v>36011.654642696543</v>
      </c>
      <c r="N40" s="6">
        <v>35999.798129262206</v>
      </c>
      <c r="O40" s="6">
        <v>36019.806843706952</v>
      </c>
    </row>
    <row r="41" spans="1:15" x14ac:dyDescent="0.25">
      <c r="A41" s="5" t="s">
        <v>38</v>
      </c>
      <c r="B41" s="6">
        <v>41101.896678059886</v>
      </c>
      <c r="C41" s="6">
        <v>40226.337302181608</v>
      </c>
      <c r="D41" s="6">
        <v>39481.44312160134</v>
      </c>
      <c r="E41" s="6">
        <v>38835.202859456134</v>
      </c>
      <c r="F41" s="6">
        <v>38271.049664781072</v>
      </c>
      <c r="G41" s="6">
        <v>37774.874990615972</v>
      </c>
      <c r="H41" s="6">
        <v>37363.444863116842</v>
      </c>
      <c r="I41" s="6">
        <v>37006.017377496311</v>
      </c>
      <c r="J41" s="6">
        <v>36695.972766625819</v>
      </c>
      <c r="K41" s="6">
        <v>36537.476863231001</v>
      </c>
      <c r="L41" s="6">
        <v>36438.633434030678</v>
      </c>
      <c r="M41" s="6">
        <v>36381.628079893322</v>
      </c>
      <c r="N41" s="6">
        <v>36362.860282461697</v>
      </c>
      <c r="O41" s="6">
        <v>36379.678247027616</v>
      </c>
    </row>
    <row r="42" spans="1:15" x14ac:dyDescent="0.25">
      <c r="A42" s="5" t="s">
        <v>39</v>
      </c>
      <c r="B42" s="6">
        <v>54714.040423424492</v>
      </c>
      <c r="C42" s="6">
        <v>54109.330092018477</v>
      </c>
      <c r="D42" s="6">
        <v>53624.471408267993</v>
      </c>
      <c r="E42" s="6">
        <v>53225.558612311215</v>
      </c>
      <c r="F42" s="6">
        <v>52897.244365259845</v>
      </c>
      <c r="G42" s="6">
        <v>52624.276599597884</v>
      </c>
      <c r="H42" s="6">
        <v>52418.120810816319</v>
      </c>
      <c r="I42" s="6">
        <v>52251.745924432136</v>
      </c>
      <c r="J42" s="6">
        <v>52136.857928606063</v>
      </c>
      <c r="K42" s="6">
        <v>52091.685029481865</v>
      </c>
      <c r="L42" s="6">
        <v>52077.43642172555</v>
      </c>
      <c r="M42" s="6">
        <v>52084.465080753827</v>
      </c>
      <c r="N42" s="6">
        <v>52111.161940109698</v>
      </c>
      <c r="O42" s="6">
        <v>52156.225860896797</v>
      </c>
    </row>
    <row r="43" spans="1:15" x14ac:dyDescent="0.25">
      <c r="A43" s="5" t="s">
        <v>40</v>
      </c>
      <c r="B43" s="6">
        <v>56010.690284657416</v>
      </c>
      <c r="C43" s="6">
        <v>55248.276700141956</v>
      </c>
      <c r="D43" s="6">
        <v>54626.501858122421</v>
      </c>
      <c r="E43" s="6">
        <v>54107.934736567026</v>
      </c>
      <c r="F43" s="6">
        <v>53674.908953835111</v>
      </c>
      <c r="G43" s="6">
        <v>53310.145152956116</v>
      </c>
      <c r="H43" s="6">
        <v>53025.508614114566</v>
      </c>
      <c r="I43" s="6">
        <v>52790.439455754633</v>
      </c>
      <c r="J43" s="6">
        <v>52620.628546772328</v>
      </c>
      <c r="K43" s="6">
        <v>52549.686035101171</v>
      </c>
      <c r="L43" s="6">
        <v>52516.40284638117</v>
      </c>
      <c r="M43" s="6">
        <v>52509.597123851461</v>
      </c>
      <c r="N43" s="6">
        <v>52527.16027697151</v>
      </c>
      <c r="O43" s="6">
        <v>52567.451395298747</v>
      </c>
    </row>
    <row r="44" spans="1:15" x14ac:dyDescent="0.25">
      <c r="A44" s="5" t="s">
        <v>41</v>
      </c>
      <c r="B44" s="6">
        <v>57596.325312854882</v>
      </c>
      <c r="C44" s="6">
        <v>56667.377323919907</v>
      </c>
      <c r="D44" s="6">
        <v>55900.476068458112</v>
      </c>
      <c r="E44" s="6">
        <v>55254.513230405799</v>
      </c>
      <c r="F44" s="6">
        <v>54709.762774907278</v>
      </c>
      <c r="G44" s="6">
        <v>54246.842053734741</v>
      </c>
      <c r="H44" s="6">
        <v>53877.99774637512</v>
      </c>
      <c r="I44" s="6">
        <v>53569.150709400434</v>
      </c>
      <c r="J44" s="6">
        <v>53339.799577676145</v>
      </c>
      <c r="K44" s="6">
        <v>53239.412417647633</v>
      </c>
      <c r="L44" s="6">
        <v>53183.292276132714</v>
      </c>
      <c r="M44" s="6">
        <v>53159.064871893199</v>
      </c>
      <c r="N44" s="6">
        <v>53164.107470636867</v>
      </c>
      <c r="O44" s="6">
        <v>53196.426793946412</v>
      </c>
    </row>
    <row r="45" spans="1:15" x14ac:dyDescent="0.25">
      <c r="A45" s="5" t="s">
        <v>42</v>
      </c>
      <c r="B45" s="6">
        <v>58902.610342384018</v>
      </c>
      <c r="C45" s="6">
        <v>57819.640710122389</v>
      </c>
      <c r="D45" s="6">
        <v>56916.383490650056</v>
      </c>
      <c r="E45" s="6">
        <v>56150.785230406538</v>
      </c>
      <c r="F45" s="6">
        <v>55501.070862149463</v>
      </c>
      <c r="G45" s="6">
        <v>54945.992501045301</v>
      </c>
      <c r="H45" s="6">
        <v>54498.311872708502</v>
      </c>
      <c r="I45" s="6">
        <v>54120.509922896315</v>
      </c>
      <c r="J45" s="6">
        <v>53837.558403251496</v>
      </c>
      <c r="K45" s="6">
        <v>53710.110461210948</v>
      </c>
      <c r="L45" s="6">
        <v>53634.954665711717</v>
      </c>
      <c r="M45" s="6">
        <v>53596.957679534797</v>
      </c>
      <c r="N45" s="6">
        <v>53592.988816380246</v>
      </c>
      <c r="O45" s="6">
        <v>53620.711062292969</v>
      </c>
    </row>
    <row r="46" spans="1:15" x14ac:dyDescent="0.25">
      <c r="A46" s="5" t="s">
        <v>43</v>
      </c>
      <c r="B46" s="6">
        <v>60485.761026066713</v>
      </c>
      <c r="C46" s="6">
        <v>59246.00162392245</v>
      </c>
      <c r="D46" s="6">
        <v>58203.786888391274</v>
      </c>
      <c r="E46" s="6">
        <v>57313.480185597924</v>
      </c>
      <c r="F46" s="6">
        <v>56552.537717568906</v>
      </c>
      <c r="G46" s="6">
        <v>55899.263836334489</v>
      </c>
      <c r="H46" s="6">
        <v>55367.544925864575</v>
      </c>
      <c r="I46" s="6">
        <v>54916.938735595133</v>
      </c>
      <c r="J46" s="6">
        <v>54575.472103817046</v>
      </c>
      <c r="K46" s="6">
        <v>54417.239565523632</v>
      </c>
      <c r="L46" s="6">
        <v>54319.548899280344</v>
      </c>
      <c r="M46" s="6">
        <v>54264.472954681958</v>
      </c>
      <c r="N46" s="6">
        <v>54248.363788719878</v>
      </c>
      <c r="O46" s="6">
        <v>54268.532397579766</v>
      </c>
    </row>
    <row r="47" spans="1:15" x14ac:dyDescent="0.25">
      <c r="A47" s="5" t="s">
        <v>44</v>
      </c>
      <c r="B47" s="6">
        <v>61795.135249393614</v>
      </c>
      <c r="C47" s="6">
        <v>60405.877278920234</v>
      </c>
      <c r="D47" s="6">
        <v>59231.585388216889</v>
      </c>
      <c r="E47" s="6">
        <v>58224.447920145205</v>
      </c>
      <c r="F47" s="6">
        <v>57360.475903900136</v>
      </c>
      <c r="G47" s="6">
        <v>56615.486566980224</v>
      </c>
      <c r="H47" s="6">
        <v>56003.969878246746</v>
      </c>
      <c r="I47" s="6">
        <v>55484.219275488678</v>
      </c>
      <c r="J47" s="6">
        <v>55085.910871464082</v>
      </c>
      <c r="K47" s="6">
        <v>54900.202417181121</v>
      </c>
      <c r="L47" s="6">
        <v>54783.09566315556</v>
      </c>
      <c r="M47" s="6">
        <v>54713.88028933265</v>
      </c>
      <c r="N47" s="6">
        <v>54688.398183995305</v>
      </c>
      <c r="O47" s="6">
        <v>54703.616271161067</v>
      </c>
    </row>
    <row r="48" spans="1:15" x14ac:dyDescent="0.25">
      <c r="A48" s="5" t="s">
        <v>45</v>
      </c>
      <c r="B48" s="6">
        <v>50556.163422883328</v>
      </c>
      <c r="C48" s="6">
        <v>49901.603198804783</v>
      </c>
      <c r="D48" s="6">
        <v>49370.91315590532</v>
      </c>
      <c r="E48" s="6">
        <v>48929.900663141445</v>
      </c>
      <c r="F48" s="6">
        <v>48563.857585223617</v>
      </c>
      <c r="G48" s="6">
        <v>48257.18902581578</v>
      </c>
      <c r="H48" s="6">
        <v>48022.389508523622</v>
      </c>
      <c r="I48" s="6">
        <v>47830.637848693317</v>
      </c>
      <c r="J48" s="6">
        <v>47692.285240460864</v>
      </c>
      <c r="K48" s="6">
        <v>47634.104082954851</v>
      </c>
      <c r="L48" s="6">
        <v>47610.144309372503</v>
      </c>
      <c r="M48" s="6">
        <v>47609.470941531283</v>
      </c>
      <c r="N48" s="6">
        <v>47630.292807495985</v>
      </c>
      <c r="O48" s="6">
        <v>47671.192945658287</v>
      </c>
    </row>
    <row r="49" spans="1:15" x14ac:dyDescent="0.25">
      <c r="A49" s="5" t="s">
        <v>46</v>
      </c>
      <c r="B49" s="6">
        <v>52101.949514270585</v>
      </c>
      <c r="C49" s="6">
        <v>51263.396546927965</v>
      </c>
      <c r="D49" s="6">
        <v>50572.627120438352</v>
      </c>
      <c r="E49" s="6">
        <v>49991.402201595854</v>
      </c>
      <c r="F49" s="6">
        <v>49502.336693566664</v>
      </c>
      <c r="G49" s="6">
        <v>49087.547034046824</v>
      </c>
      <c r="H49" s="6">
        <v>48759.868989081864</v>
      </c>
      <c r="I49" s="6">
        <v>48486.646205915909</v>
      </c>
      <c r="J49" s="6">
        <v>48281.781259589428</v>
      </c>
      <c r="K49" s="6">
        <v>48191.765717923197</v>
      </c>
      <c r="L49" s="6">
        <v>48144.38179953408</v>
      </c>
      <c r="M49" s="6">
        <v>48126.635633164908</v>
      </c>
      <c r="N49" s="6">
        <v>48136.109401538502</v>
      </c>
      <c r="O49" s="6">
        <v>48170.957434022799</v>
      </c>
    </row>
    <row r="50" spans="1:15" x14ac:dyDescent="0.25">
      <c r="A50" s="5" t="s">
        <v>47</v>
      </c>
      <c r="B50" s="6">
        <v>53991.393387557517</v>
      </c>
      <c r="C50" s="6">
        <v>52960.880951788226</v>
      </c>
      <c r="D50" s="6">
        <v>52100.878008893676</v>
      </c>
      <c r="E50" s="6">
        <v>51370.697123586389</v>
      </c>
      <c r="F50" s="6">
        <v>50750.631916970277</v>
      </c>
      <c r="G50" s="6">
        <v>50220.432195192232</v>
      </c>
      <c r="H50" s="6">
        <v>49793.255125483643</v>
      </c>
      <c r="I50" s="6">
        <v>49432.619709731975</v>
      </c>
      <c r="J50" s="6">
        <v>49155.848389585844</v>
      </c>
      <c r="K50" s="6">
        <v>49029.600987619597</v>
      </c>
      <c r="L50" s="6">
        <v>48954.31918688296</v>
      </c>
      <c r="M50" s="6">
        <v>48915.276441309412</v>
      </c>
      <c r="N50" s="6">
        <v>48909.417289892626</v>
      </c>
      <c r="O50" s="6">
        <v>48934.457829665364</v>
      </c>
    </row>
    <row r="51" spans="1:15" x14ac:dyDescent="0.25">
      <c r="A51" s="5" t="s">
        <v>48</v>
      </c>
      <c r="B51" s="6">
        <v>55535.703846105265</v>
      </c>
      <c r="C51" s="6">
        <v>54331.363558004326</v>
      </c>
      <c r="D51" s="6">
        <v>53317.352569205425</v>
      </c>
      <c r="E51" s="6">
        <v>52449.489584300361</v>
      </c>
      <c r="F51" s="6">
        <v>51706.73793967058</v>
      </c>
      <c r="G51" s="6">
        <v>51067.294900009205</v>
      </c>
      <c r="H51" s="6">
        <v>50546.647884431877</v>
      </c>
      <c r="I51" s="6">
        <v>50104.154669735886</v>
      </c>
      <c r="J51" s="6">
        <v>49762.126806877321</v>
      </c>
      <c r="K51" s="6">
        <v>49602.591532952509</v>
      </c>
      <c r="L51" s="6">
        <v>49503.829538696285</v>
      </c>
      <c r="M51" s="6">
        <v>49447.748954966279</v>
      </c>
      <c r="N51" s="6">
        <v>49430.66137221294</v>
      </c>
      <c r="O51" s="6">
        <v>49449.852395251764</v>
      </c>
    </row>
    <row r="52" spans="1:15" x14ac:dyDescent="0.25">
      <c r="A52" s="5" t="s">
        <v>49</v>
      </c>
      <c r="B52" s="6">
        <v>57425.904513749017</v>
      </c>
      <c r="C52" s="6">
        <v>56037.694867540129</v>
      </c>
      <c r="D52" s="6">
        <v>54861.135647374918</v>
      </c>
      <c r="E52" s="6">
        <v>53849.032250040756</v>
      </c>
      <c r="F52" s="6">
        <v>52978.805056321122</v>
      </c>
      <c r="G52" s="6">
        <v>52226.704746768548</v>
      </c>
      <c r="H52" s="6">
        <v>51607.258383219822</v>
      </c>
      <c r="I52" s="6">
        <v>51077.807077169928</v>
      </c>
      <c r="J52" s="6">
        <v>50664.379505638011</v>
      </c>
      <c r="K52" s="6">
        <v>50467.527622407972</v>
      </c>
      <c r="L52" s="6">
        <v>50341.387021596551</v>
      </c>
      <c r="M52" s="6">
        <v>50264.481162895085</v>
      </c>
      <c r="N52" s="6">
        <v>50232.499772536976</v>
      </c>
      <c r="O52" s="6">
        <v>50242.306285344406</v>
      </c>
    </row>
    <row r="53" spans="1:15" x14ac:dyDescent="0.25">
      <c r="A53" s="5" t="s">
        <v>50</v>
      </c>
      <c r="B53" s="6">
        <v>58987.88614240395</v>
      </c>
      <c r="C53" s="6">
        <v>57425.012074257866</v>
      </c>
      <c r="D53" s="6">
        <v>56093.945022075131</v>
      </c>
      <c r="E53" s="6">
        <v>54944.911777371548</v>
      </c>
      <c r="F53" s="6">
        <v>53953.612330363445</v>
      </c>
      <c r="G53" s="6">
        <v>53094.53346164649</v>
      </c>
      <c r="H53" s="6">
        <v>52383.072638763027</v>
      </c>
      <c r="I53" s="6">
        <v>51774.33283976058</v>
      </c>
      <c r="J53" s="6">
        <v>51294.679901182142</v>
      </c>
      <c r="K53" s="6">
        <v>51065.380947184982</v>
      </c>
      <c r="L53" s="6">
        <v>50916.61252788124</v>
      </c>
      <c r="M53" s="6">
        <v>50823.51175368757</v>
      </c>
      <c r="N53" s="6">
        <v>50781.143883607394</v>
      </c>
      <c r="O53" s="6">
        <v>50785.952997527915</v>
      </c>
    </row>
    <row r="55" spans="1:15" ht="15.75" thickBot="1" x14ac:dyDescent="0.3"/>
    <row r="56" spans="1:15" ht="15.75" thickBot="1" x14ac:dyDescent="0.3">
      <c r="A56" s="95"/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1:15" ht="23.25" thickBot="1" x14ac:dyDescent="0.3">
      <c r="A57" s="96"/>
      <c r="B57" s="98" t="s">
        <v>51</v>
      </c>
      <c r="C57" s="7" t="s">
        <v>52</v>
      </c>
      <c r="D57" s="7" t="s">
        <v>53</v>
      </c>
      <c r="E57" s="7" t="s">
        <v>54</v>
      </c>
      <c r="F57" s="7" t="s">
        <v>55</v>
      </c>
      <c r="G57" s="9" t="s">
        <v>52</v>
      </c>
      <c r="H57" s="7" t="s">
        <v>53</v>
      </c>
      <c r="I57" s="7" t="s">
        <v>54</v>
      </c>
      <c r="J57" s="7" t="s">
        <v>55</v>
      </c>
      <c r="K57" s="9" t="s">
        <v>52</v>
      </c>
      <c r="L57" s="7" t="s">
        <v>53</v>
      </c>
      <c r="M57" s="7" t="s">
        <v>54</v>
      </c>
      <c r="N57" s="7" t="s">
        <v>55</v>
      </c>
    </row>
    <row r="58" spans="1:15" ht="15.75" thickBot="1" x14ac:dyDescent="0.3">
      <c r="A58" s="97"/>
      <c r="B58" s="99"/>
      <c r="C58" s="10">
        <v>2022</v>
      </c>
      <c r="D58" s="10">
        <v>2022</v>
      </c>
      <c r="E58" s="10">
        <v>2022</v>
      </c>
      <c r="F58" s="10">
        <v>2022</v>
      </c>
      <c r="G58" s="10">
        <v>2030</v>
      </c>
      <c r="H58" s="10">
        <v>2030</v>
      </c>
      <c r="I58" s="10">
        <v>2030</v>
      </c>
      <c r="J58" s="10">
        <v>2030</v>
      </c>
      <c r="K58" s="11">
        <v>2035</v>
      </c>
      <c r="L58" s="11">
        <v>2035</v>
      </c>
      <c r="M58" s="11">
        <v>2035</v>
      </c>
      <c r="N58" s="11">
        <v>2035</v>
      </c>
    </row>
    <row r="59" spans="1:15" ht="15.75" thickBot="1" x14ac:dyDescent="0.3">
      <c r="A59" s="12" t="s">
        <v>56</v>
      </c>
      <c r="B59" s="13"/>
      <c r="C59" s="14">
        <v>153</v>
      </c>
      <c r="D59" s="14">
        <v>146</v>
      </c>
      <c r="E59" s="14">
        <v>227</v>
      </c>
      <c r="F59" s="14">
        <v>253</v>
      </c>
      <c r="G59" s="14">
        <v>153</v>
      </c>
      <c r="H59" s="14">
        <v>146</v>
      </c>
      <c r="I59" s="14">
        <v>227</v>
      </c>
      <c r="J59" s="14">
        <v>253</v>
      </c>
      <c r="K59" s="14">
        <v>152.60842752091946</v>
      </c>
      <c r="L59" s="14">
        <v>145.98083087539877</v>
      </c>
      <c r="M59" s="14">
        <v>227.02874406681264</v>
      </c>
      <c r="N59" s="14">
        <v>252.86951483455164</v>
      </c>
    </row>
    <row r="60" spans="1:15" x14ac:dyDescent="0.25">
      <c r="A60" s="15" t="s">
        <v>57</v>
      </c>
      <c r="B60" s="100"/>
      <c r="C60" s="93" t="s">
        <v>58</v>
      </c>
      <c r="D60" s="93" t="s">
        <v>58</v>
      </c>
      <c r="E60" s="93" t="s">
        <v>58</v>
      </c>
      <c r="F60" s="93" t="s">
        <v>58</v>
      </c>
      <c r="G60" s="93" t="s">
        <v>58</v>
      </c>
      <c r="H60" s="93" t="s">
        <v>58</v>
      </c>
      <c r="I60" s="93" t="s">
        <v>58</v>
      </c>
      <c r="J60" s="93" t="s">
        <v>58</v>
      </c>
      <c r="K60" s="93"/>
      <c r="L60" s="93"/>
      <c r="M60" s="93"/>
      <c r="N60" s="93"/>
    </row>
    <row r="61" spans="1:15" ht="15.75" thickBot="1" x14ac:dyDescent="0.3">
      <c r="A61" s="12" t="s">
        <v>59</v>
      </c>
      <c r="B61" s="101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</row>
    <row r="62" spans="1:15" ht="15.75" thickBot="1" x14ac:dyDescent="0.3">
      <c r="A62" s="15" t="s">
        <v>60</v>
      </c>
      <c r="B62" s="16" t="s">
        <v>61</v>
      </c>
      <c r="C62" s="14">
        <v>0.27</v>
      </c>
      <c r="D62" s="14">
        <v>0.32</v>
      </c>
      <c r="E62" s="14">
        <v>0.37</v>
      </c>
      <c r="F62" s="14">
        <v>0.45</v>
      </c>
      <c r="G62" s="14">
        <v>0.19</v>
      </c>
      <c r="H62" s="14">
        <v>0.2</v>
      </c>
      <c r="I62" s="14">
        <v>0.24</v>
      </c>
      <c r="J62" s="14">
        <v>0.31</v>
      </c>
      <c r="K62" s="17">
        <v>0.18426701437307363</v>
      </c>
      <c r="L62" s="17">
        <v>0.19574832681316678</v>
      </c>
      <c r="M62" s="17">
        <v>0.23764303932196376</v>
      </c>
      <c r="N62" s="17">
        <v>0.30309995733807726</v>
      </c>
    </row>
    <row r="63" spans="1:15" ht="15.75" thickBot="1" x14ac:dyDescent="0.3">
      <c r="A63" s="15" t="s">
        <v>62</v>
      </c>
      <c r="B63" s="16" t="s">
        <v>63</v>
      </c>
      <c r="C63" s="18">
        <v>0.28000000000000003</v>
      </c>
      <c r="D63" s="18">
        <v>0.33</v>
      </c>
      <c r="E63" s="18">
        <v>0.38</v>
      </c>
      <c r="F63" s="18">
        <v>0.46</v>
      </c>
      <c r="G63" s="18">
        <v>0.2</v>
      </c>
      <c r="H63" s="18">
        <v>0.21</v>
      </c>
      <c r="I63" s="18">
        <v>0.26</v>
      </c>
      <c r="J63" s="18">
        <v>0.33</v>
      </c>
      <c r="K63" s="19">
        <v>0.19456292552209251</v>
      </c>
      <c r="L63" s="19">
        <v>0.20646960386579979</v>
      </c>
      <c r="M63" s="19">
        <v>0.25035718310927135</v>
      </c>
      <c r="N63" s="19">
        <v>0.31939450393345609</v>
      </c>
    </row>
    <row r="64" spans="1:15" ht="15.75" thickBot="1" x14ac:dyDescent="0.3">
      <c r="A64" s="20"/>
      <c r="B64" s="16" t="s">
        <v>64</v>
      </c>
      <c r="C64" s="14">
        <v>0.28000000000000003</v>
      </c>
      <c r="D64" s="14">
        <v>0.34</v>
      </c>
      <c r="E64" s="14">
        <v>0.39</v>
      </c>
      <c r="F64" s="14">
        <v>0.47</v>
      </c>
      <c r="G64" s="14">
        <v>0.21</v>
      </c>
      <c r="H64" s="14">
        <v>0.22</v>
      </c>
      <c r="I64" s="14">
        <v>0.27</v>
      </c>
      <c r="J64" s="14">
        <v>0.35</v>
      </c>
      <c r="K64" s="17">
        <v>0.20543412024396976</v>
      </c>
      <c r="L64" s="17">
        <v>0.21777809299585213</v>
      </c>
      <c r="M64" s="17">
        <v>0.26375154649276639</v>
      </c>
      <c r="N64" s="17">
        <v>0.33656503959554668</v>
      </c>
    </row>
    <row r="65" spans="1:14" ht="15.75" thickBot="1" x14ac:dyDescent="0.3">
      <c r="A65" s="20"/>
      <c r="B65" s="16" t="s">
        <v>65</v>
      </c>
      <c r="C65" s="18">
        <v>0.28999999999999998</v>
      </c>
      <c r="D65" s="18">
        <v>0.35</v>
      </c>
      <c r="E65" s="18">
        <v>0.4</v>
      </c>
      <c r="F65" s="18">
        <v>0.48</v>
      </c>
      <c r="G65" s="18">
        <v>0.22</v>
      </c>
      <c r="H65" s="18">
        <v>0.24</v>
      </c>
      <c r="I65" s="18">
        <v>0.28000000000000003</v>
      </c>
      <c r="J65" s="18">
        <v>0.36</v>
      </c>
      <c r="K65" s="19">
        <v>0.21691274248249151</v>
      </c>
      <c r="L65" s="19">
        <v>0.22970595623235948</v>
      </c>
      <c r="M65" s="19">
        <v>0.27786252191119876</v>
      </c>
      <c r="N65" s="19">
        <v>0.35465865718701378</v>
      </c>
    </row>
    <row r="66" spans="1:14" ht="15.75" thickBot="1" x14ac:dyDescent="0.3">
      <c r="A66" s="20"/>
      <c r="B66" s="16" t="s">
        <v>66</v>
      </c>
      <c r="C66" s="14">
        <v>0.3</v>
      </c>
      <c r="D66" s="14">
        <v>0.36</v>
      </c>
      <c r="E66" s="14">
        <v>0.4</v>
      </c>
      <c r="F66" s="14">
        <v>0.49</v>
      </c>
      <c r="G66" s="14">
        <v>0.23</v>
      </c>
      <c r="H66" s="14">
        <v>0.25</v>
      </c>
      <c r="I66" s="14">
        <v>0.3</v>
      </c>
      <c r="J66" s="14">
        <v>0.38</v>
      </c>
      <c r="K66" s="17">
        <v>0.22903273222285869</v>
      </c>
      <c r="L66" s="17">
        <v>0.24228711714188639</v>
      </c>
      <c r="M66" s="17">
        <v>0.29272844883572613</v>
      </c>
      <c r="N66" s="17">
        <v>0.37372498126617681</v>
      </c>
    </row>
    <row r="67" spans="1:14" ht="15.75" thickBot="1" x14ac:dyDescent="0.3">
      <c r="A67" s="21"/>
      <c r="B67" s="16" t="s">
        <v>67</v>
      </c>
      <c r="C67" s="18">
        <v>0.31</v>
      </c>
      <c r="D67" s="18">
        <v>0.36</v>
      </c>
      <c r="E67" s="18">
        <v>0.41</v>
      </c>
      <c r="F67" s="18">
        <v>0.5</v>
      </c>
      <c r="G67" s="18">
        <v>0.25</v>
      </c>
      <c r="H67" s="18">
        <v>0.26</v>
      </c>
      <c r="I67" s="18">
        <v>0.32</v>
      </c>
      <c r="J67" s="18">
        <v>0.4</v>
      </c>
      <c r="K67" s="19">
        <v>0.24115272196322587</v>
      </c>
      <c r="L67" s="19">
        <v>0.25486827805141332</v>
      </c>
      <c r="M67" s="19">
        <v>0.30759437576025339</v>
      </c>
      <c r="N67" s="19">
        <v>0.3927913053453399</v>
      </c>
    </row>
    <row r="68" spans="1:14" ht="15.75" thickBot="1" x14ac:dyDescent="0.3">
      <c r="A68" s="15" t="s">
        <v>68</v>
      </c>
      <c r="B68" s="16" t="s">
        <v>61</v>
      </c>
      <c r="C68" s="14">
        <v>41</v>
      </c>
      <c r="D68" s="14">
        <v>50</v>
      </c>
      <c r="E68" s="14">
        <v>57</v>
      </c>
      <c r="F68" s="14">
        <v>70</v>
      </c>
      <c r="G68" s="14">
        <v>27</v>
      </c>
      <c r="H68" s="14">
        <v>29</v>
      </c>
      <c r="I68" s="14">
        <v>35</v>
      </c>
      <c r="J68" s="14">
        <v>45</v>
      </c>
      <c r="K68" s="17">
        <v>26.364357441070538</v>
      </c>
      <c r="L68" s="17">
        <v>28.007068297883862</v>
      </c>
      <c r="M68" s="17">
        <v>34.001234856834813</v>
      </c>
      <c r="N68" s="17">
        <v>43.366609280678752</v>
      </c>
    </row>
    <row r="69" spans="1:14" ht="15.75" thickBot="1" x14ac:dyDescent="0.3">
      <c r="A69" s="15" t="s">
        <v>69</v>
      </c>
      <c r="B69" s="16" t="s">
        <v>63</v>
      </c>
      <c r="C69" s="18">
        <v>56</v>
      </c>
      <c r="D69" s="18">
        <v>67</v>
      </c>
      <c r="E69" s="18">
        <v>77</v>
      </c>
      <c r="F69" s="18">
        <v>94</v>
      </c>
      <c r="G69" s="18">
        <v>38</v>
      </c>
      <c r="H69" s="18">
        <v>41</v>
      </c>
      <c r="I69" s="18">
        <v>49</v>
      </c>
      <c r="J69" s="18">
        <v>63</v>
      </c>
      <c r="K69" s="19">
        <v>37.116619638060733</v>
      </c>
      <c r="L69" s="19">
        <v>39.388047506706428</v>
      </c>
      <c r="M69" s="19">
        <v>47.760447239307148</v>
      </c>
      <c r="N69" s="19">
        <v>60.930643827305474</v>
      </c>
    </row>
    <row r="70" spans="1:14" ht="15.75" thickBot="1" x14ac:dyDescent="0.3">
      <c r="A70" s="20"/>
      <c r="B70" s="16" t="s">
        <v>64</v>
      </c>
      <c r="C70" s="14">
        <v>72</v>
      </c>
      <c r="D70" s="14">
        <v>86</v>
      </c>
      <c r="E70" s="14">
        <v>98</v>
      </c>
      <c r="F70" s="14">
        <v>119</v>
      </c>
      <c r="G70" s="14">
        <v>50</v>
      </c>
      <c r="H70" s="14">
        <v>53</v>
      </c>
      <c r="I70" s="14">
        <v>64</v>
      </c>
      <c r="J70" s="14">
        <v>82</v>
      </c>
      <c r="K70" s="17">
        <v>48.988136365869714</v>
      </c>
      <c r="L70" s="17">
        <v>51.931699099010892</v>
      </c>
      <c r="M70" s="17">
        <v>62.894599548275075</v>
      </c>
      <c r="N70" s="17">
        <v>80.257817134322678</v>
      </c>
    </row>
    <row r="71" spans="1:14" ht="15.75" thickBot="1" x14ac:dyDescent="0.3">
      <c r="A71" s="20"/>
      <c r="B71" s="16" t="s">
        <v>65</v>
      </c>
      <c r="C71" s="18">
        <v>88</v>
      </c>
      <c r="D71" s="18">
        <v>105</v>
      </c>
      <c r="E71" s="18">
        <v>119</v>
      </c>
      <c r="F71" s="18">
        <v>144</v>
      </c>
      <c r="G71" s="18">
        <v>64</v>
      </c>
      <c r="H71" s="18">
        <v>67</v>
      </c>
      <c r="I71" s="18">
        <v>82</v>
      </c>
      <c r="J71" s="18">
        <v>104</v>
      </c>
      <c r="K71" s="19">
        <v>62.070415541143731</v>
      </c>
      <c r="L71" s="19">
        <v>65.731242860336721</v>
      </c>
      <c r="M71" s="19">
        <v>79.51142934689689</v>
      </c>
      <c r="N71" s="19">
        <v>101.48693882582241</v>
      </c>
    </row>
    <row r="72" spans="1:14" ht="15.75" thickBot="1" x14ac:dyDescent="0.3">
      <c r="A72" s="20"/>
      <c r="B72" s="16" t="s">
        <v>66</v>
      </c>
      <c r="C72" s="14">
        <v>105</v>
      </c>
      <c r="D72" s="14">
        <v>125</v>
      </c>
      <c r="E72" s="14">
        <v>141</v>
      </c>
      <c r="F72" s="14">
        <v>170</v>
      </c>
      <c r="G72" s="14">
        <v>78</v>
      </c>
      <c r="H72" s="14">
        <v>83</v>
      </c>
      <c r="I72" s="14">
        <v>100</v>
      </c>
      <c r="J72" s="14">
        <v>128</v>
      </c>
      <c r="K72" s="17">
        <v>76.461696757477441</v>
      </c>
      <c r="L72" s="17">
        <v>80.886622184291312</v>
      </c>
      <c r="M72" s="17">
        <v>97.726266765157817</v>
      </c>
      <c r="N72" s="17">
        <v>124.76664759193905</v>
      </c>
    </row>
    <row r="73" spans="1:14" ht="15.75" thickBot="1" x14ac:dyDescent="0.3">
      <c r="A73" s="21"/>
      <c r="B73" s="16" t="s">
        <v>67</v>
      </c>
      <c r="C73" s="18">
        <v>123</v>
      </c>
      <c r="D73" s="18">
        <v>145</v>
      </c>
      <c r="E73" s="18">
        <v>164</v>
      </c>
      <c r="F73" s="18">
        <v>197</v>
      </c>
      <c r="G73" s="18">
        <v>94</v>
      </c>
      <c r="H73" s="18">
        <v>100</v>
      </c>
      <c r="I73" s="18">
        <v>120</v>
      </c>
      <c r="J73" s="18">
        <v>154</v>
      </c>
      <c r="K73" s="19">
        <v>92.009038533661567</v>
      </c>
      <c r="L73" s="19">
        <v>97.242050702693078</v>
      </c>
      <c r="M73" s="19">
        <v>117.35908490545053</v>
      </c>
      <c r="N73" s="19">
        <v>149.86499034714507</v>
      </c>
    </row>
    <row r="74" spans="1:14" ht="15.75" thickBot="1" x14ac:dyDescent="0.3">
      <c r="A74" s="22" t="s">
        <v>70</v>
      </c>
      <c r="B74" s="16" t="s">
        <v>61</v>
      </c>
      <c r="C74" s="23">
        <v>134</v>
      </c>
      <c r="D74" s="23">
        <v>131</v>
      </c>
      <c r="E74" s="23">
        <v>129</v>
      </c>
      <c r="F74" s="23">
        <v>126</v>
      </c>
      <c r="G74" s="23">
        <v>79</v>
      </c>
      <c r="H74" s="23">
        <v>78</v>
      </c>
      <c r="I74" s="23">
        <v>77</v>
      </c>
      <c r="J74" s="23">
        <v>75</v>
      </c>
      <c r="K74" s="23">
        <v>67.981962411456095</v>
      </c>
      <c r="L74" s="23">
        <v>67.521080243364935</v>
      </c>
      <c r="M74" s="23">
        <v>66.042296957575672</v>
      </c>
      <c r="N74" s="23">
        <v>64.187199212787178</v>
      </c>
    </row>
    <row r="75" spans="1:14" ht="15.75" thickBot="1" x14ac:dyDescent="0.3">
      <c r="A75" s="24" t="s">
        <v>71</v>
      </c>
      <c r="B75" s="16" t="s">
        <v>63</v>
      </c>
      <c r="C75" s="25">
        <v>129</v>
      </c>
      <c r="D75" s="25">
        <v>126</v>
      </c>
      <c r="E75" s="25">
        <v>124</v>
      </c>
      <c r="F75" s="25">
        <v>121</v>
      </c>
      <c r="G75" s="25">
        <v>76</v>
      </c>
      <c r="H75" s="25">
        <v>75</v>
      </c>
      <c r="I75" s="25">
        <v>74</v>
      </c>
      <c r="J75" s="25">
        <v>72</v>
      </c>
      <c r="K75" s="25">
        <v>65.373832407134955</v>
      </c>
      <c r="L75" s="25">
        <v>64.92092858816099</v>
      </c>
      <c r="M75" s="25">
        <v>63.451329560444108</v>
      </c>
      <c r="N75" s="25">
        <v>61.594360138983198</v>
      </c>
    </row>
    <row r="76" spans="1:14" ht="15.75" thickBot="1" x14ac:dyDescent="0.3">
      <c r="A76" s="26"/>
      <c r="B76" s="16" t="s">
        <v>64</v>
      </c>
      <c r="C76" s="23">
        <v>125</v>
      </c>
      <c r="D76" s="23">
        <v>122</v>
      </c>
      <c r="E76" s="23">
        <v>120</v>
      </c>
      <c r="F76" s="23">
        <v>117</v>
      </c>
      <c r="G76" s="23">
        <v>74</v>
      </c>
      <c r="H76" s="23">
        <v>73</v>
      </c>
      <c r="I76" s="23">
        <v>71</v>
      </c>
      <c r="J76" s="23">
        <v>69</v>
      </c>
      <c r="K76" s="23">
        <v>63.257805748630886</v>
      </c>
      <c r="L76" s="23">
        <v>62.812880278774088</v>
      </c>
      <c r="M76" s="23">
        <v>61.352465509129622</v>
      </c>
      <c r="N76" s="23">
        <v>59.493624410996297</v>
      </c>
    </row>
    <row r="77" spans="1:14" ht="15.75" thickBot="1" x14ac:dyDescent="0.3">
      <c r="A77" s="26"/>
      <c r="B77" s="16" t="s">
        <v>65</v>
      </c>
      <c r="C77" s="25">
        <v>122</v>
      </c>
      <c r="D77" s="25">
        <v>119</v>
      </c>
      <c r="E77" s="25">
        <v>117</v>
      </c>
      <c r="F77" s="25">
        <v>117</v>
      </c>
      <c r="G77" s="25">
        <v>71</v>
      </c>
      <c r="H77" s="25">
        <v>71</v>
      </c>
      <c r="I77" s="25">
        <v>69</v>
      </c>
      <c r="J77" s="25">
        <v>67</v>
      </c>
      <c r="K77" s="25">
        <v>61.453044978037738</v>
      </c>
      <c r="L77" s="25">
        <v>61.016097857298128</v>
      </c>
      <c r="M77" s="25">
        <v>59.564867345726057</v>
      </c>
      <c r="N77" s="25">
        <v>57.704154570920309</v>
      </c>
    </row>
    <row r="78" spans="1:14" ht="15.75" thickBot="1" x14ac:dyDescent="0.3">
      <c r="A78" s="26"/>
      <c r="B78" s="16" t="s">
        <v>66</v>
      </c>
      <c r="C78" s="23">
        <v>119</v>
      </c>
      <c r="D78" s="23">
        <v>117</v>
      </c>
      <c r="E78" s="23">
        <v>117</v>
      </c>
      <c r="F78" s="23">
        <v>117</v>
      </c>
      <c r="G78" s="23">
        <v>70</v>
      </c>
      <c r="H78" s="23">
        <v>69</v>
      </c>
      <c r="I78" s="23">
        <v>67</v>
      </c>
      <c r="J78" s="23">
        <v>66</v>
      </c>
      <c r="K78" s="23">
        <v>59.863085888139459</v>
      </c>
      <c r="L78" s="23">
        <v>59.434117116517037</v>
      </c>
      <c r="M78" s="23">
        <v>57.992070863017368</v>
      </c>
      <c r="N78" s="23">
        <v>56.691118280256852</v>
      </c>
    </row>
    <row r="79" spans="1:14" ht="15.75" thickBot="1" x14ac:dyDescent="0.3">
      <c r="A79" s="27"/>
      <c r="B79" s="16" t="s">
        <v>67</v>
      </c>
      <c r="C79" s="25">
        <v>117</v>
      </c>
      <c r="D79" s="25">
        <v>117</v>
      </c>
      <c r="E79" s="25">
        <v>117</v>
      </c>
      <c r="F79" s="25">
        <v>117</v>
      </c>
      <c r="G79" s="25">
        <v>68</v>
      </c>
      <c r="H79" s="25">
        <v>67</v>
      </c>
      <c r="I79" s="25">
        <v>66</v>
      </c>
      <c r="J79" s="25">
        <v>66</v>
      </c>
      <c r="K79" s="25">
        <v>58.451730296944831</v>
      </c>
      <c r="L79" s="25">
        <v>58.029945052255513</v>
      </c>
      <c r="M79" s="25">
        <v>56.691118280256852</v>
      </c>
      <c r="N79" s="25">
        <v>56.691118280256852</v>
      </c>
    </row>
    <row r="80" spans="1:14" ht="15.75" thickBot="1" x14ac:dyDescent="0.3">
      <c r="A80" s="15" t="s">
        <v>60</v>
      </c>
      <c r="B80" s="28" t="s">
        <v>72</v>
      </c>
      <c r="C80" s="14">
        <v>0.37</v>
      </c>
      <c r="D80" s="14">
        <v>0.42</v>
      </c>
      <c r="E80" s="29">
        <v>0.54</v>
      </c>
      <c r="F80" s="29">
        <v>0.65</v>
      </c>
      <c r="G80" s="14">
        <v>0.27</v>
      </c>
      <c r="H80" s="14">
        <v>0.34</v>
      </c>
      <c r="I80" s="29">
        <v>0.36</v>
      </c>
      <c r="J80" s="29">
        <v>0.45</v>
      </c>
      <c r="K80" s="30">
        <v>0.25965854711485653</v>
      </c>
      <c r="L80" s="30">
        <v>0.32723298206196499</v>
      </c>
      <c r="M80" s="30">
        <v>0.35528161177705786</v>
      </c>
      <c r="N80" s="30">
        <v>0.44039766865078672</v>
      </c>
    </row>
    <row r="81" spans="1:14" ht="15.75" thickBot="1" x14ac:dyDescent="0.3">
      <c r="A81" s="15" t="s">
        <v>62</v>
      </c>
      <c r="B81" s="28" t="s">
        <v>73</v>
      </c>
      <c r="C81" s="18">
        <v>0.38</v>
      </c>
      <c r="D81" s="18">
        <v>0.42</v>
      </c>
      <c r="E81" s="31">
        <v>0.54</v>
      </c>
      <c r="F81" s="31">
        <v>0.66</v>
      </c>
      <c r="G81" s="18">
        <v>0.27</v>
      </c>
      <c r="H81" s="18">
        <v>0.34</v>
      </c>
      <c r="I81" s="31">
        <v>0.37</v>
      </c>
      <c r="J81" s="31">
        <v>0.45</v>
      </c>
      <c r="K81" s="32">
        <v>0.26080466170751743</v>
      </c>
      <c r="L81" s="32">
        <v>0.32867736546512433</v>
      </c>
      <c r="M81" s="32">
        <v>0.35684979986208809</v>
      </c>
      <c r="N81" s="32">
        <v>0.4423415530336538</v>
      </c>
    </row>
    <row r="82" spans="1:14" ht="15.75" thickBot="1" x14ac:dyDescent="0.3">
      <c r="A82" s="20"/>
      <c r="B82" s="28" t="s">
        <v>74</v>
      </c>
      <c r="C82" s="14">
        <v>0.38</v>
      </c>
      <c r="D82" s="14">
        <v>0.42</v>
      </c>
      <c r="E82" s="29">
        <v>0.54</v>
      </c>
      <c r="F82" s="29">
        <v>0.66</v>
      </c>
      <c r="G82" s="14">
        <v>0.27</v>
      </c>
      <c r="H82" s="14">
        <v>0.34</v>
      </c>
      <c r="I82" s="29">
        <v>0.37</v>
      </c>
      <c r="J82" s="29">
        <v>0.46</v>
      </c>
      <c r="K82" s="30">
        <v>0.26195583516950538</v>
      </c>
      <c r="L82" s="30">
        <v>0.33012812427519461</v>
      </c>
      <c r="M82" s="30">
        <v>0.358424909819201</v>
      </c>
      <c r="N82" s="30">
        <v>0.44429401758567916</v>
      </c>
    </row>
    <row r="83" spans="1:14" ht="15.75" thickBot="1" x14ac:dyDescent="0.3">
      <c r="A83" s="20"/>
      <c r="B83" s="28" t="s">
        <v>75</v>
      </c>
      <c r="C83" s="18">
        <v>0.38</v>
      </c>
      <c r="D83" s="18">
        <v>0.42</v>
      </c>
      <c r="E83" s="31">
        <v>0.55000000000000004</v>
      </c>
      <c r="F83" s="31">
        <v>0.66</v>
      </c>
      <c r="G83" s="18">
        <v>0.27</v>
      </c>
      <c r="H83" s="18">
        <v>0.34</v>
      </c>
      <c r="I83" s="31">
        <v>0.37</v>
      </c>
      <c r="J83" s="31">
        <v>0.46</v>
      </c>
      <c r="K83" s="32">
        <v>0.26311208983031448</v>
      </c>
      <c r="L83" s="32">
        <v>0.33158528663277431</v>
      </c>
      <c r="M83" s="32">
        <v>0.36000697220105377</v>
      </c>
      <c r="N83" s="32">
        <v>0.44625510017912701</v>
      </c>
    </row>
    <row r="84" spans="1:14" ht="15.75" thickBot="1" x14ac:dyDescent="0.3">
      <c r="A84" s="20"/>
      <c r="B84" s="28" t="s">
        <v>76</v>
      </c>
      <c r="C84" s="14">
        <v>0.38</v>
      </c>
      <c r="D84" s="14">
        <v>0.42</v>
      </c>
      <c r="E84" s="29">
        <v>0.55000000000000004</v>
      </c>
      <c r="F84" s="29">
        <v>0.66</v>
      </c>
      <c r="G84" s="14">
        <v>0.27</v>
      </c>
      <c r="H84" s="14">
        <v>0.34</v>
      </c>
      <c r="I84" s="29">
        <v>0.37</v>
      </c>
      <c r="J84" s="29">
        <v>0.46</v>
      </c>
      <c r="K84" s="30">
        <v>0.2642734481179993</v>
      </c>
      <c r="L84" s="30">
        <v>0.33304888080267225</v>
      </c>
      <c r="M84" s="30">
        <v>0.36159601769516109</v>
      </c>
      <c r="N84" s="30">
        <v>0.44822483885342695</v>
      </c>
    </row>
    <row r="85" spans="1:14" ht="15.75" thickBot="1" x14ac:dyDescent="0.3">
      <c r="A85" s="21"/>
      <c r="B85" s="28" t="s">
        <v>77</v>
      </c>
      <c r="C85" s="18">
        <v>0.38</v>
      </c>
      <c r="D85" s="18">
        <v>0.42</v>
      </c>
      <c r="E85" s="31">
        <v>0.55000000000000004</v>
      </c>
      <c r="F85" s="31">
        <v>0.66</v>
      </c>
      <c r="G85" s="18">
        <v>0.27</v>
      </c>
      <c r="H85" s="18">
        <v>0.34</v>
      </c>
      <c r="I85" s="31">
        <v>0.37</v>
      </c>
      <c r="J85" s="31">
        <v>0.46</v>
      </c>
      <c r="K85" s="32">
        <v>0.26543993255961057</v>
      </c>
      <c r="L85" s="32">
        <v>0.33451893517445652</v>
      </c>
      <c r="M85" s="32">
        <v>0.36319207712449003</v>
      </c>
      <c r="N85" s="32">
        <v>0.45020327181591202</v>
      </c>
    </row>
    <row r="86" spans="1:14" ht="15.75" thickBot="1" x14ac:dyDescent="0.3">
      <c r="A86" s="15" t="s">
        <v>68</v>
      </c>
      <c r="B86" s="28" t="s">
        <v>72</v>
      </c>
      <c r="C86" s="14">
        <v>8</v>
      </c>
      <c r="D86" s="14">
        <v>9</v>
      </c>
      <c r="E86" s="29">
        <v>12</v>
      </c>
      <c r="F86" s="29">
        <v>14</v>
      </c>
      <c r="G86" s="14">
        <v>6</v>
      </c>
      <c r="H86" s="14">
        <v>7</v>
      </c>
      <c r="I86" s="29">
        <v>8</v>
      </c>
      <c r="J86" s="29">
        <v>10</v>
      </c>
      <c r="K86" s="30">
        <v>5.4984135454276748</v>
      </c>
      <c r="L86" s="30">
        <v>6.9293396311130095</v>
      </c>
      <c r="M86" s="30">
        <v>7.5232848998891342</v>
      </c>
      <c r="N86" s="30">
        <v>9.3256645451888076</v>
      </c>
    </row>
    <row r="87" spans="1:14" ht="15.75" thickBot="1" x14ac:dyDescent="0.3">
      <c r="A87" s="15" t="s">
        <v>69</v>
      </c>
      <c r="B87" s="28" t="s">
        <v>73</v>
      </c>
      <c r="C87" s="18">
        <v>12</v>
      </c>
      <c r="D87" s="18">
        <v>14</v>
      </c>
      <c r="E87" s="31">
        <v>18</v>
      </c>
      <c r="F87" s="31">
        <v>22</v>
      </c>
      <c r="G87" s="18">
        <v>8</v>
      </c>
      <c r="H87" s="18">
        <v>11</v>
      </c>
      <c r="I87" s="31">
        <v>12</v>
      </c>
      <c r="J87" s="31">
        <v>14</v>
      </c>
      <c r="K87" s="32">
        <v>8.2840247350435572</v>
      </c>
      <c r="L87" s="32">
        <v>10.439887874456501</v>
      </c>
      <c r="M87" s="32">
        <v>11.334738226681294</v>
      </c>
      <c r="N87" s="32">
        <v>14.05024106040643</v>
      </c>
    </row>
    <row r="88" spans="1:14" ht="15.75" thickBot="1" x14ac:dyDescent="0.3">
      <c r="A88" s="20"/>
      <c r="B88" s="28" t="s">
        <v>74</v>
      </c>
      <c r="C88" s="14">
        <v>17</v>
      </c>
      <c r="D88" s="14">
        <v>18</v>
      </c>
      <c r="E88" s="29">
        <v>24</v>
      </c>
      <c r="F88" s="29">
        <v>29</v>
      </c>
      <c r="G88" s="14">
        <v>11</v>
      </c>
      <c r="H88" s="14">
        <v>14</v>
      </c>
      <c r="I88" s="29">
        <v>16</v>
      </c>
      <c r="J88" s="29">
        <v>19</v>
      </c>
      <c r="K88" s="30">
        <v>11.094119784647118</v>
      </c>
      <c r="L88" s="30">
        <v>13.98129174186929</v>
      </c>
      <c r="M88" s="30">
        <v>15.179691953655155</v>
      </c>
      <c r="N88" s="30">
        <v>18.816343783707534</v>
      </c>
    </row>
    <row r="89" spans="1:14" ht="15.75" thickBot="1" x14ac:dyDescent="0.3">
      <c r="A89" s="20"/>
      <c r="B89" s="28" t="s">
        <v>75</v>
      </c>
      <c r="C89" s="18">
        <v>21</v>
      </c>
      <c r="D89" s="18">
        <v>23</v>
      </c>
      <c r="E89" s="31">
        <v>30</v>
      </c>
      <c r="F89" s="31">
        <v>36</v>
      </c>
      <c r="G89" s="18">
        <v>14</v>
      </c>
      <c r="H89" s="18">
        <v>18</v>
      </c>
      <c r="I89" s="31">
        <v>20</v>
      </c>
      <c r="J89" s="31">
        <v>24</v>
      </c>
      <c r="K89" s="32">
        <v>13.928860562876601</v>
      </c>
      <c r="L89" s="32">
        <v>17.553755227241748</v>
      </c>
      <c r="M89" s="32">
        <v>19.058367559946788</v>
      </c>
      <c r="N89" s="32">
        <v>23.62424725475854</v>
      </c>
    </row>
    <row r="90" spans="1:14" ht="15.75" thickBot="1" x14ac:dyDescent="0.3">
      <c r="A90" s="20"/>
      <c r="B90" s="28" t="s">
        <v>76</v>
      </c>
      <c r="C90" s="14">
        <v>25</v>
      </c>
      <c r="D90" s="14">
        <v>28</v>
      </c>
      <c r="E90" s="29">
        <v>36</v>
      </c>
      <c r="F90" s="29">
        <v>44</v>
      </c>
      <c r="G90" s="14">
        <v>17</v>
      </c>
      <c r="H90" s="14">
        <v>22</v>
      </c>
      <c r="I90" s="29">
        <v>24</v>
      </c>
      <c r="J90" s="29">
        <v>29</v>
      </c>
      <c r="K90" s="30">
        <v>16.788409890310284</v>
      </c>
      <c r="L90" s="30">
        <v>21.157483524140439</v>
      </c>
      <c r="M90" s="30">
        <v>22.97098782719819</v>
      </c>
      <c r="N90" s="30">
        <v>28.474227627777672</v>
      </c>
    </row>
    <row r="91" spans="1:14" ht="15.75" thickBot="1" x14ac:dyDescent="0.3">
      <c r="A91" s="21"/>
      <c r="B91" s="28" t="s">
        <v>77</v>
      </c>
      <c r="C91" s="18">
        <v>30</v>
      </c>
      <c r="D91" s="18">
        <v>33</v>
      </c>
      <c r="E91" s="31">
        <v>42</v>
      </c>
      <c r="F91" s="31">
        <v>51</v>
      </c>
      <c r="G91" s="18">
        <v>20</v>
      </c>
      <c r="H91" s="18">
        <v>25</v>
      </c>
      <c r="I91" s="31">
        <v>28</v>
      </c>
      <c r="J91" s="31">
        <v>34</v>
      </c>
      <c r="K91" s="32">
        <v>19.672931544716437</v>
      </c>
      <c r="L91" s="32">
        <v>24.792683032424343</v>
      </c>
      <c r="M91" s="32">
        <v>26.917776846740573</v>
      </c>
      <c r="N91" s="32">
        <v>33.366562680439209</v>
      </c>
    </row>
    <row r="92" spans="1:14" ht="15.75" thickBot="1" x14ac:dyDescent="0.3">
      <c r="A92" s="22" t="s">
        <v>70</v>
      </c>
      <c r="B92" s="28" t="s">
        <v>72</v>
      </c>
      <c r="C92" s="23">
        <v>165</v>
      </c>
      <c r="D92" s="23">
        <v>165</v>
      </c>
      <c r="E92" s="33">
        <v>165</v>
      </c>
      <c r="F92" s="33">
        <v>165</v>
      </c>
      <c r="G92" s="23">
        <v>97</v>
      </c>
      <c r="H92" s="23">
        <v>97</v>
      </c>
      <c r="I92" s="33">
        <v>97</v>
      </c>
      <c r="J92" s="34">
        <v>97</v>
      </c>
      <c r="K92" s="34">
        <v>83.61781376609099</v>
      </c>
      <c r="L92" s="34">
        <v>83.61781376609099</v>
      </c>
      <c r="M92" s="34">
        <v>83.61781376609099</v>
      </c>
      <c r="N92" s="34">
        <v>83.61781376609099</v>
      </c>
    </row>
    <row r="93" spans="1:14" ht="15.75" thickBot="1" x14ac:dyDescent="0.3">
      <c r="A93" s="24" t="s">
        <v>71</v>
      </c>
      <c r="B93" s="28" t="s">
        <v>73</v>
      </c>
      <c r="C93" s="25">
        <v>165</v>
      </c>
      <c r="D93" s="25">
        <v>165</v>
      </c>
      <c r="E93" s="35">
        <v>165</v>
      </c>
      <c r="F93" s="35">
        <v>165</v>
      </c>
      <c r="G93" s="25">
        <v>97</v>
      </c>
      <c r="H93" s="25">
        <v>97</v>
      </c>
      <c r="I93" s="35">
        <v>97</v>
      </c>
      <c r="J93" s="36">
        <v>97</v>
      </c>
      <c r="K93" s="36">
        <v>83.61781376609099</v>
      </c>
      <c r="L93" s="36">
        <v>83.61781376609099</v>
      </c>
      <c r="M93" s="36">
        <v>83.61781376609099</v>
      </c>
      <c r="N93" s="36">
        <v>83.61781376609099</v>
      </c>
    </row>
    <row r="94" spans="1:14" ht="15.75" thickBot="1" x14ac:dyDescent="0.3">
      <c r="A94" s="26"/>
      <c r="B94" s="28" t="s">
        <v>74</v>
      </c>
      <c r="C94" s="23">
        <v>165</v>
      </c>
      <c r="D94" s="23">
        <v>165</v>
      </c>
      <c r="E94" s="33">
        <v>165</v>
      </c>
      <c r="F94" s="33">
        <v>165</v>
      </c>
      <c r="G94" s="23">
        <v>97</v>
      </c>
      <c r="H94" s="23">
        <v>97</v>
      </c>
      <c r="I94" s="33">
        <v>97</v>
      </c>
      <c r="J94" s="34">
        <v>97</v>
      </c>
      <c r="K94" s="34">
        <v>83.61781376609099</v>
      </c>
      <c r="L94" s="34">
        <v>83.61781376609099</v>
      </c>
      <c r="M94" s="34">
        <v>83.61781376609099</v>
      </c>
      <c r="N94" s="34">
        <v>83.61781376609099</v>
      </c>
    </row>
    <row r="95" spans="1:14" ht="15.75" thickBot="1" x14ac:dyDescent="0.3">
      <c r="A95" s="26"/>
      <c r="B95" s="28" t="s">
        <v>75</v>
      </c>
      <c r="C95" s="25">
        <v>165</v>
      </c>
      <c r="D95" s="25">
        <v>165</v>
      </c>
      <c r="E95" s="35">
        <v>165</v>
      </c>
      <c r="F95" s="35">
        <v>165</v>
      </c>
      <c r="G95" s="25">
        <v>97</v>
      </c>
      <c r="H95" s="25">
        <v>97</v>
      </c>
      <c r="I95" s="35">
        <v>97</v>
      </c>
      <c r="J95" s="36">
        <v>97</v>
      </c>
      <c r="K95" s="36">
        <v>83.61781376609099</v>
      </c>
      <c r="L95" s="36">
        <v>83.61781376609099</v>
      </c>
      <c r="M95" s="36">
        <v>83.61781376609099</v>
      </c>
      <c r="N95" s="36">
        <v>83.61781376609099</v>
      </c>
    </row>
    <row r="96" spans="1:14" ht="15.75" thickBot="1" x14ac:dyDescent="0.3">
      <c r="A96" s="26"/>
      <c r="B96" s="28" t="s">
        <v>76</v>
      </c>
      <c r="C96" s="23">
        <v>165</v>
      </c>
      <c r="D96" s="23">
        <v>165</v>
      </c>
      <c r="E96" s="33">
        <v>165</v>
      </c>
      <c r="F96" s="33">
        <v>165</v>
      </c>
      <c r="G96" s="23">
        <v>97</v>
      </c>
      <c r="H96" s="23">
        <v>97</v>
      </c>
      <c r="I96" s="33">
        <v>97</v>
      </c>
      <c r="J96" s="34">
        <v>97</v>
      </c>
      <c r="K96" s="34">
        <v>83.61781376609099</v>
      </c>
      <c r="L96" s="34">
        <v>83.61781376609099</v>
      </c>
      <c r="M96" s="34">
        <v>83.61781376609099</v>
      </c>
      <c r="N96" s="34">
        <v>83.61781376609099</v>
      </c>
    </row>
    <row r="97" spans="1:14" ht="15.75" thickBot="1" x14ac:dyDescent="0.3">
      <c r="A97" s="27"/>
      <c r="B97" s="28" t="s">
        <v>77</v>
      </c>
      <c r="C97" s="25">
        <v>165</v>
      </c>
      <c r="D97" s="25">
        <v>165</v>
      </c>
      <c r="E97" s="35">
        <v>165</v>
      </c>
      <c r="F97" s="35">
        <v>165</v>
      </c>
      <c r="G97" s="25">
        <v>97</v>
      </c>
      <c r="H97" s="25">
        <v>97</v>
      </c>
      <c r="I97" s="35">
        <v>97</v>
      </c>
      <c r="J97" s="36">
        <v>97</v>
      </c>
      <c r="K97" s="36">
        <v>83.61781376609099</v>
      </c>
      <c r="L97" s="36">
        <v>83.61781376609099</v>
      </c>
      <c r="M97" s="36">
        <v>83.61781376609099</v>
      </c>
      <c r="N97" s="36">
        <v>83.61781376609099</v>
      </c>
    </row>
  </sheetData>
  <mergeCells count="15">
    <mergeCell ref="E60:E61"/>
    <mergeCell ref="A56:A58"/>
    <mergeCell ref="B57:B58"/>
    <mergeCell ref="B60:B61"/>
    <mergeCell ref="C60:C61"/>
    <mergeCell ref="D60:D61"/>
    <mergeCell ref="L60:L61"/>
    <mergeCell ref="M60:M61"/>
    <mergeCell ref="N60:N61"/>
    <mergeCell ref="F60:F61"/>
    <mergeCell ref="G60:G61"/>
    <mergeCell ref="H60:H61"/>
    <mergeCell ref="I60:I61"/>
    <mergeCell ref="J60:J61"/>
    <mergeCell ref="K60:K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ECA44-0CE2-45FD-A0D8-845654B2CFF7}">
  <dimension ref="A1:BA149"/>
  <sheetViews>
    <sheetView topLeftCell="A99" workbookViewId="0">
      <selection activeCell="A117" sqref="A117:XFD149"/>
    </sheetView>
  </sheetViews>
  <sheetFormatPr defaultRowHeight="15" x14ac:dyDescent="0.25"/>
  <cols>
    <col min="1" max="1" width="56.140625" bestFit="1" customWidth="1"/>
  </cols>
  <sheetData>
    <row r="1" spans="1:16" x14ac:dyDescent="0.25">
      <c r="A1" s="84" t="s">
        <v>170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</row>
    <row r="2" spans="1:16" x14ac:dyDescent="0.25">
      <c r="A2" s="70"/>
      <c r="B2" s="68">
        <v>2021</v>
      </c>
      <c r="C2" s="68">
        <v>2022</v>
      </c>
      <c r="D2" s="68">
        <v>2023</v>
      </c>
      <c r="E2" s="68">
        <v>2024</v>
      </c>
      <c r="F2" s="68">
        <v>2025</v>
      </c>
      <c r="G2" s="68">
        <v>2026</v>
      </c>
      <c r="H2" s="68">
        <v>2027</v>
      </c>
      <c r="I2" s="68">
        <v>2028</v>
      </c>
      <c r="J2" s="68">
        <v>2029</v>
      </c>
      <c r="K2" s="68">
        <v>2030</v>
      </c>
      <c r="L2" s="68">
        <v>2031</v>
      </c>
      <c r="M2" s="68">
        <v>2032</v>
      </c>
      <c r="N2" s="68">
        <v>2033</v>
      </c>
      <c r="O2" s="68">
        <v>2034</v>
      </c>
      <c r="P2" s="68">
        <v>2035</v>
      </c>
    </row>
    <row r="3" spans="1:16" x14ac:dyDescent="0.25">
      <c r="A3" s="68" t="s">
        <v>171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</row>
    <row r="4" spans="1:16" x14ac:dyDescent="0.25">
      <c r="A4" s="69" t="s">
        <v>100</v>
      </c>
      <c r="B4" s="69"/>
      <c r="C4" s="69">
        <v>123014.02814171401</v>
      </c>
      <c r="D4" s="69">
        <v>116891.10064479</v>
      </c>
      <c r="E4" s="69">
        <v>110861.018872339</v>
      </c>
      <c r="F4" s="69">
        <v>105086.28082494601</v>
      </c>
      <c r="G4" s="69">
        <v>99480.616976928504</v>
      </c>
      <c r="H4" s="69">
        <v>94041.791663598196</v>
      </c>
      <c r="I4" s="69">
        <v>88699.548094428494</v>
      </c>
      <c r="J4" s="69">
        <v>83590.763893754396</v>
      </c>
      <c r="K4" s="69">
        <v>78642.067397142804</v>
      </c>
      <c r="L4" s="69">
        <v>77971.135744342799</v>
      </c>
      <c r="M4" s="69">
        <v>77306.302529942797</v>
      </c>
      <c r="N4" s="69">
        <v>76647.5677539428</v>
      </c>
      <c r="O4" s="69">
        <v>75994.931416342806</v>
      </c>
      <c r="P4" s="69">
        <v>75348.393517142802</v>
      </c>
    </row>
    <row r="5" spans="1:16" x14ac:dyDescent="0.25">
      <c r="A5" s="69" t="s">
        <v>101</v>
      </c>
      <c r="B5" s="69"/>
      <c r="C5" s="69">
        <v>159207.807414857</v>
      </c>
      <c r="D5" s="69">
        <v>150762.980531254</v>
      </c>
      <c r="E5" s="69">
        <v>142465.294625482</v>
      </c>
      <c r="F5" s="69">
        <v>134523.43449766</v>
      </c>
      <c r="G5" s="69">
        <v>126825.62026921401</v>
      </c>
      <c r="H5" s="69">
        <v>119368.456662955</v>
      </c>
      <c r="I5" s="69">
        <v>112062.610816714</v>
      </c>
      <c r="J5" s="69">
        <v>105080.852304361</v>
      </c>
      <c r="K5" s="69">
        <v>98329.492008571397</v>
      </c>
      <c r="L5" s="69">
        <v>97356.117983771401</v>
      </c>
      <c r="M5" s="69">
        <v>96392.003173371399</v>
      </c>
      <c r="N5" s="69">
        <v>95437.147577371405</v>
      </c>
      <c r="O5" s="69">
        <v>94491.551195771404</v>
      </c>
      <c r="P5" s="69">
        <v>93555.214028571398</v>
      </c>
    </row>
    <row r="6" spans="1:16" x14ac:dyDescent="0.25">
      <c r="A6" s="69" t="s">
        <v>102</v>
      </c>
      <c r="B6" s="69"/>
      <c r="C6" s="69">
        <v>270108.76006399997</v>
      </c>
      <c r="D6" s="69">
        <v>255656.81353143699</v>
      </c>
      <c r="E6" s="69">
        <v>241481.05590024899</v>
      </c>
      <c r="F6" s="69">
        <v>227934.40233675</v>
      </c>
      <c r="G6" s="69">
        <v>214826.43245699999</v>
      </c>
      <c r="H6" s="69">
        <v>202150.519416625</v>
      </c>
      <c r="I6" s="69">
        <v>189754.51910199999</v>
      </c>
      <c r="J6" s="69">
        <v>177930.10464693699</v>
      </c>
      <c r="K6" s="69">
        <v>166517.73655999999</v>
      </c>
      <c r="L6" s="69">
        <v>164752.88939120001</v>
      </c>
      <c r="M6" s="69">
        <v>163006.1020288</v>
      </c>
      <c r="N6" s="69">
        <v>161277.3744728</v>
      </c>
      <c r="O6" s="69">
        <v>159566.70672320001</v>
      </c>
      <c r="P6" s="69">
        <v>157874.09878</v>
      </c>
    </row>
    <row r="7" spans="1:16" x14ac:dyDescent="0.25">
      <c r="A7" s="69" t="s">
        <v>103</v>
      </c>
      <c r="B7" s="69"/>
      <c r="C7" s="69">
        <v>279260.18559999898</v>
      </c>
      <c r="D7" s="69">
        <v>263473.356940625</v>
      </c>
      <c r="E7" s="69">
        <v>248012.4213625</v>
      </c>
      <c r="F7" s="69">
        <v>233239.7419125</v>
      </c>
      <c r="G7" s="69">
        <v>218958.3682</v>
      </c>
      <c r="H7" s="69">
        <v>205160.76274375001</v>
      </c>
      <c r="I7" s="69">
        <v>191692.3847</v>
      </c>
      <c r="J7" s="69">
        <v>178847.74184062399</v>
      </c>
      <c r="K7" s="69">
        <v>166464.10699999999</v>
      </c>
      <c r="L7" s="69">
        <v>164483.975832</v>
      </c>
      <c r="M7" s="69">
        <v>162524.389708</v>
      </c>
      <c r="N7" s="69">
        <v>160585.34862800001</v>
      </c>
      <c r="O7" s="69">
        <v>158666.85259200001</v>
      </c>
      <c r="P7" s="69">
        <v>156768.90160000001</v>
      </c>
    </row>
    <row r="8" spans="1:16" x14ac:dyDescent="0.25">
      <c r="A8" s="69" t="s">
        <v>104</v>
      </c>
      <c r="B8" s="69"/>
      <c r="C8" s="69">
        <v>514693.025792</v>
      </c>
      <c r="D8" s="69">
        <v>478374.445650562</v>
      </c>
      <c r="E8" s="69">
        <v>443236.40154075</v>
      </c>
      <c r="F8" s="69">
        <v>409916.57607524999</v>
      </c>
      <c r="G8" s="69">
        <v>378042.57344100002</v>
      </c>
      <c r="H8" s="69">
        <v>347585.904687375</v>
      </c>
      <c r="I8" s="69">
        <v>318274.00570600003</v>
      </c>
      <c r="J8" s="69">
        <v>290584.82838206203</v>
      </c>
      <c r="K8" s="69">
        <v>264226.95948000002</v>
      </c>
      <c r="L8" s="69">
        <v>259041.23675519999</v>
      </c>
      <c r="M8" s="69">
        <v>253933.1637608</v>
      </c>
      <c r="N8" s="69">
        <v>248902.74049679999</v>
      </c>
      <c r="O8" s="69">
        <v>243949.96696319999</v>
      </c>
      <c r="P8" s="69">
        <v>239074.84315999999</v>
      </c>
    </row>
    <row r="9" spans="1:16" x14ac:dyDescent="0.25">
      <c r="A9" s="69" t="s">
        <v>105</v>
      </c>
      <c r="B9" s="69"/>
      <c r="C9" s="69">
        <v>352345.79063954199</v>
      </c>
      <c r="D9" s="69">
        <v>336920.40289145103</v>
      </c>
      <c r="E9" s="69">
        <v>321714.49663779198</v>
      </c>
      <c r="F9" s="69">
        <v>307197.76116126397</v>
      </c>
      <c r="G9" s="69">
        <v>293121.27323848498</v>
      </c>
      <c r="H9" s="69">
        <v>279478.32417008199</v>
      </c>
      <c r="I9" s="69">
        <v>266058.17291548499</v>
      </c>
      <c r="J9" s="69">
        <v>253269.417264894</v>
      </c>
      <c r="K9" s="69">
        <v>240893.94282742799</v>
      </c>
      <c r="L9" s="69">
        <v>239120.828568228</v>
      </c>
      <c r="M9" s="69">
        <v>237366.00342662801</v>
      </c>
      <c r="N9" s="69">
        <v>235629.46740262801</v>
      </c>
      <c r="O9" s="69">
        <v>233911.22049622799</v>
      </c>
      <c r="P9" s="69">
        <v>232211.26270742799</v>
      </c>
    </row>
    <row r="10" spans="1:16" x14ac:dyDescent="0.25">
      <c r="A10" s="77" t="s">
        <v>115</v>
      </c>
      <c r="B10" s="77"/>
      <c r="C10" s="77">
        <v>254244.29587332401</v>
      </c>
      <c r="D10" s="77">
        <v>238190.03010017413</v>
      </c>
      <c r="E10" s="77">
        <v>222651.14064541471</v>
      </c>
      <c r="F10" s="77">
        <v>207942.32020082459</v>
      </c>
      <c r="G10" s="77">
        <v>193798.83210084747</v>
      </c>
      <c r="H10" s="77">
        <v>180291.79864733585</v>
      </c>
      <c r="I10" s="77">
        <v>167274.24981139184</v>
      </c>
      <c r="J10" s="77">
        <v>154992.181179804</v>
      </c>
      <c r="K10" s="77">
        <v>143291.09355900332</v>
      </c>
      <c r="L10" s="77">
        <v>141012.55439962645</v>
      </c>
      <c r="M10" s="77">
        <v>138777.42258643205</v>
      </c>
      <c r="N10" s="77">
        <v>136585.20558876757</v>
      </c>
      <c r="O10" s="77">
        <v>134435.41087598051</v>
      </c>
      <c r="P10" s="77">
        <v>132327.54591741826</v>
      </c>
    </row>
    <row r="11" spans="1:16" x14ac:dyDescent="0.25">
      <c r="A11" s="69" t="s">
        <v>106</v>
      </c>
      <c r="B11" s="69"/>
      <c r="C11" s="69">
        <v>122214.21173028499</v>
      </c>
      <c r="D11" s="69">
        <v>117413.976644366</v>
      </c>
      <c r="E11" s="69">
        <v>112666.51620153501</v>
      </c>
      <c r="F11" s="69">
        <v>108136.271422178</v>
      </c>
      <c r="G11" s="69">
        <v>103736.844151571</v>
      </c>
      <c r="H11" s="69">
        <v>99466.245995339297</v>
      </c>
      <c r="I11" s="69">
        <v>95249.444506571395</v>
      </c>
      <c r="J11" s="69">
        <v>91232.695573151796</v>
      </c>
      <c r="K11" s="69">
        <v>87338.771582857094</v>
      </c>
      <c r="L11" s="69">
        <v>86812.205402057094</v>
      </c>
      <c r="M11" s="69">
        <v>86291.055923657099</v>
      </c>
      <c r="N11" s="69">
        <v>85775.323147657095</v>
      </c>
      <c r="O11" s="69">
        <v>85265.007074057095</v>
      </c>
      <c r="P11" s="69">
        <v>84760.107702857102</v>
      </c>
    </row>
    <row r="12" spans="1:16" x14ac:dyDescent="0.25">
      <c r="A12" s="69" t="s">
        <v>107</v>
      </c>
      <c r="B12" s="69"/>
      <c r="C12" s="69">
        <v>450892.87437165697</v>
      </c>
      <c r="D12" s="69">
        <v>434385.76652422902</v>
      </c>
      <c r="E12" s="69">
        <v>418045.41355878202</v>
      </c>
      <c r="F12" s="69">
        <v>402480.97438276</v>
      </c>
      <c r="G12" s="69">
        <v>387372.71199361398</v>
      </c>
      <c r="H12" s="69">
        <v>372713.172470405</v>
      </c>
      <c r="I12" s="69">
        <v>358220.19315511402</v>
      </c>
      <c r="J12" s="69">
        <v>344442.81400393602</v>
      </c>
      <c r="K12" s="69">
        <v>331091.64980057097</v>
      </c>
      <c r="L12" s="69">
        <v>329239.34992377099</v>
      </c>
      <c r="M12" s="69">
        <v>327407.37197737099</v>
      </c>
      <c r="N12" s="69">
        <v>325595.71596137102</v>
      </c>
      <c r="O12" s="69">
        <v>323804.38187577098</v>
      </c>
      <c r="P12" s="69">
        <v>322033.36972057098</v>
      </c>
    </row>
    <row r="13" spans="1:16" x14ac:dyDescent="0.25">
      <c r="A13" s="69" t="s">
        <v>108</v>
      </c>
      <c r="B13" s="69"/>
      <c r="C13" s="69">
        <v>189784.88384365701</v>
      </c>
      <c r="D13" s="69">
        <v>182723.316817135</v>
      </c>
      <c r="E13" s="69">
        <v>175696.32320265699</v>
      </c>
      <c r="F13" s="69">
        <v>168961.49064488499</v>
      </c>
      <c r="G13" s="69">
        <v>162385.75271211399</v>
      </c>
      <c r="H13" s="69">
        <v>155967.40409184201</v>
      </c>
      <c r="I13" s="69">
        <v>149590.02319611399</v>
      </c>
      <c r="J13" s="69">
        <v>143484.56591959199</v>
      </c>
      <c r="K13" s="69">
        <v>137531.34858057101</v>
      </c>
      <c r="L13" s="69">
        <v>136760.20458057101</v>
      </c>
      <c r="M13" s="69">
        <v>135995.25818057099</v>
      </c>
      <c r="N13" s="69">
        <v>135236.50938057099</v>
      </c>
      <c r="O13" s="69">
        <v>134483.958180571</v>
      </c>
      <c r="P13" s="69">
        <v>133737.604580571</v>
      </c>
    </row>
    <row r="14" spans="1:16" x14ac:dyDescent="0.25">
      <c r="A14" s="69" t="s">
        <v>109</v>
      </c>
      <c r="B14" s="69"/>
      <c r="C14" s="69">
        <v>824534.65599999996</v>
      </c>
      <c r="D14" s="69">
        <v>800245.73403125</v>
      </c>
      <c r="E14" s="69">
        <v>775788.07787499996</v>
      </c>
      <c r="F14" s="69">
        <v>752300.28262499999</v>
      </c>
      <c r="G14" s="69">
        <v>729205.34050000005</v>
      </c>
      <c r="H14" s="69">
        <v>706501.54618749896</v>
      </c>
      <c r="I14" s="69">
        <v>683662.91299999994</v>
      </c>
      <c r="J14" s="69">
        <v>661746.40228124999</v>
      </c>
      <c r="K14" s="69">
        <v>640215.89</v>
      </c>
      <c r="L14" s="69">
        <v>637719.42559999996</v>
      </c>
      <c r="M14" s="69">
        <v>635235.356399999</v>
      </c>
      <c r="N14" s="69">
        <v>632763.682399999</v>
      </c>
      <c r="O14" s="69">
        <v>630304.40359999996</v>
      </c>
      <c r="P14" s="69">
        <v>627857.52</v>
      </c>
    </row>
    <row r="15" spans="1:16" x14ac:dyDescent="0.25">
      <c r="A15" s="77" t="s">
        <v>117</v>
      </c>
      <c r="B15" s="77"/>
      <c r="C15" s="77">
        <v>402865.46875217895</v>
      </c>
      <c r="D15" s="77">
        <v>389825.18971002812</v>
      </c>
      <c r="E15" s="77">
        <v>376772.31348939822</v>
      </c>
      <c r="F15" s="77">
        <v>364259.15831143828</v>
      </c>
      <c r="G15" s="77">
        <v>352003.04838521645</v>
      </c>
      <c r="H15" s="77">
        <v>340001.81820427557</v>
      </c>
      <c r="I15" s="77">
        <v>328001.63240464276</v>
      </c>
      <c r="J15" s="77">
        <v>316508.86796336708</v>
      </c>
      <c r="K15" s="77">
        <v>305264.03705494152</v>
      </c>
      <c r="L15" s="77">
        <v>303882.39721301734</v>
      </c>
      <c r="M15" s="77">
        <v>302510.17136795085</v>
      </c>
      <c r="N15" s="77">
        <v>301147.35951930378</v>
      </c>
      <c r="O15" s="77">
        <v>299793.96166663681</v>
      </c>
      <c r="P15" s="77">
        <v>298449.97780951031</v>
      </c>
    </row>
    <row r="18" spans="1:53" x14ac:dyDescent="0.25">
      <c r="A18" s="54" t="s">
        <v>99</v>
      </c>
      <c r="B18" s="64">
        <v>2020</v>
      </c>
      <c r="C18" s="64">
        <v>2021</v>
      </c>
      <c r="D18" s="64">
        <v>2022</v>
      </c>
      <c r="E18" s="64">
        <v>2023</v>
      </c>
      <c r="F18" s="64">
        <v>2024</v>
      </c>
      <c r="G18" s="64">
        <v>2025</v>
      </c>
      <c r="H18" s="64">
        <v>2026</v>
      </c>
      <c r="I18" s="64">
        <v>2027</v>
      </c>
      <c r="J18" s="64">
        <v>2028</v>
      </c>
      <c r="K18" s="64">
        <v>2029</v>
      </c>
      <c r="L18" s="64">
        <v>2030</v>
      </c>
      <c r="M18" s="64">
        <v>2031</v>
      </c>
      <c r="N18" s="64">
        <v>2032</v>
      </c>
      <c r="O18" s="64">
        <v>2033</v>
      </c>
      <c r="P18" s="64">
        <v>2034</v>
      </c>
      <c r="Q18" s="64">
        <v>2035</v>
      </c>
      <c r="R18" s="64">
        <v>2036</v>
      </c>
      <c r="S18" s="64">
        <v>2037</v>
      </c>
      <c r="T18" s="64">
        <v>2038</v>
      </c>
      <c r="U18" s="64">
        <v>2039</v>
      </c>
      <c r="V18" s="64">
        <v>2040</v>
      </c>
      <c r="W18" s="64">
        <v>2041</v>
      </c>
      <c r="X18" s="64">
        <v>2042</v>
      </c>
      <c r="Y18" s="64">
        <v>2043</v>
      </c>
      <c r="Z18" s="64">
        <v>2044</v>
      </c>
      <c r="AA18" s="64">
        <v>2045</v>
      </c>
      <c r="AB18" s="64">
        <v>2046</v>
      </c>
      <c r="AC18" s="64">
        <v>2047</v>
      </c>
      <c r="AD18" s="64">
        <v>2048</v>
      </c>
      <c r="AE18" s="64">
        <v>2049</v>
      </c>
      <c r="AF18" s="64">
        <v>2050</v>
      </c>
    </row>
    <row r="19" spans="1:53" x14ac:dyDescent="0.25">
      <c r="A19" s="65" t="s">
        <v>100</v>
      </c>
      <c r="B19" s="66" cm="1">
        <f t="array" ref="B19">TREND($D19:$H19,$D$18:$H$18,B$18)</f>
        <v>140.5</v>
      </c>
      <c r="C19" s="66" cm="1">
        <f t="array" ref="C19">TREND($D19:$H19,$D$18:$H$18,C$18)</f>
        <v>137.75</v>
      </c>
      <c r="D19" s="67">
        <v>135</v>
      </c>
      <c r="E19" s="67">
        <v>132.25</v>
      </c>
      <c r="F19" s="67">
        <v>129.5</v>
      </c>
      <c r="G19" s="67">
        <v>126.75</v>
      </c>
      <c r="H19" s="67">
        <v>124</v>
      </c>
      <c r="I19" s="67">
        <v>121.25</v>
      </c>
      <c r="J19" s="67">
        <v>118.5</v>
      </c>
      <c r="K19" s="67">
        <v>115.75</v>
      </c>
      <c r="L19" s="67">
        <v>113</v>
      </c>
      <c r="M19" s="67">
        <v>113</v>
      </c>
      <c r="N19" s="67">
        <v>113</v>
      </c>
      <c r="O19" s="67">
        <v>113</v>
      </c>
      <c r="P19" s="67">
        <v>113</v>
      </c>
      <c r="Q19" s="67">
        <v>113</v>
      </c>
      <c r="R19" s="67">
        <v>113</v>
      </c>
      <c r="S19" s="67">
        <v>113</v>
      </c>
      <c r="T19" s="67">
        <v>113</v>
      </c>
      <c r="U19" s="67">
        <v>113</v>
      </c>
      <c r="V19" s="67">
        <v>113</v>
      </c>
      <c r="W19" s="67">
        <v>113</v>
      </c>
      <c r="X19" s="67">
        <v>113</v>
      </c>
      <c r="Y19" s="67">
        <v>113</v>
      </c>
      <c r="Z19" s="67">
        <v>113</v>
      </c>
      <c r="AA19" s="67">
        <v>113</v>
      </c>
      <c r="AB19" s="67">
        <v>113</v>
      </c>
      <c r="AC19" s="67">
        <v>113</v>
      </c>
      <c r="AD19" s="67">
        <v>113</v>
      </c>
      <c r="AE19" s="67">
        <v>113</v>
      </c>
      <c r="AF19" s="67">
        <v>113</v>
      </c>
    </row>
    <row r="20" spans="1:53" x14ac:dyDescent="0.25">
      <c r="A20" s="65" t="s">
        <v>101</v>
      </c>
      <c r="B20" s="66" cm="1">
        <f t="array" ref="B20">TREND($D20:$H20,$D$18:$H$18,B$18)</f>
        <v>213.5</v>
      </c>
      <c r="C20" s="66" cm="1">
        <f t="array" ref="C20">TREND($D20:$H20,$D$18:$H$18,C$18)</f>
        <v>209.25</v>
      </c>
      <c r="D20" s="67">
        <v>205</v>
      </c>
      <c r="E20" s="67">
        <v>200.75</v>
      </c>
      <c r="F20" s="67">
        <v>196.5</v>
      </c>
      <c r="G20" s="67">
        <v>192.25</v>
      </c>
      <c r="H20" s="67">
        <v>188</v>
      </c>
      <c r="I20" s="67">
        <v>183.75</v>
      </c>
      <c r="J20" s="67">
        <v>179.5</v>
      </c>
      <c r="K20" s="67">
        <v>175.25</v>
      </c>
      <c r="L20" s="67">
        <v>171</v>
      </c>
      <c r="M20" s="67">
        <v>171</v>
      </c>
      <c r="N20" s="67">
        <v>171</v>
      </c>
      <c r="O20" s="67">
        <v>171</v>
      </c>
      <c r="P20" s="67">
        <v>171</v>
      </c>
      <c r="Q20" s="67">
        <v>171</v>
      </c>
      <c r="R20" s="67">
        <v>171</v>
      </c>
      <c r="S20" s="67">
        <v>171</v>
      </c>
      <c r="T20" s="67">
        <v>171</v>
      </c>
      <c r="U20" s="67">
        <v>171</v>
      </c>
      <c r="V20" s="67">
        <v>171</v>
      </c>
      <c r="W20" s="67">
        <v>171</v>
      </c>
      <c r="X20" s="67">
        <v>171</v>
      </c>
      <c r="Y20" s="67">
        <v>171</v>
      </c>
      <c r="Z20" s="67">
        <v>171</v>
      </c>
      <c r="AA20" s="67">
        <v>171</v>
      </c>
      <c r="AB20" s="67">
        <v>171</v>
      </c>
      <c r="AC20" s="67">
        <v>171</v>
      </c>
      <c r="AD20" s="67">
        <v>171</v>
      </c>
      <c r="AE20" s="67">
        <v>171</v>
      </c>
      <c r="AF20" s="67">
        <v>171</v>
      </c>
    </row>
    <row r="21" spans="1:53" x14ac:dyDescent="0.25">
      <c r="A21" s="65" t="s">
        <v>102</v>
      </c>
      <c r="B21" s="66" cm="1">
        <f t="array" ref="B21">TREND($D21:$H21,$D$18:$H$18,B$18)</f>
        <v>425</v>
      </c>
      <c r="C21" s="66" cm="1">
        <f t="array" ref="C21">TREND($D21:$H21,$D$18:$H$18,C$18)</f>
        <v>412.5</v>
      </c>
      <c r="D21" s="67">
        <v>400</v>
      </c>
      <c r="E21" s="67">
        <v>387.5</v>
      </c>
      <c r="F21" s="67">
        <v>375</v>
      </c>
      <c r="G21" s="67">
        <v>362.5</v>
      </c>
      <c r="H21" s="67">
        <v>350</v>
      </c>
      <c r="I21" s="67">
        <v>337.5</v>
      </c>
      <c r="J21" s="67">
        <v>325</v>
      </c>
      <c r="K21" s="67">
        <v>312.5</v>
      </c>
      <c r="L21" s="67">
        <v>300</v>
      </c>
      <c r="M21" s="67">
        <v>300</v>
      </c>
      <c r="N21" s="67">
        <v>300</v>
      </c>
      <c r="O21" s="67">
        <v>300</v>
      </c>
      <c r="P21" s="67">
        <v>300</v>
      </c>
      <c r="Q21" s="67">
        <v>300</v>
      </c>
      <c r="R21" s="67">
        <v>300</v>
      </c>
      <c r="S21" s="67">
        <v>300</v>
      </c>
      <c r="T21" s="67">
        <v>300</v>
      </c>
      <c r="U21" s="67">
        <v>300</v>
      </c>
      <c r="V21" s="67">
        <v>300</v>
      </c>
      <c r="W21" s="67">
        <v>300</v>
      </c>
      <c r="X21" s="67">
        <v>300</v>
      </c>
      <c r="Y21" s="67">
        <v>300</v>
      </c>
      <c r="Z21" s="67">
        <v>300</v>
      </c>
      <c r="AA21" s="67">
        <v>300</v>
      </c>
      <c r="AB21" s="67">
        <v>300</v>
      </c>
      <c r="AC21" s="67">
        <v>300</v>
      </c>
      <c r="AD21" s="67">
        <v>300</v>
      </c>
      <c r="AE21" s="67">
        <v>300</v>
      </c>
      <c r="AF21" s="67">
        <v>300</v>
      </c>
    </row>
    <row r="22" spans="1:53" x14ac:dyDescent="0.25">
      <c r="A22" s="65" t="s">
        <v>103</v>
      </c>
      <c r="B22" s="66" cm="1">
        <f t="array" ref="B22">TREND($D22:$H22,$D$18:$H$18,B$18)</f>
        <v>485.5</v>
      </c>
      <c r="C22" s="66" cm="1">
        <f t="array" ref="C22">TREND($D22:$H22,$D$18:$H$18,C$18)</f>
        <v>470.25</v>
      </c>
      <c r="D22" s="67">
        <v>455</v>
      </c>
      <c r="E22" s="67">
        <v>439.75</v>
      </c>
      <c r="F22" s="67">
        <v>424.5</v>
      </c>
      <c r="G22" s="67">
        <v>409.25</v>
      </c>
      <c r="H22" s="67">
        <v>394</v>
      </c>
      <c r="I22" s="67">
        <v>378.75</v>
      </c>
      <c r="J22" s="67">
        <v>363.5</v>
      </c>
      <c r="K22" s="67">
        <v>348.25</v>
      </c>
      <c r="L22" s="67">
        <v>333</v>
      </c>
      <c r="M22" s="67">
        <v>333</v>
      </c>
      <c r="N22" s="67">
        <v>333</v>
      </c>
      <c r="O22" s="67">
        <v>333</v>
      </c>
      <c r="P22" s="67">
        <v>333</v>
      </c>
      <c r="Q22" s="67">
        <v>333</v>
      </c>
      <c r="R22" s="67">
        <v>333</v>
      </c>
      <c r="S22" s="67">
        <v>333</v>
      </c>
      <c r="T22" s="67">
        <v>333</v>
      </c>
      <c r="U22" s="67">
        <v>333</v>
      </c>
      <c r="V22" s="67">
        <v>333</v>
      </c>
      <c r="W22" s="67">
        <v>333</v>
      </c>
      <c r="X22" s="67">
        <v>333</v>
      </c>
      <c r="Y22" s="67">
        <v>333</v>
      </c>
      <c r="Z22" s="67">
        <v>333</v>
      </c>
      <c r="AA22" s="67">
        <v>333</v>
      </c>
      <c r="AB22" s="67">
        <v>333</v>
      </c>
      <c r="AC22" s="67">
        <v>333</v>
      </c>
      <c r="AD22" s="67">
        <v>333</v>
      </c>
      <c r="AE22" s="67">
        <v>333</v>
      </c>
      <c r="AF22" s="67">
        <v>333</v>
      </c>
    </row>
    <row r="23" spans="1:53" x14ac:dyDescent="0.25">
      <c r="A23" s="65" t="s">
        <v>104</v>
      </c>
      <c r="B23" s="66" cm="1">
        <f t="array" ref="B23">TREND($D23:$H23,$D$18:$H$18,B$18)</f>
        <v>984.25</v>
      </c>
      <c r="C23" s="66" cm="1">
        <f t="array" ref="C23">TREND($D23:$H23,$D$18:$H$18,C$18)</f>
        <v>952.125</v>
      </c>
      <c r="D23" s="67">
        <v>920</v>
      </c>
      <c r="E23" s="67">
        <v>887.875</v>
      </c>
      <c r="F23" s="67">
        <v>855.75</v>
      </c>
      <c r="G23" s="67">
        <v>823.625</v>
      </c>
      <c r="H23" s="67">
        <v>791.5</v>
      </c>
      <c r="I23" s="67">
        <v>759.375</v>
      </c>
      <c r="J23" s="67">
        <v>727.25</v>
      </c>
      <c r="K23" s="67">
        <v>695.125</v>
      </c>
      <c r="L23" s="67">
        <v>663</v>
      </c>
      <c r="M23" s="67">
        <v>663</v>
      </c>
      <c r="N23" s="67">
        <v>663</v>
      </c>
      <c r="O23" s="67">
        <v>663</v>
      </c>
      <c r="P23" s="67">
        <v>663</v>
      </c>
      <c r="Q23" s="67">
        <v>663</v>
      </c>
      <c r="R23" s="67">
        <v>663</v>
      </c>
      <c r="S23" s="67">
        <v>663</v>
      </c>
      <c r="T23" s="67">
        <v>663</v>
      </c>
      <c r="U23" s="67">
        <v>663</v>
      </c>
      <c r="V23" s="67">
        <v>663</v>
      </c>
      <c r="W23" s="67">
        <v>663</v>
      </c>
      <c r="X23" s="67">
        <v>663</v>
      </c>
      <c r="Y23" s="67">
        <v>663</v>
      </c>
      <c r="Z23" s="67">
        <v>663</v>
      </c>
      <c r="AA23" s="67">
        <v>663</v>
      </c>
      <c r="AB23" s="67">
        <v>663</v>
      </c>
      <c r="AC23" s="67">
        <v>663</v>
      </c>
      <c r="AD23" s="67">
        <v>663</v>
      </c>
      <c r="AE23" s="67">
        <v>663</v>
      </c>
      <c r="AF23" s="67">
        <v>663</v>
      </c>
    </row>
    <row r="24" spans="1:53" x14ac:dyDescent="0.25">
      <c r="A24" s="65" t="s">
        <v>105</v>
      </c>
      <c r="B24" s="66" cm="1">
        <f t="array" ref="B24">TREND($D24:$H24,$D$18:$H$18,B$18)</f>
        <v>428.25</v>
      </c>
      <c r="C24" s="66" cm="1">
        <f t="array" ref="C24">TREND($D24:$H24,$D$18:$H$18,C$18)</f>
        <v>416.625</v>
      </c>
      <c r="D24" s="67">
        <v>405</v>
      </c>
      <c r="E24" s="67">
        <v>393.375</v>
      </c>
      <c r="F24" s="67">
        <v>381.75</v>
      </c>
      <c r="G24" s="67">
        <v>370.125</v>
      </c>
      <c r="H24" s="67">
        <v>358.5</v>
      </c>
      <c r="I24" s="67">
        <v>346.875</v>
      </c>
      <c r="J24" s="67">
        <v>335.25</v>
      </c>
      <c r="K24" s="67">
        <v>323.625</v>
      </c>
      <c r="L24" s="67">
        <v>312</v>
      </c>
      <c r="M24" s="67">
        <v>312</v>
      </c>
      <c r="N24" s="67">
        <v>312</v>
      </c>
      <c r="O24" s="67">
        <v>312</v>
      </c>
      <c r="P24" s="67">
        <v>312</v>
      </c>
      <c r="Q24" s="67">
        <v>312</v>
      </c>
      <c r="R24" s="67">
        <v>312</v>
      </c>
      <c r="S24" s="67">
        <v>312</v>
      </c>
      <c r="T24" s="67">
        <v>312</v>
      </c>
      <c r="U24" s="67">
        <v>312</v>
      </c>
      <c r="V24" s="67">
        <v>312</v>
      </c>
      <c r="W24" s="67">
        <v>312</v>
      </c>
      <c r="X24" s="67">
        <v>312</v>
      </c>
      <c r="Y24" s="67">
        <v>312</v>
      </c>
      <c r="Z24" s="67">
        <v>312</v>
      </c>
      <c r="AA24" s="67">
        <v>312</v>
      </c>
      <c r="AB24" s="67">
        <v>312</v>
      </c>
      <c r="AC24" s="67">
        <v>312</v>
      </c>
      <c r="AD24" s="67">
        <v>312</v>
      </c>
      <c r="AE24" s="67">
        <v>312</v>
      </c>
      <c r="AF24" s="67">
        <v>312</v>
      </c>
    </row>
    <row r="25" spans="1:53" x14ac:dyDescent="0.25">
      <c r="A25" s="65" t="s">
        <v>106</v>
      </c>
      <c r="B25" s="66" cm="1">
        <f t="array" ref="B25">TREND($D25:$H25,$D$18:$H$18,B$18)</f>
        <v>121.25</v>
      </c>
      <c r="C25" s="66" cm="1">
        <f t="array" ref="C25">TREND($D25:$H25,$D$18:$H$18,C$18)</f>
        <v>120.625</v>
      </c>
      <c r="D25" s="67">
        <v>120</v>
      </c>
      <c r="E25" s="67">
        <v>119.375</v>
      </c>
      <c r="F25" s="67">
        <v>118.75</v>
      </c>
      <c r="G25" s="67">
        <v>118.125</v>
      </c>
      <c r="H25" s="67">
        <v>117.5</v>
      </c>
      <c r="I25" s="67">
        <v>116.875</v>
      </c>
      <c r="J25" s="67">
        <v>116.25</v>
      </c>
      <c r="K25" s="67">
        <v>115.625</v>
      </c>
      <c r="L25" s="67">
        <v>115</v>
      </c>
      <c r="M25" s="67">
        <v>115</v>
      </c>
      <c r="N25" s="67">
        <v>115</v>
      </c>
      <c r="O25" s="67">
        <v>115</v>
      </c>
      <c r="P25" s="67">
        <v>115</v>
      </c>
      <c r="Q25" s="67">
        <v>115</v>
      </c>
      <c r="R25" s="67">
        <v>115</v>
      </c>
      <c r="S25" s="67">
        <v>115</v>
      </c>
      <c r="T25" s="67">
        <v>115</v>
      </c>
      <c r="U25" s="67">
        <v>115</v>
      </c>
      <c r="V25" s="67">
        <v>115</v>
      </c>
      <c r="W25" s="67">
        <v>115</v>
      </c>
      <c r="X25" s="67">
        <v>115</v>
      </c>
      <c r="Y25" s="67">
        <v>115</v>
      </c>
      <c r="Z25" s="67">
        <v>115</v>
      </c>
      <c r="AA25" s="67">
        <v>115</v>
      </c>
      <c r="AB25" s="67">
        <v>115</v>
      </c>
      <c r="AC25" s="67">
        <v>115</v>
      </c>
      <c r="AD25" s="67">
        <v>115</v>
      </c>
      <c r="AE25" s="67">
        <v>115</v>
      </c>
      <c r="AF25" s="67">
        <v>115</v>
      </c>
    </row>
    <row r="26" spans="1:53" x14ac:dyDescent="0.25">
      <c r="A26" s="65" t="s">
        <v>107</v>
      </c>
      <c r="B26" s="66" cm="1">
        <f t="array" ref="B26">TREND($D26:$H26,$D$18:$H$18,B$18)</f>
        <v>455</v>
      </c>
      <c r="C26" s="66" cm="1">
        <f t="array" ref="C26">TREND($D26:$H26,$D$18:$H$18,C$18)</f>
        <v>452.5</v>
      </c>
      <c r="D26" s="67">
        <v>450</v>
      </c>
      <c r="E26" s="67">
        <v>447.5</v>
      </c>
      <c r="F26" s="67">
        <v>445</v>
      </c>
      <c r="G26" s="67">
        <v>442.5</v>
      </c>
      <c r="H26" s="67">
        <v>440</v>
      </c>
      <c r="I26" s="67">
        <v>437.5</v>
      </c>
      <c r="J26" s="67">
        <v>435</v>
      </c>
      <c r="K26" s="67">
        <v>432.5</v>
      </c>
      <c r="L26" s="67">
        <v>430</v>
      </c>
      <c r="M26" s="67">
        <v>430</v>
      </c>
      <c r="N26" s="67">
        <v>430</v>
      </c>
      <c r="O26" s="67">
        <v>430</v>
      </c>
      <c r="P26" s="67">
        <v>430</v>
      </c>
      <c r="Q26" s="67">
        <v>430</v>
      </c>
      <c r="R26" s="67">
        <v>430</v>
      </c>
      <c r="S26" s="67">
        <v>430</v>
      </c>
      <c r="T26" s="67">
        <v>430</v>
      </c>
      <c r="U26" s="67">
        <v>430</v>
      </c>
      <c r="V26" s="67">
        <v>430</v>
      </c>
      <c r="W26" s="67">
        <v>430</v>
      </c>
      <c r="X26" s="67">
        <v>430</v>
      </c>
      <c r="Y26" s="67">
        <v>430</v>
      </c>
      <c r="Z26" s="67">
        <v>430</v>
      </c>
      <c r="AA26" s="67">
        <v>430</v>
      </c>
      <c r="AB26" s="67">
        <v>430</v>
      </c>
      <c r="AC26" s="67">
        <v>430</v>
      </c>
      <c r="AD26" s="67">
        <v>430</v>
      </c>
      <c r="AE26" s="67">
        <v>430</v>
      </c>
      <c r="AF26" s="67">
        <v>430</v>
      </c>
    </row>
    <row r="27" spans="1:53" x14ac:dyDescent="0.25">
      <c r="A27" s="65" t="s">
        <v>108</v>
      </c>
      <c r="B27" s="66" cm="1">
        <f t="array" ref="B27">TREND($D27:$H27,$D$18:$H$18,B$18)</f>
        <v>182.00000000000023</v>
      </c>
      <c r="C27" s="66" cm="1">
        <f t="array" ref="C27">TREND($D27:$H27,$D$18:$H$18,C$18)</f>
        <v>181.00000000000023</v>
      </c>
      <c r="D27" s="67">
        <v>180</v>
      </c>
      <c r="E27" s="67">
        <v>179</v>
      </c>
      <c r="F27" s="67">
        <v>178</v>
      </c>
      <c r="G27" s="67">
        <v>177</v>
      </c>
      <c r="H27" s="67">
        <v>176</v>
      </c>
      <c r="I27" s="67">
        <v>175</v>
      </c>
      <c r="J27" s="67">
        <v>174</v>
      </c>
      <c r="K27" s="67">
        <v>173</v>
      </c>
      <c r="L27" s="67">
        <v>172</v>
      </c>
      <c r="M27" s="67">
        <v>172</v>
      </c>
      <c r="N27" s="67">
        <v>172</v>
      </c>
      <c r="O27" s="67">
        <v>172</v>
      </c>
      <c r="P27" s="67">
        <v>172</v>
      </c>
      <c r="Q27" s="67">
        <v>172</v>
      </c>
      <c r="R27" s="67">
        <v>172</v>
      </c>
      <c r="S27" s="67">
        <v>172</v>
      </c>
      <c r="T27" s="67">
        <v>172</v>
      </c>
      <c r="U27" s="67">
        <v>172</v>
      </c>
      <c r="V27" s="67">
        <v>172</v>
      </c>
      <c r="W27" s="67">
        <v>172</v>
      </c>
      <c r="X27" s="67">
        <v>172</v>
      </c>
      <c r="Y27" s="67">
        <v>172</v>
      </c>
      <c r="Z27" s="67">
        <v>172</v>
      </c>
      <c r="AA27" s="67">
        <v>172</v>
      </c>
      <c r="AB27" s="67">
        <v>172</v>
      </c>
      <c r="AC27" s="67">
        <v>172</v>
      </c>
      <c r="AD27" s="67">
        <v>172</v>
      </c>
      <c r="AE27" s="67">
        <v>172</v>
      </c>
      <c r="AF27" s="67">
        <v>172</v>
      </c>
    </row>
    <row r="28" spans="1:53" x14ac:dyDescent="0.25">
      <c r="A28" s="65" t="s">
        <v>109</v>
      </c>
      <c r="B28" s="66" cm="1">
        <f t="array" ref="B28">TREND($D28:$H28,$D$18:$H$18,B$18)</f>
        <v>683.50000000000091</v>
      </c>
      <c r="C28" s="66" cm="1">
        <f t="array" ref="C28">TREND($D28:$H28,$D$18:$H$18,C$18)</f>
        <v>679.75000000000091</v>
      </c>
      <c r="D28" s="67">
        <v>676</v>
      </c>
      <c r="E28" s="67">
        <v>672.25</v>
      </c>
      <c r="F28" s="67">
        <v>668.5</v>
      </c>
      <c r="G28" s="67">
        <v>664.75</v>
      </c>
      <c r="H28" s="67">
        <v>661</v>
      </c>
      <c r="I28" s="67">
        <v>657.25</v>
      </c>
      <c r="J28" s="67">
        <v>653.5</v>
      </c>
      <c r="K28" s="67">
        <v>649.75</v>
      </c>
      <c r="L28" s="67">
        <v>646</v>
      </c>
      <c r="M28" s="67">
        <v>646</v>
      </c>
      <c r="N28" s="67">
        <v>646</v>
      </c>
      <c r="O28" s="67">
        <v>646</v>
      </c>
      <c r="P28" s="67">
        <v>646</v>
      </c>
      <c r="Q28" s="67">
        <v>646</v>
      </c>
      <c r="R28" s="67">
        <v>646</v>
      </c>
      <c r="S28" s="67">
        <v>646</v>
      </c>
      <c r="T28" s="67">
        <v>646</v>
      </c>
      <c r="U28" s="67">
        <v>646</v>
      </c>
      <c r="V28" s="67">
        <v>646</v>
      </c>
      <c r="W28" s="67">
        <v>646</v>
      </c>
      <c r="X28" s="67">
        <v>646</v>
      </c>
      <c r="Y28" s="67">
        <v>646</v>
      </c>
      <c r="Z28" s="67">
        <v>646</v>
      </c>
      <c r="AA28" s="67">
        <v>646</v>
      </c>
      <c r="AB28" s="67">
        <v>646</v>
      </c>
      <c r="AC28" s="67">
        <v>646</v>
      </c>
      <c r="AD28" s="67">
        <v>646</v>
      </c>
      <c r="AE28" s="67">
        <v>646</v>
      </c>
      <c r="AF28" s="67">
        <v>646</v>
      </c>
    </row>
    <row r="31" spans="1:53" x14ac:dyDescent="0.25">
      <c r="A31" s="68" t="s">
        <v>110</v>
      </c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</row>
    <row r="32" spans="1:53" x14ac:dyDescent="0.25">
      <c r="A32" s="70"/>
      <c r="B32" s="68">
        <v>2020</v>
      </c>
      <c r="C32" s="68">
        <v>2021</v>
      </c>
      <c r="D32" s="68">
        <v>2022</v>
      </c>
      <c r="E32" s="68">
        <v>2023</v>
      </c>
      <c r="F32" s="68">
        <v>2024</v>
      </c>
      <c r="G32" s="68">
        <v>2025</v>
      </c>
      <c r="H32" s="68">
        <v>2026</v>
      </c>
      <c r="I32" s="68">
        <v>2027</v>
      </c>
      <c r="J32" s="68">
        <v>2028</v>
      </c>
      <c r="K32" s="68">
        <v>2029</v>
      </c>
      <c r="L32" s="68">
        <v>2030</v>
      </c>
      <c r="M32" s="68">
        <v>2031</v>
      </c>
      <c r="N32" s="68">
        <v>2032</v>
      </c>
      <c r="O32" s="68">
        <v>2033</v>
      </c>
      <c r="P32" s="68">
        <v>2034</v>
      </c>
      <c r="Q32" s="68">
        <v>2035</v>
      </c>
      <c r="R32" s="68">
        <v>2036</v>
      </c>
      <c r="S32" s="68">
        <v>2037</v>
      </c>
      <c r="T32" s="68">
        <v>2038</v>
      </c>
      <c r="U32" s="68">
        <v>2039</v>
      </c>
      <c r="V32" s="68">
        <v>2040</v>
      </c>
      <c r="W32" s="68">
        <v>2041</v>
      </c>
      <c r="X32" s="68">
        <v>2042</v>
      </c>
      <c r="Y32" s="68">
        <v>2043</v>
      </c>
      <c r="Z32" s="68">
        <v>2044</v>
      </c>
      <c r="AA32" s="68">
        <v>2045</v>
      </c>
      <c r="AB32" s="68">
        <v>2046</v>
      </c>
      <c r="AC32" s="68">
        <v>2047</v>
      </c>
      <c r="AD32" s="68">
        <v>2048</v>
      </c>
      <c r="AE32" s="68">
        <v>2049</v>
      </c>
      <c r="AF32" s="68">
        <v>2050</v>
      </c>
      <c r="AG32" s="68">
        <v>2051</v>
      </c>
      <c r="AH32" s="68">
        <v>2052</v>
      </c>
      <c r="AI32" s="68">
        <v>2053</v>
      </c>
      <c r="AJ32" s="68" t="s">
        <v>111</v>
      </c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</row>
    <row r="33" spans="1:53" x14ac:dyDescent="0.25">
      <c r="A33" s="71" t="s">
        <v>112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70"/>
      <c r="AQ33" s="70"/>
      <c r="AR33" s="70"/>
      <c r="AS33" s="70"/>
      <c r="AT33" s="70"/>
      <c r="AU33" s="70"/>
      <c r="AV33" s="70"/>
      <c r="AW33" s="70"/>
      <c r="AX33" s="70"/>
      <c r="AY33" s="70"/>
      <c r="AZ33" s="70"/>
      <c r="BA33" s="70"/>
    </row>
    <row r="34" spans="1:53" x14ac:dyDescent="0.25">
      <c r="A34" s="69" t="s">
        <v>100</v>
      </c>
      <c r="B34" s="73">
        <v>116537.59</v>
      </c>
      <c r="C34" s="73">
        <f>($G34-$B34)/5+B34</f>
        <v>117344.414</v>
      </c>
      <c r="D34" s="73">
        <f>($G34-$B34)/5+C34</f>
        <v>118151.23800000001</v>
      </c>
      <c r="E34" s="73">
        <f>($G34-$B34)/5+D34</f>
        <v>118958.06200000002</v>
      </c>
      <c r="F34" s="73">
        <f>($G34-$B34)/5+E34</f>
        <v>119764.88600000003</v>
      </c>
      <c r="G34" s="73">
        <v>120571.71</v>
      </c>
      <c r="H34" s="73">
        <f>($L34-$G34)/5+G34</f>
        <v>122325.784</v>
      </c>
      <c r="I34" s="73">
        <f>($L34-$G34)/5+H34</f>
        <v>124079.85799999999</v>
      </c>
      <c r="J34" s="73">
        <f>($L34-$G34)/5+I34</f>
        <v>125833.93199999999</v>
      </c>
      <c r="K34" s="73">
        <f>($L34-$G34)/5+J34</f>
        <v>127588.00599999998</v>
      </c>
      <c r="L34" s="73">
        <v>129342.08</v>
      </c>
      <c r="M34" s="73">
        <f>($Q34-$L34)/5+L34</f>
        <v>132498.092</v>
      </c>
      <c r="N34" s="73">
        <f>($Q34-$L34)/5+M34</f>
        <v>135654.10399999999</v>
      </c>
      <c r="O34" s="73">
        <f>($Q34-$L34)/5+N34</f>
        <v>138810.11599999998</v>
      </c>
      <c r="P34" s="73">
        <f>($Q34-$L34)/5+O34</f>
        <v>141966.12799999997</v>
      </c>
      <c r="Q34" s="73">
        <v>145122.14000000001</v>
      </c>
      <c r="R34" s="73">
        <f>($V34-$Q34)/5+Q34</f>
        <v>148198.992</v>
      </c>
      <c r="S34" s="73">
        <f t="shared" ref="S34:U34" si="0">($V34-$Q34)/5+R34</f>
        <v>151275.84399999998</v>
      </c>
      <c r="T34" s="73">
        <f t="shared" si="0"/>
        <v>154352.69599999997</v>
      </c>
      <c r="U34" s="73">
        <f t="shared" si="0"/>
        <v>157429.54799999995</v>
      </c>
      <c r="V34" s="73">
        <v>160506.4</v>
      </c>
      <c r="W34" s="74" cm="1">
        <f t="array" ref="W34">TREND($M34:$V34,$M$32:$V$32,W$32)</f>
        <v>163688.79866666719</v>
      </c>
      <c r="X34" s="74" cm="1">
        <f t="array" ref="X34">TREND($M34:$V34,$M$32:$V$32,X$32)</f>
        <v>166799.23369697016</v>
      </c>
      <c r="Y34" s="74" cm="1">
        <f t="array" ref="Y34">TREND($M34:$V34,$M$32:$V$32,Y$32)</f>
        <v>169909.66872727312</v>
      </c>
      <c r="Z34" s="74" cm="1">
        <f t="array" ref="Z34">TREND($M34:$V34,$M$32:$V$32,Z$32)</f>
        <v>173020.10375757609</v>
      </c>
      <c r="AA34" s="74" cm="1">
        <f t="array" ref="AA34">TREND($M34:$V34,$M$32:$V$32,AA$32)</f>
        <v>176130.53878787905</v>
      </c>
      <c r="AB34" s="74" cm="1">
        <f t="array" ref="AB34">TREND($M34:$V34,$M$32:$V$32,AB$32)</f>
        <v>179240.97381818201</v>
      </c>
      <c r="AC34" s="74" cm="1">
        <f t="array" ref="AC34">TREND($M34:$V34,$M$32:$V$32,AC$32)</f>
        <v>182351.40884848498</v>
      </c>
      <c r="AD34" s="74" cm="1">
        <f t="array" ref="AD34">TREND($M34:$V34,$M$32:$V$32,AD$32)</f>
        <v>185461.84387878794</v>
      </c>
      <c r="AE34" s="74" cm="1">
        <f t="array" ref="AE34">TREND($M34:$V34,$M$32:$V$32,AE$32)</f>
        <v>188572.27890909091</v>
      </c>
      <c r="AF34" s="74" cm="1">
        <f t="array" ref="AF34">TREND($M34:$V34,$M$32:$V$32,AF$32)</f>
        <v>191682.71393939387</v>
      </c>
      <c r="AG34" s="74" cm="1">
        <f t="array" ref="AG34">TREND($M34:$V34,$M$32:$V$32,AG$32)</f>
        <v>194793.14896969683</v>
      </c>
      <c r="AH34" s="74" cm="1">
        <f t="array" ref="AH34">TREND($M34:$V34,$M$32:$V$32,AH$32)</f>
        <v>197903.5839999998</v>
      </c>
      <c r="AI34" s="74" cm="1">
        <f t="array" ref="AI34">TREND($M34:$V34,$M$32:$V$32,AI$32)</f>
        <v>201014.01903030276</v>
      </c>
      <c r="AJ34" s="69" t="s">
        <v>113</v>
      </c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</row>
    <row r="35" spans="1:53" x14ac:dyDescent="0.25">
      <c r="A35" s="69" t="s">
        <v>101</v>
      </c>
      <c r="B35" s="73">
        <v>118399.012</v>
      </c>
      <c r="C35" s="73">
        <f t="shared" ref="C35:F39" si="1">($G35-$B35)/5+B35</f>
        <v>119218.6992</v>
      </c>
      <c r="D35" s="73">
        <f t="shared" si="1"/>
        <v>120038.3864</v>
      </c>
      <c r="E35" s="73">
        <f t="shared" si="1"/>
        <v>120858.0736</v>
      </c>
      <c r="F35" s="73">
        <f t="shared" si="1"/>
        <v>121677.7608</v>
      </c>
      <c r="G35" s="73">
        <v>122497.448</v>
      </c>
      <c r="H35" s="73">
        <f t="shared" ref="H35:K39" si="2">($L35-$G35)/5+G35</f>
        <v>124279.485</v>
      </c>
      <c r="I35" s="73">
        <f t="shared" si="2"/>
        <v>126061.522</v>
      </c>
      <c r="J35" s="73">
        <f t="shared" si="2"/>
        <v>127843.55899999999</v>
      </c>
      <c r="K35" s="73">
        <f t="shared" si="2"/>
        <v>129625.59599999999</v>
      </c>
      <c r="L35" s="73">
        <v>131407.633</v>
      </c>
      <c r="M35" s="73">
        <f t="shared" ref="M35:P39" si="3">($Q35-$L35)/5+L35</f>
        <v>134614.11480000001</v>
      </c>
      <c r="N35" s="73">
        <f t="shared" si="3"/>
        <v>137820.59660000002</v>
      </c>
      <c r="O35" s="73">
        <f t="shared" si="3"/>
        <v>141027.07840000003</v>
      </c>
      <c r="P35" s="73">
        <f t="shared" si="3"/>
        <v>144233.56020000004</v>
      </c>
      <c r="Q35" s="73">
        <v>147440.04199999999</v>
      </c>
      <c r="R35" s="73">
        <f t="shared" ref="R35:U39" si="4">($V35-$Q35)/5+Q35</f>
        <v>150566.04759999999</v>
      </c>
      <c r="S35" s="73">
        <f t="shared" si="4"/>
        <v>153692.05319999999</v>
      </c>
      <c r="T35" s="73">
        <f t="shared" si="4"/>
        <v>156818.0588</v>
      </c>
      <c r="U35" s="73">
        <f t="shared" si="4"/>
        <v>159944.0644</v>
      </c>
      <c r="V35" s="73">
        <v>163070.06999999998</v>
      </c>
      <c r="W35" s="74" cm="1">
        <f t="array" ref="W35">TREND($M35:$V35,$M$32:$V$32,W$32)</f>
        <v>166303.37719999999</v>
      </c>
      <c r="X35" s="74" cm="1">
        <f t="array" ref="X35">TREND($M35:$V35,$M$32:$V$32,X$32)</f>
        <v>169463.52421818208</v>
      </c>
      <c r="Y35" s="74" cm="1">
        <f t="array" ref="Y35">TREND($M35:$V35,$M$32:$V$32,Y$32)</f>
        <v>172623.67123636324</v>
      </c>
      <c r="Z35" s="74" cm="1">
        <f t="array" ref="Z35">TREND($M35:$V35,$M$32:$V$32,Z$32)</f>
        <v>175783.81825454533</v>
      </c>
      <c r="AA35" s="74" cm="1">
        <f t="array" ref="AA35">TREND($M35:$V35,$M$32:$V$32,AA$32)</f>
        <v>178943.96527272742</v>
      </c>
      <c r="AB35" s="74" cm="1">
        <f t="array" ref="AB35">TREND($M35:$V35,$M$32:$V$32,AB$32)</f>
        <v>182104.11229090951</v>
      </c>
      <c r="AC35" s="74" cm="1">
        <f t="array" ref="AC35">TREND($M35:$V35,$M$32:$V$32,AC$32)</f>
        <v>185264.25930909067</v>
      </c>
      <c r="AD35" s="74" cm="1">
        <f t="array" ref="AD35">TREND($M35:$V35,$M$32:$V$32,AD$32)</f>
        <v>188424.40632727277</v>
      </c>
      <c r="AE35" s="74" cm="1">
        <f t="array" ref="AE35">TREND($M35:$V35,$M$32:$V$32,AE$32)</f>
        <v>191584.55334545486</v>
      </c>
      <c r="AF35" s="74" cm="1">
        <f t="array" ref="AF35">TREND($M35:$V35,$M$32:$V$32,AF$32)</f>
        <v>194744.70036363602</v>
      </c>
      <c r="AG35" s="74" cm="1">
        <f t="array" ref="AG35">TREND($M35:$V35,$M$32:$V$32,AG$32)</f>
        <v>197904.84738181811</v>
      </c>
      <c r="AH35" s="74" cm="1">
        <f t="array" ref="AH35">TREND($M35:$V35,$M$32:$V$32,AH$32)</f>
        <v>201064.9944000002</v>
      </c>
      <c r="AI35" s="74" cm="1">
        <f t="array" ref="AI35">TREND($M35:$V35,$M$32:$V$32,AI$32)</f>
        <v>204225.14141818229</v>
      </c>
      <c r="AJ35" s="69" t="s">
        <v>113</v>
      </c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</row>
    <row r="36" spans="1:53" x14ac:dyDescent="0.25">
      <c r="A36" s="69" t="s">
        <v>102</v>
      </c>
      <c r="B36" s="73">
        <v>95647.28</v>
      </c>
      <c r="C36" s="73">
        <f t="shared" si="1"/>
        <v>96309.491800000003</v>
      </c>
      <c r="D36" s="73">
        <f t="shared" si="1"/>
        <v>96971.703600000008</v>
      </c>
      <c r="E36" s="73">
        <f t="shared" si="1"/>
        <v>97633.915400000013</v>
      </c>
      <c r="F36" s="73">
        <f t="shared" si="1"/>
        <v>98296.127200000017</v>
      </c>
      <c r="G36" s="73">
        <v>98958.338999999993</v>
      </c>
      <c r="H36" s="73">
        <f t="shared" si="2"/>
        <v>100397.96219999999</v>
      </c>
      <c r="I36" s="73">
        <f t="shared" si="2"/>
        <v>101837.5854</v>
      </c>
      <c r="J36" s="73">
        <f t="shared" si="2"/>
        <v>103277.2086</v>
      </c>
      <c r="K36" s="73">
        <f t="shared" si="2"/>
        <v>104716.8318</v>
      </c>
      <c r="L36" s="73">
        <v>106156.455</v>
      </c>
      <c r="M36" s="73">
        <f t="shared" si="3"/>
        <v>108746.7678</v>
      </c>
      <c r="N36" s="73">
        <f t="shared" si="3"/>
        <v>111337.0806</v>
      </c>
      <c r="O36" s="73">
        <f t="shared" si="3"/>
        <v>113927.3934</v>
      </c>
      <c r="P36" s="73">
        <f t="shared" si="3"/>
        <v>116517.7062</v>
      </c>
      <c r="Q36" s="73">
        <v>119108.019</v>
      </c>
      <c r="R36" s="73">
        <f t="shared" si="4"/>
        <v>121633.35619999999</v>
      </c>
      <c r="S36" s="73">
        <f t="shared" si="4"/>
        <v>124158.69339999999</v>
      </c>
      <c r="T36" s="73">
        <f t="shared" si="4"/>
        <v>126684.03059999998</v>
      </c>
      <c r="U36" s="73">
        <f t="shared" si="4"/>
        <v>129209.36779999998</v>
      </c>
      <c r="V36" s="73">
        <v>131734.70499999999</v>
      </c>
      <c r="W36" s="74" cm="1">
        <f t="array" ref="W36">TREND($M36:$V36,$M$32:$V$32,W$32)</f>
        <v>134346.67633333337</v>
      </c>
      <c r="X36" s="74" cm="1">
        <f t="array" ref="X36">TREND($M36:$V36,$M$32:$V$32,X$32)</f>
        <v>136899.57893939409</v>
      </c>
      <c r="Y36" s="74" cm="1">
        <f t="array" ref="Y36">TREND($M36:$V36,$M$32:$V$32,Y$32)</f>
        <v>139452.48154545482</v>
      </c>
      <c r="Z36" s="74" cm="1">
        <f t="array" ref="Z36">TREND($M36:$V36,$M$32:$V$32,Z$32)</f>
        <v>142005.38415151555</v>
      </c>
      <c r="AA36" s="74" cm="1">
        <f t="array" ref="AA36">TREND($M36:$V36,$M$32:$V$32,AA$32)</f>
        <v>144558.28675757535</v>
      </c>
      <c r="AB36" s="74" cm="1">
        <f t="array" ref="AB36">TREND($M36:$V36,$M$32:$V$32,AB$32)</f>
        <v>147111.18936363608</v>
      </c>
      <c r="AC36" s="74" cm="1">
        <f t="array" ref="AC36">TREND($M36:$V36,$M$32:$V$32,AC$32)</f>
        <v>149664.0919696968</v>
      </c>
      <c r="AD36" s="74" cm="1">
        <f t="array" ref="AD36">TREND($M36:$V36,$M$32:$V$32,AD$32)</f>
        <v>152216.99457575753</v>
      </c>
      <c r="AE36" s="74" cm="1">
        <f t="array" ref="AE36">TREND($M36:$V36,$M$32:$V$32,AE$32)</f>
        <v>154769.89718181826</v>
      </c>
      <c r="AF36" s="74" cm="1">
        <f t="array" ref="AF36">TREND($M36:$V36,$M$32:$V$32,AF$32)</f>
        <v>157322.79978787899</v>
      </c>
      <c r="AG36" s="74" cm="1">
        <f t="array" ref="AG36">TREND($M36:$V36,$M$32:$V$32,AG$32)</f>
        <v>159875.70239393972</v>
      </c>
      <c r="AH36" s="74" cm="1">
        <f t="array" ref="AH36">TREND($M36:$V36,$M$32:$V$32,AH$32)</f>
        <v>162428.60499999952</v>
      </c>
      <c r="AI36" s="74" cm="1">
        <f t="array" ref="AI36">TREND($M36:$V36,$M$32:$V$32,AI$32)</f>
        <v>164981.50760606024</v>
      </c>
      <c r="AJ36" s="69" t="s">
        <v>114</v>
      </c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</row>
    <row r="37" spans="1:53" x14ac:dyDescent="0.25">
      <c r="A37" s="69" t="s">
        <v>103</v>
      </c>
      <c r="B37" s="73">
        <v>55945.25</v>
      </c>
      <c r="C37" s="73">
        <f t="shared" si="1"/>
        <v>55322.91</v>
      </c>
      <c r="D37" s="73">
        <f t="shared" si="1"/>
        <v>54700.570000000007</v>
      </c>
      <c r="E37" s="73">
        <f t="shared" si="1"/>
        <v>54078.23000000001</v>
      </c>
      <c r="F37" s="73">
        <f t="shared" si="1"/>
        <v>53455.890000000014</v>
      </c>
      <c r="G37" s="73">
        <v>52833.55</v>
      </c>
      <c r="H37" s="73">
        <f t="shared" si="2"/>
        <v>52462.840000000004</v>
      </c>
      <c r="I37" s="73">
        <f t="shared" si="2"/>
        <v>52092.130000000005</v>
      </c>
      <c r="J37" s="73">
        <f t="shared" si="2"/>
        <v>51721.420000000006</v>
      </c>
      <c r="K37" s="73">
        <f t="shared" si="2"/>
        <v>51350.710000000006</v>
      </c>
      <c r="L37" s="73">
        <v>50980</v>
      </c>
      <c r="M37" s="73">
        <f t="shared" si="3"/>
        <v>51194.304000000004</v>
      </c>
      <c r="N37" s="73">
        <f t="shared" si="3"/>
        <v>51408.608000000007</v>
      </c>
      <c r="O37" s="73">
        <f t="shared" si="3"/>
        <v>51622.912000000011</v>
      </c>
      <c r="P37" s="73">
        <f t="shared" si="3"/>
        <v>51837.216000000015</v>
      </c>
      <c r="Q37" s="73">
        <v>52051.520000000004</v>
      </c>
      <c r="R37" s="73">
        <f t="shared" si="4"/>
        <v>52259.394</v>
      </c>
      <c r="S37" s="73">
        <f t="shared" si="4"/>
        <v>52467.267999999996</v>
      </c>
      <c r="T37" s="73">
        <f t="shared" si="4"/>
        <v>52675.141999999993</v>
      </c>
      <c r="U37" s="73">
        <f t="shared" si="4"/>
        <v>52883.015999999989</v>
      </c>
      <c r="V37" s="73">
        <v>53090.889999999992</v>
      </c>
      <c r="W37" s="74" cm="1">
        <f t="array" ref="W37">TREND($M37:$V37,$M$32:$V$32,W$32)</f>
        <v>53307.337333333329</v>
      </c>
      <c r="X37" s="74" cm="1">
        <f t="array" ref="X37">TREND($M37:$V37,$M$32:$V$32,X$32)</f>
        <v>53517.939212121186</v>
      </c>
      <c r="Y37" s="74" cm="1">
        <f t="array" ref="Y37">TREND($M37:$V37,$M$32:$V$32,Y$32)</f>
        <v>53728.541090909042</v>
      </c>
      <c r="Z37" s="74" cm="1">
        <f t="array" ref="Z37">TREND($M37:$V37,$M$32:$V$32,Z$32)</f>
        <v>53939.142969696957</v>
      </c>
      <c r="AA37" s="74" cm="1">
        <f t="array" ref="AA37">TREND($M37:$V37,$M$32:$V$32,AA$32)</f>
        <v>54149.744848484814</v>
      </c>
      <c r="AB37" s="74" cm="1">
        <f t="array" ref="AB37">TREND($M37:$V37,$M$32:$V$32,AB$32)</f>
        <v>54360.34672727267</v>
      </c>
      <c r="AC37" s="74" cm="1">
        <f t="array" ref="AC37">TREND($M37:$V37,$M$32:$V$32,AC$32)</f>
        <v>54570.948606060585</v>
      </c>
      <c r="AD37" s="74" cm="1">
        <f t="array" ref="AD37">TREND($M37:$V37,$M$32:$V$32,AD$32)</f>
        <v>54781.550484848442</v>
      </c>
      <c r="AE37" s="74" cm="1">
        <f t="array" ref="AE37">TREND($M37:$V37,$M$32:$V$32,AE$32)</f>
        <v>54992.152363636298</v>
      </c>
      <c r="AF37" s="74" cm="1">
        <f t="array" ref="AF37">TREND($M37:$V37,$M$32:$V$32,AF$32)</f>
        <v>55202.754242424213</v>
      </c>
      <c r="AG37" s="74" cm="1">
        <f t="array" ref="AG37">TREND($M37:$V37,$M$32:$V$32,AG$32)</f>
        <v>55413.356121212069</v>
      </c>
      <c r="AH37" s="74" cm="1">
        <f t="array" ref="AH37">TREND($M37:$V37,$M$32:$V$32,AH$32)</f>
        <v>55623.957999999926</v>
      </c>
      <c r="AI37" s="74" cm="1">
        <f t="array" ref="AI37">TREND($M37:$V37,$M$32:$V$32,AI$32)</f>
        <v>55834.559878787841</v>
      </c>
      <c r="AJ37" s="69" t="s">
        <v>114</v>
      </c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</row>
    <row r="38" spans="1:53" x14ac:dyDescent="0.25">
      <c r="A38" s="69" t="s">
        <v>104</v>
      </c>
      <c r="B38" s="73">
        <v>92843.9</v>
      </c>
      <c r="C38" s="73">
        <f t="shared" si="1"/>
        <v>91811.12</v>
      </c>
      <c r="D38" s="73">
        <f t="shared" si="1"/>
        <v>90778.34</v>
      </c>
      <c r="E38" s="73">
        <f t="shared" si="1"/>
        <v>89745.56</v>
      </c>
      <c r="F38" s="73">
        <f t="shared" si="1"/>
        <v>88712.78</v>
      </c>
      <c r="G38" s="73">
        <v>87680</v>
      </c>
      <c r="H38" s="73">
        <f t="shared" si="2"/>
        <v>87064.76</v>
      </c>
      <c r="I38" s="73">
        <f t="shared" si="2"/>
        <v>86449.51999999999</v>
      </c>
      <c r="J38" s="73">
        <f t="shared" si="2"/>
        <v>85834.279999999984</v>
      </c>
      <c r="K38" s="73">
        <f t="shared" si="2"/>
        <v>85219.039999999979</v>
      </c>
      <c r="L38" s="73">
        <v>84603.8</v>
      </c>
      <c r="M38" s="73">
        <f t="shared" si="3"/>
        <v>84959.44</v>
      </c>
      <c r="N38" s="73">
        <f t="shared" si="3"/>
        <v>85315.08</v>
      </c>
      <c r="O38" s="73">
        <f t="shared" si="3"/>
        <v>85670.720000000001</v>
      </c>
      <c r="P38" s="73">
        <f t="shared" si="3"/>
        <v>86026.36</v>
      </c>
      <c r="Q38" s="73">
        <v>86382</v>
      </c>
      <c r="R38" s="73">
        <f t="shared" si="4"/>
        <v>86726.98</v>
      </c>
      <c r="S38" s="73">
        <f t="shared" si="4"/>
        <v>87071.959999999992</v>
      </c>
      <c r="T38" s="73">
        <f t="shared" si="4"/>
        <v>87416.939999999988</v>
      </c>
      <c r="U38" s="73">
        <f t="shared" si="4"/>
        <v>87761.919999999984</v>
      </c>
      <c r="V38" s="73">
        <v>88106.9</v>
      </c>
      <c r="W38" s="74" cm="1">
        <f t="array" ref="W38">TREND($M38:$V38,$M$32:$V$32,W$32)</f>
        <v>88466.093333333265</v>
      </c>
      <c r="X38" s="74" cm="1">
        <f t="array" ref="X38">TREND($M38:$V38,$M$32:$V$32,X$32)</f>
        <v>88815.595757575706</v>
      </c>
      <c r="Y38" s="74" cm="1">
        <f t="array" ref="Y38">TREND($M38:$V38,$M$32:$V$32,Y$32)</f>
        <v>89165.098181818146</v>
      </c>
      <c r="Z38" s="74" cm="1">
        <f t="array" ref="Z38">TREND($M38:$V38,$M$32:$V$32,Z$32)</f>
        <v>89514.600606060587</v>
      </c>
      <c r="AA38" s="74" cm="1">
        <f t="array" ref="AA38">TREND($M38:$V38,$M$32:$V$32,AA$32)</f>
        <v>89864.103030302911</v>
      </c>
      <c r="AB38" s="74" cm="1">
        <f t="array" ref="AB38">TREND($M38:$V38,$M$32:$V$32,AB$32)</f>
        <v>90213.605454545352</v>
      </c>
      <c r="AC38" s="74" cm="1">
        <f t="array" ref="AC38">TREND($M38:$V38,$M$32:$V$32,AC$32)</f>
        <v>90563.107878787792</v>
      </c>
      <c r="AD38" s="74" cm="1">
        <f t="array" ref="AD38">TREND($M38:$V38,$M$32:$V$32,AD$32)</f>
        <v>90912.610303030233</v>
      </c>
      <c r="AE38" s="74" cm="1">
        <f t="array" ref="AE38">TREND($M38:$V38,$M$32:$V$32,AE$32)</f>
        <v>91262.112727272674</v>
      </c>
      <c r="AF38" s="74" cm="1">
        <f t="array" ref="AF38">TREND($M38:$V38,$M$32:$V$32,AF$32)</f>
        <v>91611.615151515114</v>
      </c>
      <c r="AG38" s="74" cm="1">
        <f t="array" ref="AG38">TREND($M38:$V38,$M$32:$V$32,AG$32)</f>
        <v>91961.117575757555</v>
      </c>
      <c r="AH38" s="74" cm="1">
        <f t="array" ref="AH38">TREND($M38:$V38,$M$32:$V$32,AH$32)</f>
        <v>92310.619999999879</v>
      </c>
      <c r="AI38" s="74" cm="1">
        <f t="array" ref="AI38">TREND($M38:$V38,$M$32:$V$32,AI$32)</f>
        <v>92660.12242424232</v>
      </c>
      <c r="AJ38" s="69" t="s">
        <v>114</v>
      </c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</row>
    <row r="39" spans="1:53" x14ac:dyDescent="0.25">
      <c r="A39" s="69" t="s">
        <v>105</v>
      </c>
      <c r="B39" s="73">
        <v>3614</v>
      </c>
      <c r="C39" s="73">
        <f t="shared" si="1"/>
        <v>3639</v>
      </c>
      <c r="D39" s="73">
        <f t="shared" si="1"/>
        <v>3664</v>
      </c>
      <c r="E39" s="73">
        <f t="shared" si="1"/>
        <v>3689</v>
      </c>
      <c r="F39" s="73">
        <f t="shared" si="1"/>
        <v>3714</v>
      </c>
      <c r="G39" s="73">
        <v>3739</v>
      </c>
      <c r="H39" s="73">
        <f t="shared" si="2"/>
        <v>3793.4</v>
      </c>
      <c r="I39" s="73">
        <f t="shared" si="2"/>
        <v>3847.8</v>
      </c>
      <c r="J39" s="73">
        <f t="shared" si="2"/>
        <v>3902.2000000000003</v>
      </c>
      <c r="K39" s="73">
        <f t="shared" si="2"/>
        <v>3956.6000000000004</v>
      </c>
      <c r="L39" s="73">
        <v>4011</v>
      </c>
      <c r="M39" s="73">
        <f t="shared" si="3"/>
        <v>4108.8</v>
      </c>
      <c r="N39" s="73">
        <f t="shared" si="3"/>
        <v>4206.6000000000004</v>
      </c>
      <c r="O39" s="73">
        <f t="shared" si="3"/>
        <v>4304.4000000000005</v>
      </c>
      <c r="P39" s="73">
        <f t="shared" si="3"/>
        <v>4402.2000000000007</v>
      </c>
      <c r="Q39" s="73">
        <v>4500</v>
      </c>
      <c r="R39" s="73">
        <f t="shared" si="4"/>
        <v>4595.3999999999996</v>
      </c>
      <c r="S39" s="73">
        <f t="shared" si="4"/>
        <v>4690.7999999999993</v>
      </c>
      <c r="T39" s="73">
        <f t="shared" si="4"/>
        <v>4786.1999999999989</v>
      </c>
      <c r="U39" s="73">
        <f t="shared" si="4"/>
        <v>4881.5999999999985</v>
      </c>
      <c r="V39" s="73">
        <v>4977</v>
      </c>
      <c r="W39" s="74" cm="1">
        <f t="array" ref="W39">TREND($M39:$V39,$M$32:$V$32,W$32)</f>
        <v>5075.5999999999767</v>
      </c>
      <c r="X39" s="74" cm="1">
        <f t="array" ref="X39">TREND($M39:$V39,$M$32:$V$32,X$32)</f>
        <v>5172.0181818181591</v>
      </c>
      <c r="Y39" s="74" cm="1">
        <f t="array" ref="Y39">TREND($M39:$V39,$M$32:$V$32,Y$32)</f>
        <v>5268.4363636363414</v>
      </c>
      <c r="Z39" s="74" cm="1">
        <f t="array" ref="Z39">TREND($M39:$V39,$M$32:$V$32,Z$32)</f>
        <v>5364.8545454545238</v>
      </c>
      <c r="AA39" s="74" cm="1">
        <f t="array" ref="AA39">TREND($M39:$V39,$M$32:$V$32,AA$32)</f>
        <v>5461.2727272727061</v>
      </c>
      <c r="AB39" s="74" cm="1">
        <f t="array" ref="AB39">TREND($M39:$V39,$M$32:$V$32,AB$32)</f>
        <v>5557.6909090908885</v>
      </c>
      <c r="AC39" s="74" cm="1">
        <f t="array" ref="AC39">TREND($M39:$V39,$M$32:$V$32,AC$32)</f>
        <v>5654.1090909090708</v>
      </c>
      <c r="AD39" s="74" cm="1">
        <f t="array" ref="AD39">TREND($M39:$V39,$M$32:$V$32,AD$32)</f>
        <v>5750.5272727272531</v>
      </c>
      <c r="AE39" s="74" cm="1">
        <f t="array" ref="AE39">TREND($M39:$V39,$M$32:$V$32,AE$32)</f>
        <v>5846.9454545454355</v>
      </c>
      <c r="AF39" s="74" cm="1">
        <f t="array" ref="AF39">TREND($M39:$V39,$M$32:$V$32,AF$32)</f>
        <v>5943.3636363636178</v>
      </c>
      <c r="AG39" s="74" cm="1">
        <f t="array" ref="AG39">TREND($M39:$V39,$M$32:$V$32,AG$32)</f>
        <v>6039.7818181818002</v>
      </c>
      <c r="AH39" s="74" cm="1">
        <f t="array" ref="AH39">TREND($M39:$V39,$M$32:$V$32,AH$32)</f>
        <v>6136.1999999999825</v>
      </c>
      <c r="AI39" s="74" cm="1">
        <f t="array" ref="AI39">TREND($M39:$V39,$M$32:$V$32,AI$32)</f>
        <v>6232.6181818181649</v>
      </c>
      <c r="AJ39" s="69" t="s">
        <v>114</v>
      </c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</row>
    <row r="40" spans="1:53" x14ac:dyDescent="0.25">
      <c r="A40" s="75" t="s">
        <v>115</v>
      </c>
      <c r="B40" s="76">
        <f>SUM(B34:B39)</f>
        <v>482987.03200000001</v>
      </c>
      <c r="C40" s="76"/>
      <c r="D40" s="76"/>
      <c r="E40" s="76"/>
      <c r="F40" s="76"/>
      <c r="G40" s="76">
        <f>SUM(G34:G39)</f>
        <v>486280.04699999996</v>
      </c>
      <c r="H40" s="76"/>
      <c r="I40" s="76"/>
      <c r="J40" s="76"/>
      <c r="K40" s="76"/>
      <c r="L40" s="76">
        <f>SUM(L34:L39)</f>
        <v>506500.96799999999</v>
      </c>
      <c r="M40" s="76"/>
      <c r="N40" s="76"/>
      <c r="O40" s="76"/>
      <c r="P40" s="76"/>
      <c r="Q40" s="76">
        <f>SUM(Q34:Q39)</f>
        <v>554603.72100000002</v>
      </c>
      <c r="R40" s="76"/>
      <c r="S40" s="76"/>
      <c r="T40" s="76"/>
      <c r="U40" s="76"/>
      <c r="V40" s="76">
        <f>SUM(V34:V39)</f>
        <v>601485.96499999997</v>
      </c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</row>
    <row r="41" spans="1:53" x14ac:dyDescent="0.25">
      <c r="A41" s="69" t="s">
        <v>106</v>
      </c>
      <c r="B41" s="73">
        <v>4754.0109999999995</v>
      </c>
      <c r="C41" s="73">
        <f t="shared" ref="C41:F44" si="5">($G41-$B41)/5+B41</f>
        <v>4754.1695999999993</v>
      </c>
      <c r="D41" s="73">
        <f t="shared" si="5"/>
        <v>4754.328199999999</v>
      </c>
      <c r="E41" s="73">
        <f t="shared" si="5"/>
        <v>4754.4867999999988</v>
      </c>
      <c r="F41" s="73">
        <f t="shared" si="5"/>
        <v>4754.6453999999985</v>
      </c>
      <c r="G41" s="73">
        <v>4754.8040000000001</v>
      </c>
      <c r="H41" s="73">
        <f t="shared" ref="H41:K44" si="6">($L41-$G41)/5+G41</f>
        <v>4784.2997999999998</v>
      </c>
      <c r="I41" s="73">
        <f t="shared" si="6"/>
        <v>4813.7955999999995</v>
      </c>
      <c r="J41" s="73">
        <f t="shared" si="6"/>
        <v>4843.2913999999992</v>
      </c>
      <c r="K41" s="73">
        <f t="shared" si="6"/>
        <v>4872.7871999999988</v>
      </c>
      <c r="L41" s="73">
        <v>4902.2830000000004</v>
      </c>
      <c r="M41" s="73">
        <f t="shared" ref="M41:P44" si="7">($Q41-$L41)/5+L41</f>
        <v>4986.5684000000001</v>
      </c>
      <c r="N41" s="73">
        <f t="shared" si="7"/>
        <v>5070.8537999999999</v>
      </c>
      <c r="O41" s="73">
        <f t="shared" si="7"/>
        <v>5155.1391999999996</v>
      </c>
      <c r="P41" s="73">
        <f t="shared" si="7"/>
        <v>5239.4245999999994</v>
      </c>
      <c r="Q41" s="73">
        <v>5323.7099999999991</v>
      </c>
      <c r="R41" s="73">
        <f t="shared" ref="R41:U44" si="8">($V41-$Q41)/5+Q41</f>
        <v>5405.777399999999</v>
      </c>
      <c r="S41" s="73">
        <f t="shared" si="8"/>
        <v>5487.8447999999989</v>
      </c>
      <c r="T41" s="73">
        <f t="shared" si="8"/>
        <v>5569.9121999999988</v>
      </c>
      <c r="U41" s="73">
        <f t="shared" si="8"/>
        <v>5651.9795999999988</v>
      </c>
      <c r="V41" s="73">
        <v>5734.0469999999996</v>
      </c>
      <c r="W41" s="74" cm="1">
        <f t="array" ref="W41">TREND($M41:$V41,$M$32:$V$32,W$32)</f>
        <v>5819.0717333333159</v>
      </c>
      <c r="X41" s="74" cm="1">
        <f t="array" ref="X41">TREND($M41:$V41,$M$32:$V$32,X$32)</f>
        <v>5902.0801030302828</v>
      </c>
      <c r="Y41" s="74" cm="1">
        <f t="array" ref="Y41">TREND($M41:$V41,$M$32:$V$32,Y$32)</f>
        <v>5985.0884727272787</v>
      </c>
      <c r="Z41" s="74" cm="1">
        <f t="array" ref="Z41">TREND($M41:$V41,$M$32:$V$32,Z$32)</f>
        <v>6068.0968424242456</v>
      </c>
      <c r="AA41" s="74" cm="1">
        <f t="array" ref="AA41">TREND($M41:$V41,$M$32:$V$32,AA$32)</f>
        <v>6151.1052121212124</v>
      </c>
      <c r="AB41" s="74" cm="1">
        <f t="array" ref="AB41">TREND($M41:$V41,$M$32:$V$32,AB$32)</f>
        <v>6234.1135818181792</v>
      </c>
      <c r="AC41" s="74" cm="1">
        <f t="array" ref="AC41">TREND($M41:$V41,$M$32:$V$32,AC$32)</f>
        <v>6317.1219515151461</v>
      </c>
      <c r="AD41" s="74" cm="1">
        <f t="array" ref="AD41">TREND($M41:$V41,$M$32:$V$32,AD$32)</f>
        <v>6400.1303212121129</v>
      </c>
      <c r="AE41" s="74" cm="1">
        <f t="array" ref="AE41">TREND($M41:$V41,$M$32:$V$32,AE$32)</f>
        <v>6483.1386909090797</v>
      </c>
      <c r="AF41" s="74" cm="1">
        <f t="array" ref="AF41">TREND($M41:$V41,$M$32:$V$32,AF$32)</f>
        <v>6566.1470606060466</v>
      </c>
      <c r="AG41" s="74" cm="1">
        <f t="array" ref="AG41">TREND($M41:$V41,$M$32:$V$32,AG$32)</f>
        <v>6649.1554303030134</v>
      </c>
      <c r="AH41" s="74" cm="1">
        <f t="array" ref="AH41">TREND($M41:$V41,$M$32:$V$32,AH$32)</f>
        <v>6732.1637999999803</v>
      </c>
      <c r="AI41" s="74" cm="1">
        <f t="array" ref="AI41">TREND($M41:$V41,$M$32:$V$32,AI$32)</f>
        <v>6815.1721696969471</v>
      </c>
      <c r="AJ41" s="69" t="s">
        <v>116</v>
      </c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</row>
    <row r="42" spans="1:53" x14ac:dyDescent="0.25">
      <c r="A42" s="69" t="s">
        <v>107</v>
      </c>
      <c r="B42" s="73">
        <v>5282.9840000000004</v>
      </c>
      <c r="C42" s="73">
        <f t="shared" si="5"/>
        <v>5283.1580000000004</v>
      </c>
      <c r="D42" s="73">
        <f t="shared" si="5"/>
        <v>5283.3320000000003</v>
      </c>
      <c r="E42" s="73">
        <f t="shared" si="5"/>
        <v>5283.5060000000003</v>
      </c>
      <c r="F42" s="73">
        <f t="shared" si="5"/>
        <v>5283.68</v>
      </c>
      <c r="G42" s="73">
        <v>5283.8539999999994</v>
      </c>
      <c r="H42" s="73">
        <f t="shared" si="6"/>
        <v>5316.6317999999992</v>
      </c>
      <c r="I42" s="73">
        <f t="shared" si="6"/>
        <v>5349.409599999999</v>
      </c>
      <c r="J42" s="73">
        <f t="shared" si="6"/>
        <v>5382.1873999999989</v>
      </c>
      <c r="K42" s="73">
        <f t="shared" si="6"/>
        <v>5414.9651999999987</v>
      </c>
      <c r="L42" s="73">
        <v>5447.7430000000004</v>
      </c>
      <c r="M42" s="73">
        <f t="shared" si="7"/>
        <v>5541.4026000000003</v>
      </c>
      <c r="N42" s="73">
        <f t="shared" si="7"/>
        <v>5635.0622000000003</v>
      </c>
      <c r="O42" s="73">
        <f t="shared" si="7"/>
        <v>5728.7218000000003</v>
      </c>
      <c r="P42" s="73">
        <f t="shared" si="7"/>
        <v>5822.3814000000002</v>
      </c>
      <c r="Q42" s="73">
        <v>5916.0410000000002</v>
      </c>
      <c r="R42" s="73">
        <f t="shared" si="8"/>
        <v>6007.2420000000002</v>
      </c>
      <c r="S42" s="73">
        <f t="shared" si="8"/>
        <v>6098.4430000000002</v>
      </c>
      <c r="T42" s="73">
        <f t="shared" si="8"/>
        <v>6189.6440000000002</v>
      </c>
      <c r="U42" s="73">
        <f t="shared" si="8"/>
        <v>6280.8450000000003</v>
      </c>
      <c r="V42" s="73">
        <v>6372.0460000000003</v>
      </c>
      <c r="W42" s="74" cm="1">
        <f t="array" ref="W42">TREND($M42:$V42,$M$32:$V$32,W$32)</f>
        <v>6466.5251333333435</v>
      </c>
      <c r="X42" s="74" cm="1">
        <f t="array" ref="X42">TREND($M42:$V42,$M$32:$V$32,X$32)</f>
        <v>6558.7691757575958</v>
      </c>
      <c r="Y42" s="74" cm="1">
        <f t="array" ref="Y42">TREND($M42:$V42,$M$32:$V$32,Y$32)</f>
        <v>6651.0132181818481</v>
      </c>
      <c r="Z42" s="74" cm="1">
        <f t="array" ref="Z42">TREND($M42:$V42,$M$32:$V$32,Z$32)</f>
        <v>6743.2572606060712</v>
      </c>
      <c r="AA42" s="74" cm="1">
        <f t="array" ref="AA42">TREND($M42:$V42,$M$32:$V$32,AA$32)</f>
        <v>6835.5013030303235</v>
      </c>
      <c r="AB42" s="74" cm="1">
        <f t="array" ref="AB42">TREND($M42:$V42,$M$32:$V$32,AB$32)</f>
        <v>6927.7453454545757</v>
      </c>
      <c r="AC42" s="74" cm="1">
        <f t="array" ref="AC42">TREND($M42:$V42,$M$32:$V$32,AC$32)</f>
        <v>7019.9893878787989</v>
      </c>
      <c r="AD42" s="74" cm="1">
        <f t="array" ref="AD42">TREND($M42:$V42,$M$32:$V$32,AD$32)</f>
        <v>7112.2334303030511</v>
      </c>
      <c r="AE42" s="74" cm="1">
        <f t="array" ref="AE42">TREND($M42:$V42,$M$32:$V$32,AE$32)</f>
        <v>7204.4774727273034</v>
      </c>
      <c r="AF42" s="74" cm="1">
        <f t="array" ref="AF42">TREND($M42:$V42,$M$32:$V$32,AF$32)</f>
        <v>7296.7215151515265</v>
      </c>
      <c r="AG42" s="74" cm="1">
        <f t="array" ref="AG42">TREND($M42:$V42,$M$32:$V$32,AG$32)</f>
        <v>7388.9655575757788</v>
      </c>
      <c r="AH42" s="74" cm="1">
        <f t="array" ref="AH42">TREND($M42:$V42,$M$32:$V$32,AH$32)</f>
        <v>7481.2096000000311</v>
      </c>
      <c r="AI42" s="74" cm="1">
        <f t="array" ref="AI42">TREND($M42:$V42,$M$32:$V$32,AI$32)</f>
        <v>7573.4536424242542</v>
      </c>
      <c r="AJ42" s="69" t="s">
        <v>116</v>
      </c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</row>
    <row r="43" spans="1:53" x14ac:dyDescent="0.25">
      <c r="A43" s="69" t="s">
        <v>108</v>
      </c>
      <c r="B43" s="73">
        <v>27044.906999999999</v>
      </c>
      <c r="C43" s="73">
        <f t="shared" si="5"/>
        <v>27045.8024</v>
      </c>
      <c r="D43" s="73">
        <f t="shared" si="5"/>
        <v>27046.697800000002</v>
      </c>
      <c r="E43" s="73">
        <f t="shared" si="5"/>
        <v>27047.593200000003</v>
      </c>
      <c r="F43" s="73">
        <f t="shared" si="5"/>
        <v>27048.488600000004</v>
      </c>
      <c r="G43" s="73">
        <v>27049.384000000002</v>
      </c>
      <c r="H43" s="73">
        <f t="shared" si="6"/>
        <v>27217.201800000003</v>
      </c>
      <c r="I43" s="73">
        <f t="shared" si="6"/>
        <v>27385.019600000003</v>
      </c>
      <c r="J43" s="73">
        <f t="shared" si="6"/>
        <v>27552.837400000004</v>
      </c>
      <c r="K43" s="73">
        <f t="shared" si="6"/>
        <v>27720.655200000005</v>
      </c>
      <c r="L43" s="73">
        <v>27888.472999999998</v>
      </c>
      <c r="M43" s="73">
        <f t="shared" si="7"/>
        <v>28367.96</v>
      </c>
      <c r="N43" s="73">
        <f t="shared" si="7"/>
        <v>28847.447</v>
      </c>
      <c r="O43" s="73">
        <f t="shared" si="7"/>
        <v>29326.934000000001</v>
      </c>
      <c r="P43" s="73">
        <f t="shared" si="7"/>
        <v>29806.421000000002</v>
      </c>
      <c r="Q43" s="73">
        <v>30285.907999999999</v>
      </c>
      <c r="R43" s="73">
        <f t="shared" si="8"/>
        <v>30752.794000000002</v>
      </c>
      <c r="S43" s="73">
        <f t="shared" si="8"/>
        <v>31219.680000000004</v>
      </c>
      <c r="T43" s="73">
        <f t="shared" si="8"/>
        <v>31686.566000000006</v>
      </c>
      <c r="U43" s="73">
        <f t="shared" si="8"/>
        <v>32153.452000000008</v>
      </c>
      <c r="V43" s="73">
        <v>32620.338000000003</v>
      </c>
      <c r="W43" s="74" cm="1">
        <f t="array" ref="W43">TREND($M43:$V43,$M$32:$V$32,W$32)</f>
        <v>33104.025333333295</v>
      </c>
      <c r="X43" s="74" cm="1">
        <f t="array" ref="X43">TREND($M43:$V43,$M$32:$V$32,X$32)</f>
        <v>33576.257212121156</v>
      </c>
      <c r="Y43" s="74" cm="1">
        <f t="array" ref="Y43">TREND($M43:$V43,$M$32:$V$32,Y$32)</f>
        <v>34048.489090909017</v>
      </c>
      <c r="Z43" s="74" cm="1">
        <f t="array" ref="Z43">TREND($M43:$V43,$M$32:$V$32,Z$32)</f>
        <v>34520.720969696878</v>
      </c>
      <c r="AA43" s="74" cm="1">
        <f t="array" ref="AA43">TREND($M43:$V43,$M$32:$V$32,AA$32)</f>
        <v>34992.952848484856</v>
      </c>
      <c r="AB43" s="74" cm="1">
        <f t="array" ref="AB43">TREND($M43:$V43,$M$32:$V$32,AB$32)</f>
        <v>35465.184727272717</v>
      </c>
      <c r="AC43" s="74" cm="1">
        <f t="array" ref="AC43">TREND($M43:$V43,$M$32:$V$32,AC$32)</f>
        <v>35937.416606060578</v>
      </c>
      <c r="AD43" s="74" cm="1">
        <f t="array" ref="AD43">TREND($M43:$V43,$M$32:$V$32,AD$32)</f>
        <v>36409.64848484844</v>
      </c>
      <c r="AE43" s="74" cm="1">
        <f t="array" ref="AE43">TREND($M43:$V43,$M$32:$V$32,AE$32)</f>
        <v>36881.880363636301</v>
      </c>
      <c r="AF43" s="74" cm="1">
        <f t="array" ref="AF43">TREND($M43:$V43,$M$32:$V$32,AF$32)</f>
        <v>37354.112242424162</v>
      </c>
      <c r="AG43" s="74" cm="1">
        <f t="array" ref="AG43">TREND($M43:$V43,$M$32:$V$32,AG$32)</f>
        <v>37826.344121212023</v>
      </c>
      <c r="AH43" s="74" cm="1">
        <f t="array" ref="AH43">TREND($M43:$V43,$M$32:$V$32,AH$32)</f>
        <v>38298.576000000001</v>
      </c>
      <c r="AI43" s="74" cm="1">
        <f t="array" ref="AI43">TREND($M43:$V43,$M$32:$V$32,AI$32)</f>
        <v>38770.807878787862</v>
      </c>
      <c r="AJ43" s="69" t="s">
        <v>116</v>
      </c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</row>
    <row r="44" spans="1:53" x14ac:dyDescent="0.25">
      <c r="A44" s="69" t="s">
        <v>109</v>
      </c>
      <c r="B44" s="73">
        <v>16228.913</v>
      </c>
      <c r="C44" s="73">
        <f t="shared" si="5"/>
        <v>16229.455</v>
      </c>
      <c r="D44" s="73">
        <f t="shared" si="5"/>
        <v>16229.996999999999</v>
      </c>
      <c r="E44" s="73">
        <f t="shared" si="5"/>
        <v>16230.538999999999</v>
      </c>
      <c r="F44" s="73">
        <f t="shared" si="5"/>
        <v>16231.080999999998</v>
      </c>
      <c r="G44" s="73">
        <v>16231.623</v>
      </c>
      <c r="H44" s="73">
        <f t="shared" si="6"/>
        <v>16332.3094</v>
      </c>
      <c r="I44" s="73">
        <f t="shared" si="6"/>
        <v>16432.995800000001</v>
      </c>
      <c r="J44" s="73">
        <f t="shared" si="6"/>
        <v>16533.682199999999</v>
      </c>
      <c r="K44" s="73">
        <f t="shared" si="6"/>
        <v>16634.368599999998</v>
      </c>
      <c r="L44" s="73">
        <v>16735.055</v>
      </c>
      <c r="M44" s="73">
        <f t="shared" si="7"/>
        <v>17022.7916</v>
      </c>
      <c r="N44" s="73">
        <f t="shared" si="7"/>
        <v>17310.528200000001</v>
      </c>
      <c r="O44" s="73">
        <f t="shared" si="7"/>
        <v>17598.264800000001</v>
      </c>
      <c r="P44" s="73">
        <f t="shared" si="7"/>
        <v>17886.001400000001</v>
      </c>
      <c r="Q44" s="73">
        <v>18173.738000000001</v>
      </c>
      <c r="R44" s="73">
        <f t="shared" si="8"/>
        <v>18453.896000000001</v>
      </c>
      <c r="S44" s="73">
        <f t="shared" si="8"/>
        <v>18734.054</v>
      </c>
      <c r="T44" s="73">
        <f t="shared" si="8"/>
        <v>19014.212</v>
      </c>
      <c r="U44" s="73">
        <f t="shared" si="8"/>
        <v>19294.37</v>
      </c>
      <c r="V44" s="73">
        <v>19574.527999999998</v>
      </c>
      <c r="W44" s="74" cm="1">
        <f t="array" ref="W44">TREND($M44:$V44,$M$32:$V$32,W$32)</f>
        <v>19864.790800000075</v>
      </c>
      <c r="X44" s="74" cm="1">
        <f t="array" ref="X44">TREND($M44:$V44,$M$32:$V$32,X$32)</f>
        <v>20148.163963636383</v>
      </c>
      <c r="Y44" s="74" cm="1">
        <f t="array" ref="Y44">TREND($M44:$V44,$M$32:$V$32,Y$32)</f>
        <v>20431.537127272808</v>
      </c>
      <c r="Z44" s="74" cm="1">
        <f t="array" ref="Z44">TREND($M44:$V44,$M$32:$V$32,Z$32)</f>
        <v>20714.910290909116</v>
      </c>
      <c r="AA44" s="74" cm="1">
        <f t="array" ref="AA44">TREND($M44:$V44,$M$32:$V$32,AA$32)</f>
        <v>20998.283454545541</v>
      </c>
      <c r="AB44" s="74" cm="1">
        <f t="array" ref="AB44">TREND($M44:$V44,$M$32:$V$32,AB$32)</f>
        <v>21281.656618181849</v>
      </c>
      <c r="AC44" s="74" cm="1">
        <f t="array" ref="AC44">TREND($M44:$V44,$M$32:$V$32,AC$32)</f>
        <v>21565.029781818273</v>
      </c>
      <c r="AD44" s="74" cm="1">
        <f t="array" ref="AD44">TREND($M44:$V44,$M$32:$V$32,AD$32)</f>
        <v>21848.402945454582</v>
      </c>
      <c r="AE44" s="74" cm="1">
        <f t="array" ref="AE44">TREND($M44:$V44,$M$32:$V$32,AE$32)</f>
        <v>22131.77610909089</v>
      </c>
      <c r="AF44" s="74" cm="1">
        <f t="array" ref="AF44">TREND($M44:$V44,$M$32:$V$32,AF$32)</f>
        <v>22415.149272727314</v>
      </c>
      <c r="AG44" s="74" cm="1">
        <f t="array" ref="AG44">TREND($M44:$V44,$M$32:$V$32,AG$32)</f>
        <v>22698.522436363623</v>
      </c>
      <c r="AH44" s="74" cm="1">
        <f t="array" ref="AH44">TREND($M44:$V44,$M$32:$V$32,AH$32)</f>
        <v>22981.895600000047</v>
      </c>
      <c r="AI44" s="74" cm="1">
        <f t="array" ref="AI44">TREND($M44:$V44,$M$32:$V$32,AI$32)</f>
        <v>23265.268763636355</v>
      </c>
      <c r="AJ44" s="69" t="s">
        <v>116</v>
      </c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</row>
    <row r="45" spans="1:53" x14ac:dyDescent="0.25">
      <c r="A45" s="75" t="s">
        <v>117</v>
      </c>
      <c r="B45" s="76">
        <f>SUM(B41:B44)</f>
        <v>53310.815000000002</v>
      </c>
      <c r="C45" s="76"/>
      <c r="D45" s="76"/>
      <c r="E45" s="76"/>
      <c r="F45" s="76"/>
      <c r="G45" s="76">
        <f>SUM(G41:G44)</f>
        <v>53319.665000000001</v>
      </c>
      <c r="H45" s="76"/>
      <c r="I45" s="76"/>
      <c r="J45" s="76"/>
      <c r="K45" s="76"/>
      <c r="L45" s="76">
        <f>SUM(L41:L44)</f>
        <v>54973.553999999996</v>
      </c>
      <c r="M45" s="76"/>
      <c r="N45" s="76"/>
      <c r="O45" s="76"/>
      <c r="P45" s="76"/>
      <c r="Q45" s="76">
        <f>SUM(Q41:Q44)</f>
        <v>59699.396999999997</v>
      </c>
      <c r="R45" s="76"/>
      <c r="S45" s="76"/>
      <c r="T45" s="76"/>
      <c r="U45" s="76"/>
      <c r="V45" s="76">
        <f>SUM(V41:V44)</f>
        <v>64300.959000000003</v>
      </c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  <c r="AZ45" s="77"/>
      <c r="BA45" s="77"/>
    </row>
    <row r="48" spans="1:53" ht="33.75" x14ac:dyDescent="0.5">
      <c r="A48" s="3"/>
      <c r="B48" s="78" t="s">
        <v>118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</row>
    <row r="49" spans="1:53" ht="15.75" x14ac:dyDescent="0.25">
      <c r="A49" s="3"/>
      <c r="B49" s="3" t="s">
        <v>119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</row>
    <row r="50" spans="1:53" ht="15.75" x14ac:dyDescent="0.25">
      <c r="A50" s="3"/>
      <c r="B50" s="3" t="s">
        <v>120</v>
      </c>
      <c r="C50" s="3">
        <v>2020</v>
      </c>
      <c r="D50" s="3">
        <v>2021</v>
      </c>
      <c r="E50" s="3">
        <v>2022</v>
      </c>
      <c r="F50" s="3">
        <v>2023</v>
      </c>
      <c r="G50" s="3">
        <v>2024</v>
      </c>
      <c r="H50" s="3">
        <v>2025</v>
      </c>
      <c r="I50" s="3">
        <v>2026</v>
      </c>
      <c r="J50" s="3">
        <v>2027</v>
      </c>
      <c r="K50" s="3">
        <v>2028</v>
      </c>
      <c r="L50" s="3">
        <v>2029</v>
      </c>
      <c r="M50" s="3">
        <v>2030</v>
      </c>
      <c r="N50" s="3">
        <v>2031</v>
      </c>
      <c r="O50" s="3">
        <v>2032</v>
      </c>
      <c r="P50" s="3">
        <v>2033</v>
      </c>
      <c r="Q50" s="3">
        <v>2034</v>
      </c>
      <c r="R50" s="3">
        <v>2035</v>
      </c>
      <c r="S50" s="3">
        <v>2036</v>
      </c>
      <c r="T50" s="3">
        <v>2037</v>
      </c>
      <c r="U50" s="3">
        <v>2038</v>
      </c>
      <c r="V50" s="3">
        <v>2039</v>
      </c>
      <c r="W50" s="3">
        <v>2040</v>
      </c>
      <c r="X50" s="3">
        <v>2041</v>
      </c>
      <c r="Y50" s="3">
        <v>2042</v>
      </c>
      <c r="Z50" s="3">
        <v>2043</v>
      </c>
      <c r="AA50" s="3">
        <v>2044</v>
      </c>
      <c r="AB50" s="3">
        <v>2045</v>
      </c>
      <c r="AC50" s="3">
        <v>2046</v>
      </c>
      <c r="AD50" s="3">
        <v>2047</v>
      </c>
      <c r="AE50" s="3">
        <v>2048</v>
      </c>
      <c r="AF50" s="3">
        <v>2049</v>
      </c>
      <c r="AG50" s="3">
        <v>2050</v>
      </c>
      <c r="AH50" s="3">
        <v>2051</v>
      </c>
      <c r="AI50" s="3">
        <v>2052</v>
      </c>
      <c r="AJ50" s="3">
        <v>2053</v>
      </c>
      <c r="AK50" s="3">
        <v>2054</v>
      </c>
      <c r="AL50" s="3">
        <v>2055</v>
      </c>
      <c r="AM50" s="3">
        <v>2056</v>
      </c>
      <c r="AN50" s="3">
        <v>2057</v>
      </c>
      <c r="AO50" s="3">
        <v>2058</v>
      </c>
      <c r="AP50" s="3">
        <v>2059</v>
      </c>
      <c r="AQ50" s="3">
        <v>2060</v>
      </c>
      <c r="AR50" s="3">
        <v>2061</v>
      </c>
      <c r="AS50" s="3">
        <v>2062</v>
      </c>
      <c r="AT50" s="3">
        <v>2063</v>
      </c>
      <c r="AU50" s="3">
        <v>2064</v>
      </c>
      <c r="AV50" s="3">
        <v>2065</v>
      </c>
      <c r="AW50" s="3">
        <v>2066</v>
      </c>
      <c r="AX50" s="3">
        <v>2067</v>
      </c>
      <c r="AY50" s="3">
        <v>2068</v>
      </c>
      <c r="AZ50" s="3">
        <v>2069</v>
      </c>
      <c r="BA50" s="3">
        <v>2070</v>
      </c>
    </row>
    <row r="51" spans="1:53" ht="15.75" x14ac:dyDescent="0.25">
      <c r="A51" s="3" t="s">
        <v>121</v>
      </c>
      <c r="B51" s="3" t="s">
        <v>122</v>
      </c>
      <c r="C51" s="3">
        <v>7282.1416874353799</v>
      </c>
      <c r="D51" s="3">
        <v>7350.0019452482002</v>
      </c>
      <c r="E51" s="3">
        <v>7417.8622030610204</v>
      </c>
      <c r="F51" s="3">
        <v>7485.7224608738397</v>
      </c>
      <c r="G51" s="3">
        <v>7553.58271868666</v>
      </c>
      <c r="H51" s="3">
        <v>7621.4429764994802</v>
      </c>
      <c r="I51" s="3">
        <v>7849.9524195209297</v>
      </c>
      <c r="J51" s="3">
        <v>8078.46186254237</v>
      </c>
      <c r="K51" s="3">
        <v>8306.9713055638204</v>
      </c>
      <c r="L51" s="3">
        <v>8535.4807485852598</v>
      </c>
      <c r="M51" s="3">
        <v>8763.9901916067101</v>
      </c>
      <c r="N51" s="3">
        <v>8847.3832993936594</v>
      </c>
      <c r="O51" s="3">
        <v>8930.7764071805996</v>
      </c>
      <c r="P51" s="3">
        <v>9014.1695149675397</v>
      </c>
      <c r="Q51" s="3">
        <v>9097.5626227544908</v>
      </c>
      <c r="R51" s="3">
        <v>9180.9557305414291</v>
      </c>
      <c r="S51" s="3">
        <v>9222.1208253382392</v>
      </c>
      <c r="T51" s="3">
        <v>9263.2859201350402</v>
      </c>
      <c r="U51" s="3">
        <v>9304.4510149318503</v>
      </c>
      <c r="V51" s="3">
        <v>9345.6161097286495</v>
      </c>
      <c r="W51" s="3">
        <v>9386.7812045254595</v>
      </c>
      <c r="X51" s="3">
        <v>9369.1215439642492</v>
      </c>
      <c r="Y51" s="3">
        <v>9351.4618834030498</v>
      </c>
      <c r="Z51" s="3">
        <v>9333.8022228418395</v>
      </c>
      <c r="AA51" s="3">
        <v>9316.1425622806291</v>
      </c>
      <c r="AB51" s="3">
        <v>9298.4829017194297</v>
      </c>
      <c r="AC51" s="3">
        <v>9319.9003916430102</v>
      </c>
      <c r="AD51" s="3">
        <v>9341.3178815665997</v>
      </c>
      <c r="AE51" s="3">
        <v>9362.7353714901801</v>
      </c>
      <c r="AF51" s="3">
        <v>9384.1528614137696</v>
      </c>
      <c r="AG51" s="3">
        <v>9405.5703513373501</v>
      </c>
      <c r="AH51" s="3">
        <v>9452.4188033549399</v>
      </c>
      <c r="AI51" s="3">
        <v>9499.2672553725406</v>
      </c>
      <c r="AJ51" s="3">
        <v>9546.1157073901304</v>
      </c>
      <c r="AK51" s="3">
        <v>9592.9641594077293</v>
      </c>
      <c r="AL51" s="3">
        <v>9639.8126114253191</v>
      </c>
      <c r="AM51" s="3">
        <v>9681.9087710619006</v>
      </c>
      <c r="AN51" s="3">
        <v>9724.0049306984802</v>
      </c>
      <c r="AO51" s="3">
        <v>9766.1010903350598</v>
      </c>
      <c r="AP51" s="3">
        <v>9808.1972499716394</v>
      </c>
      <c r="AQ51" s="3">
        <v>9850.2934096082208</v>
      </c>
      <c r="AR51" s="3">
        <v>9850.2934096082208</v>
      </c>
      <c r="AS51" s="3">
        <v>9850.2934096082208</v>
      </c>
      <c r="AT51" s="3">
        <v>9850.2934096082208</v>
      </c>
      <c r="AU51" s="3">
        <v>9850.2934096082208</v>
      </c>
      <c r="AV51" s="3">
        <v>9850.2934096082208</v>
      </c>
      <c r="AW51" s="3">
        <v>9850.2934096082208</v>
      </c>
      <c r="AX51" s="3">
        <v>9850.2934096082208</v>
      </c>
      <c r="AY51" s="3">
        <v>9850.2934096082208</v>
      </c>
      <c r="AZ51" s="3">
        <v>9850.2934096082208</v>
      </c>
      <c r="BA51" s="3">
        <v>9850.2934096082208</v>
      </c>
    </row>
    <row r="52" spans="1:53" ht="15.75" x14ac:dyDescent="0.25">
      <c r="A52" s="3" t="s">
        <v>121</v>
      </c>
      <c r="B52" s="3" t="s">
        <v>123</v>
      </c>
      <c r="C52" s="3">
        <v>8136.7392927447199</v>
      </c>
      <c r="D52" s="3">
        <v>8129.89814642275</v>
      </c>
      <c r="E52" s="3">
        <v>8123.05700010079</v>
      </c>
      <c r="F52" s="3">
        <v>8116.21585377882</v>
      </c>
      <c r="G52" s="3">
        <v>8109.37470745685</v>
      </c>
      <c r="H52" s="3">
        <v>8102.5335611348901</v>
      </c>
      <c r="I52" s="3">
        <v>8172.67728868431</v>
      </c>
      <c r="J52" s="3">
        <v>8242.82101623374</v>
      </c>
      <c r="K52" s="3">
        <v>8312.9647437831609</v>
      </c>
      <c r="L52" s="3">
        <v>8383.1084713325799</v>
      </c>
      <c r="M52" s="3">
        <v>8453.2521988820099</v>
      </c>
      <c r="N52" s="3">
        <v>8557.9386804889291</v>
      </c>
      <c r="O52" s="3">
        <v>8662.6251620958501</v>
      </c>
      <c r="P52" s="3">
        <v>8767.3116437027693</v>
      </c>
      <c r="Q52" s="3">
        <v>8871.9981253096903</v>
      </c>
      <c r="R52" s="3">
        <v>8976.6846069166095</v>
      </c>
      <c r="S52" s="3">
        <v>9033.8403811891603</v>
      </c>
      <c r="T52" s="3">
        <v>9090.9961554617003</v>
      </c>
      <c r="U52" s="3">
        <v>9148.1519297342493</v>
      </c>
      <c r="V52" s="3">
        <v>9205.3077040067892</v>
      </c>
      <c r="W52" s="3">
        <v>9262.4634782793401</v>
      </c>
      <c r="X52" s="3">
        <v>9269.66684530575</v>
      </c>
      <c r="Y52" s="3">
        <v>9276.87021233216</v>
      </c>
      <c r="Z52" s="3">
        <v>9284.07357935857</v>
      </c>
      <c r="AA52" s="3">
        <v>9291.2769463849909</v>
      </c>
      <c r="AB52" s="3">
        <v>9298.4803134114009</v>
      </c>
      <c r="AC52" s="3">
        <v>9319.8974401309006</v>
      </c>
      <c r="AD52" s="3">
        <v>9341.3145668504094</v>
      </c>
      <c r="AE52" s="3">
        <v>9362.7316935699091</v>
      </c>
      <c r="AF52" s="3">
        <v>9384.1488202894197</v>
      </c>
      <c r="AG52" s="3">
        <v>9405.5659470089195</v>
      </c>
      <c r="AH52" s="3">
        <v>9452.4154481758997</v>
      </c>
      <c r="AI52" s="3">
        <v>9499.2649493428798</v>
      </c>
      <c r="AJ52" s="3">
        <v>9546.1144505098691</v>
      </c>
      <c r="AK52" s="3">
        <v>9592.9639516768493</v>
      </c>
      <c r="AL52" s="3">
        <v>9639.8134528438295</v>
      </c>
      <c r="AM52" s="3">
        <v>9681.9106629611397</v>
      </c>
      <c r="AN52" s="3">
        <v>9724.0078730784408</v>
      </c>
      <c r="AO52" s="3">
        <v>9766.1050831957491</v>
      </c>
      <c r="AP52" s="3">
        <v>9808.2022933130593</v>
      </c>
      <c r="AQ52" s="3">
        <v>9850.2995034303694</v>
      </c>
      <c r="AR52" s="3">
        <v>9850.2995034303694</v>
      </c>
      <c r="AS52" s="3">
        <v>9850.2995034303694</v>
      </c>
      <c r="AT52" s="3">
        <v>9850.2995034303694</v>
      </c>
      <c r="AU52" s="3">
        <v>9850.2995034303694</v>
      </c>
      <c r="AV52" s="3">
        <v>9850.2995034303694</v>
      </c>
      <c r="AW52" s="3">
        <v>9850.2995034303694</v>
      </c>
      <c r="AX52" s="3">
        <v>9850.2995034303694</v>
      </c>
      <c r="AY52" s="3">
        <v>9850.2995034303694</v>
      </c>
      <c r="AZ52" s="3">
        <v>9850.2995034303694</v>
      </c>
      <c r="BA52" s="3">
        <v>9850.2995034303694</v>
      </c>
    </row>
    <row r="53" spans="1:53" ht="15.75" x14ac:dyDescent="0.25">
      <c r="A53" s="3" t="s">
        <v>121</v>
      </c>
      <c r="B53" s="3" t="s">
        <v>124</v>
      </c>
      <c r="C53" s="3">
        <v>8719.9366767922602</v>
      </c>
      <c r="D53" s="3">
        <v>8710.9261931227702</v>
      </c>
      <c r="E53" s="3">
        <v>8701.9157094532693</v>
      </c>
      <c r="F53" s="3">
        <v>8692.9052257837793</v>
      </c>
      <c r="G53" s="3">
        <v>8683.8947421142802</v>
      </c>
      <c r="H53" s="3">
        <v>8674.8842584447793</v>
      </c>
      <c r="I53" s="3">
        <v>8710.6315544953795</v>
      </c>
      <c r="J53" s="3">
        <v>8746.3788505459797</v>
      </c>
      <c r="K53" s="3">
        <v>8782.1261465965799</v>
      </c>
      <c r="L53" s="3">
        <v>8817.8734426471801</v>
      </c>
      <c r="M53" s="3">
        <v>8853.6207386977803</v>
      </c>
      <c r="N53" s="3">
        <v>8903.4735663380998</v>
      </c>
      <c r="O53" s="3">
        <v>8953.3263939784301</v>
      </c>
      <c r="P53" s="3">
        <v>9003.1792216187605</v>
      </c>
      <c r="Q53" s="3">
        <v>9053.0320492590909</v>
      </c>
      <c r="R53" s="3">
        <v>9102.8848768994194</v>
      </c>
      <c r="S53" s="3">
        <v>9139.2060599065098</v>
      </c>
      <c r="T53" s="3">
        <v>9175.5272429136003</v>
      </c>
      <c r="U53" s="3">
        <v>9211.8484259206907</v>
      </c>
      <c r="V53" s="3">
        <v>9248.1696089277793</v>
      </c>
      <c r="W53" s="3">
        <v>9284.4907919348807</v>
      </c>
      <c r="X53" s="3">
        <v>9287.2933523149804</v>
      </c>
      <c r="Y53" s="3">
        <v>9290.0959126950893</v>
      </c>
      <c r="Z53" s="3">
        <v>9292.8984730751909</v>
      </c>
      <c r="AA53" s="3">
        <v>9295.7010334552997</v>
      </c>
      <c r="AB53" s="3">
        <v>9298.5035938353994</v>
      </c>
      <c r="AC53" s="3">
        <v>9319.9192845638208</v>
      </c>
      <c r="AD53" s="3">
        <v>9341.3349752922404</v>
      </c>
      <c r="AE53" s="3">
        <v>9362.7506660206509</v>
      </c>
      <c r="AF53" s="3">
        <v>9384.1663567490705</v>
      </c>
      <c r="AG53" s="3">
        <v>9405.5820474774901</v>
      </c>
      <c r="AH53" s="3">
        <v>9452.4314031117792</v>
      </c>
      <c r="AI53" s="3">
        <v>9499.2807587460793</v>
      </c>
      <c r="AJ53" s="3">
        <v>9546.1301143803703</v>
      </c>
      <c r="AK53" s="3">
        <v>9592.9794700146595</v>
      </c>
      <c r="AL53" s="3">
        <v>9639.8288256489595</v>
      </c>
      <c r="AM53" s="3">
        <v>9681.9269695596195</v>
      </c>
      <c r="AN53" s="3">
        <v>9724.0251134702703</v>
      </c>
      <c r="AO53" s="3">
        <v>9766.1232573809302</v>
      </c>
      <c r="AP53" s="3">
        <v>9808.2214012915792</v>
      </c>
      <c r="AQ53" s="3">
        <v>9850.3195452022392</v>
      </c>
      <c r="AR53" s="3">
        <v>9850.3195452022392</v>
      </c>
      <c r="AS53" s="3">
        <v>9850.3195452022392</v>
      </c>
      <c r="AT53" s="3">
        <v>9850.3195452022392</v>
      </c>
      <c r="AU53" s="3">
        <v>9850.3195452022392</v>
      </c>
      <c r="AV53" s="3">
        <v>9850.3195452022392</v>
      </c>
      <c r="AW53" s="3">
        <v>9850.3195452022392</v>
      </c>
      <c r="AX53" s="3">
        <v>9850.3195452022392</v>
      </c>
      <c r="AY53" s="3">
        <v>9850.3195452022392</v>
      </c>
      <c r="AZ53" s="3">
        <v>9850.3195452022392</v>
      </c>
      <c r="BA53" s="3">
        <v>9850.3195452022392</v>
      </c>
    </row>
    <row r="54" spans="1:53" ht="15.75" x14ac:dyDescent="0.25">
      <c r="A54" s="3" t="s">
        <v>121</v>
      </c>
      <c r="B54" s="3" t="s">
        <v>125</v>
      </c>
      <c r="C54" s="3">
        <v>47403.3425431941</v>
      </c>
      <c r="D54" s="3">
        <v>47370.819333551997</v>
      </c>
      <c r="E54" s="3">
        <v>47338.2961239098</v>
      </c>
      <c r="F54" s="3">
        <v>47305.772914267603</v>
      </c>
      <c r="G54" s="3">
        <v>47273.249704625399</v>
      </c>
      <c r="H54" s="3">
        <v>47240.726494983202</v>
      </c>
      <c r="I54" s="3">
        <v>47313.685103101299</v>
      </c>
      <c r="J54" s="3">
        <v>47386.643711219403</v>
      </c>
      <c r="K54" s="3">
        <v>47459.602319337399</v>
      </c>
      <c r="L54" s="3">
        <v>47532.560927455503</v>
      </c>
      <c r="M54" s="3">
        <v>47605.5195355736</v>
      </c>
      <c r="N54" s="3">
        <v>47813.840253793001</v>
      </c>
      <c r="O54" s="3">
        <v>48022.160972012498</v>
      </c>
      <c r="P54" s="3">
        <v>48230.4816902319</v>
      </c>
      <c r="Q54" s="3">
        <v>48438.802408451404</v>
      </c>
      <c r="R54" s="3">
        <v>48647.123126670798</v>
      </c>
      <c r="S54" s="3">
        <v>49000.982680654299</v>
      </c>
      <c r="T54" s="3">
        <v>49354.842234637799</v>
      </c>
      <c r="U54" s="3">
        <v>49708.7017886213</v>
      </c>
      <c r="V54" s="3">
        <v>50062.5613426048</v>
      </c>
      <c r="W54" s="3">
        <v>50416.420896588301</v>
      </c>
      <c r="X54" s="3">
        <v>50436.5317338143</v>
      </c>
      <c r="Y54" s="3">
        <v>50456.642571040204</v>
      </c>
      <c r="Z54" s="3">
        <v>50476.753408266202</v>
      </c>
      <c r="AA54" s="3">
        <v>50496.864245492099</v>
      </c>
      <c r="AB54" s="3">
        <v>50516.975082718098</v>
      </c>
      <c r="AC54" s="3">
        <v>50482.10912501</v>
      </c>
      <c r="AD54" s="3">
        <v>50447.243167301902</v>
      </c>
      <c r="AE54" s="3">
        <v>50412.377209593797</v>
      </c>
      <c r="AF54" s="3">
        <v>50377.5112518858</v>
      </c>
      <c r="AG54" s="3">
        <v>50342.645294177702</v>
      </c>
      <c r="AH54" s="3">
        <v>50354.0822247123</v>
      </c>
      <c r="AI54" s="3">
        <v>50365.519155246897</v>
      </c>
      <c r="AJ54" s="3">
        <v>50376.956085781399</v>
      </c>
      <c r="AK54" s="3">
        <v>50388.393016315997</v>
      </c>
      <c r="AL54" s="3">
        <v>50399.829946850601</v>
      </c>
      <c r="AM54" s="3">
        <v>50409.758310406403</v>
      </c>
      <c r="AN54" s="3">
        <v>50419.686673962198</v>
      </c>
      <c r="AO54" s="3">
        <v>50429.615037518</v>
      </c>
      <c r="AP54" s="3">
        <v>50439.543401073803</v>
      </c>
      <c r="AQ54" s="3">
        <v>50449.471764629598</v>
      </c>
      <c r="AR54" s="3">
        <v>50449.471764629598</v>
      </c>
      <c r="AS54" s="3">
        <v>50449.471764629598</v>
      </c>
      <c r="AT54" s="3">
        <v>50449.471764629598</v>
      </c>
      <c r="AU54" s="3">
        <v>50449.471764629598</v>
      </c>
      <c r="AV54" s="3">
        <v>50449.471764629598</v>
      </c>
      <c r="AW54" s="3">
        <v>50449.471764629598</v>
      </c>
      <c r="AX54" s="3">
        <v>50449.471764629598</v>
      </c>
      <c r="AY54" s="3">
        <v>50449.471764629598</v>
      </c>
      <c r="AZ54" s="3">
        <v>50449.471764629598</v>
      </c>
      <c r="BA54" s="3">
        <v>50449.471764629598</v>
      </c>
    </row>
    <row r="55" spans="1:53" ht="15.75" x14ac:dyDescent="0.25">
      <c r="A55" s="46" t="s">
        <v>109</v>
      </c>
      <c r="B55" s="3" t="s">
        <v>126</v>
      </c>
      <c r="C55" s="3">
        <v>46342.194513281</v>
      </c>
      <c r="D55" s="3">
        <v>46524.799897631303</v>
      </c>
      <c r="E55" s="3">
        <v>46707.405281981599</v>
      </c>
      <c r="F55" s="3">
        <v>46890.010666331997</v>
      </c>
      <c r="G55" s="3">
        <v>47072.6160506823</v>
      </c>
      <c r="H55" s="3">
        <v>47255.221435032698</v>
      </c>
      <c r="I55" s="3">
        <v>47488.017480245799</v>
      </c>
      <c r="J55" s="3">
        <v>47720.813525459002</v>
      </c>
      <c r="K55" s="3">
        <v>47953.609570672197</v>
      </c>
      <c r="L55" s="3">
        <v>48186.405615885298</v>
      </c>
      <c r="M55" s="3">
        <v>48419.201661098501</v>
      </c>
      <c r="N55" s="3">
        <v>48697.120556422902</v>
      </c>
      <c r="O55" s="3">
        <v>48975.039451747398</v>
      </c>
      <c r="P55" s="3">
        <v>49252.958347071799</v>
      </c>
      <c r="Q55" s="3">
        <v>49530.8772423962</v>
      </c>
      <c r="R55" s="3">
        <v>49808.796137720703</v>
      </c>
      <c r="S55" s="3">
        <v>50037.092172565797</v>
      </c>
      <c r="T55" s="3">
        <v>50265.388207411001</v>
      </c>
      <c r="U55" s="3">
        <v>50493.684242256102</v>
      </c>
      <c r="V55" s="3">
        <v>50721.980277101298</v>
      </c>
      <c r="W55" s="3">
        <v>50950.2763119464</v>
      </c>
      <c r="X55" s="3">
        <v>50863.640684938699</v>
      </c>
      <c r="Y55" s="3">
        <v>50777.005057930903</v>
      </c>
      <c r="Z55" s="3">
        <v>50690.3694309231</v>
      </c>
      <c r="AA55" s="3">
        <v>50603.733803915398</v>
      </c>
      <c r="AB55" s="3">
        <v>50517.098176907602</v>
      </c>
      <c r="AC55" s="3">
        <v>50482.235228493199</v>
      </c>
      <c r="AD55" s="3">
        <v>50447.3722800787</v>
      </c>
      <c r="AE55" s="3">
        <v>50412.509331664303</v>
      </c>
      <c r="AF55" s="3">
        <v>50377.646383249899</v>
      </c>
      <c r="AG55" s="3">
        <v>50342.783434835503</v>
      </c>
      <c r="AH55" s="3">
        <v>50354.217722337198</v>
      </c>
      <c r="AI55" s="3">
        <v>50365.652009838799</v>
      </c>
      <c r="AJ55" s="3">
        <v>50377.086297340502</v>
      </c>
      <c r="AK55" s="3">
        <v>50388.520584842197</v>
      </c>
      <c r="AL55" s="3">
        <v>50399.9548723439</v>
      </c>
      <c r="AM55" s="3">
        <v>50409.8910974135</v>
      </c>
      <c r="AN55" s="3">
        <v>50419.827322483201</v>
      </c>
      <c r="AO55" s="3">
        <v>50429.7635475528</v>
      </c>
      <c r="AP55" s="3">
        <v>50439.699772622502</v>
      </c>
      <c r="AQ55" s="3">
        <v>50449.635997692203</v>
      </c>
      <c r="AR55" s="3">
        <v>50449.635997692203</v>
      </c>
      <c r="AS55" s="3">
        <v>50449.635997692203</v>
      </c>
      <c r="AT55" s="3">
        <v>50449.635997692203</v>
      </c>
      <c r="AU55" s="3">
        <v>50449.635997692203</v>
      </c>
      <c r="AV55" s="3">
        <v>50449.635997692203</v>
      </c>
      <c r="AW55" s="3">
        <v>50449.635997692203</v>
      </c>
      <c r="AX55" s="3">
        <v>50449.635997692203</v>
      </c>
      <c r="AY55" s="3">
        <v>50449.635997692203</v>
      </c>
      <c r="AZ55" s="3">
        <v>50449.635997692203</v>
      </c>
      <c r="BA55" s="3">
        <v>50449.635997692203</v>
      </c>
    </row>
    <row r="56" spans="1:53" ht="15.75" x14ac:dyDescent="0.25">
      <c r="A56" s="46" t="s">
        <v>109</v>
      </c>
      <c r="B56" s="3" t="s">
        <v>127</v>
      </c>
      <c r="C56" s="3">
        <v>47278.1584279175</v>
      </c>
      <c r="D56" s="3">
        <v>47569.074100935803</v>
      </c>
      <c r="E56" s="3">
        <v>47859.989773954097</v>
      </c>
      <c r="F56" s="3">
        <v>48150.9054469724</v>
      </c>
      <c r="G56" s="3">
        <v>48441.821119990702</v>
      </c>
      <c r="H56" s="3">
        <v>48732.736793008997</v>
      </c>
      <c r="I56" s="3">
        <v>48956.526623976002</v>
      </c>
      <c r="J56" s="3">
        <v>49180.316454943102</v>
      </c>
      <c r="K56" s="3">
        <v>49404.1062859101</v>
      </c>
      <c r="L56" s="3">
        <v>49627.8961168772</v>
      </c>
      <c r="M56" s="3">
        <v>49851.685947844198</v>
      </c>
      <c r="N56" s="3">
        <v>49992.597794347399</v>
      </c>
      <c r="O56" s="3">
        <v>50133.5096408506</v>
      </c>
      <c r="P56" s="3">
        <v>50274.4214873538</v>
      </c>
      <c r="Q56" s="3">
        <v>50415.333333857001</v>
      </c>
      <c r="R56" s="3">
        <v>50556.245180360202</v>
      </c>
      <c r="S56" s="3">
        <v>50632.372515471499</v>
      </c>
      <c r="T56" s="3">
        <v>50708.499850582797</v>
      </c>
      <c r="U56" s="3">
        <v>50784.627185694102</v>
      </c>
      <c r="V56" s="3">
        <v>50860.7545208054</v>
      </c>
      <c r="W56" s="3">
        <v>50936.881855916698</v>
      </c>
      <c r="X56" s="3">
        <v>50852.920852365198</v>
      </c>
      <c r="Y56" s="3">
        <v>50768.959848813698</v>
      </c>
      <c r="Z56" s="3">
        <v>50684.9988452623</v>
      </c>
      <c r="AA56" s="3">
        <v>50601.0378417108</v>
      </c>
      <c r="AB56" s="3">
        <v>50517.076838159403</v>
      </c>
      <c r="AC56" s="3">
        <v>50482.206494930797</v>
      </c>
      <c r="AD56" s="3">
        <v>50447.3361517023</v>
      </c>
      <c r="AE56" s="3">
        <v>50412.465808473702</v>
      </c>
      <c r="AF56" s="3">
        <v>50377.595465245198</v>
      </c>
      <c r="AG56" s="3">
        <v>50342.725122016702</v>
      </c>
      <c r="AH56" s="3">
        <v>50354.162869706503</v>
      </c>
      <c r="AI56" s="3">
        <v>50365.600617396398</v>
      </c>
      <c r="AJ56" s="3">
        <v>50377.0383650863</v>
      </c>
      <c r="AK56" s="3">
        <v>50388.476112776101</v>
      </c>
      <c r="AL56" s="3">
        <v>50399.913860465997</v>
      </c>
      <c r="AM56" s="3">
        <v>50409.8556951274</v>
      </c>
      <c r="AN56" s="3">
        <v>50419.797529788797</v>
      </c>
      <c r="AO56" s="3">
        <v>50429.739364450201</v>
      </c>
      <c r="AP56" s="3">
        <v>50439.681199111699</v>
      </c>
      <c r="AQ56" s="3">
        <v>50449.623033773103</v>
      </c>
      <c r="AR56" s="3">
        <v>50449.623033773103</v>
      </c>
      <c r="AS56" s="3">
        <v>50449.623033773103</v>
      </c>
      <c r="AT56" s="3">
        <v>50449.623033773103</v>
      </c>
      <c r="AU56" s="3">
        <v>50449.623033773103</v>
      </c>
      <c r="AV56" s="3">
        <v>50449.623033773103</v>
      </c>
      <c r="AW56" s="3">
        <v>50449.623033773103</v>
      </c>
      <c r="AX56" s="3">
        <v>50449.623033773103</v>
      </c>
      <c r="AY56" s="3">
        <v>50449.623033773103</v>
      </c>
      <c r="AZ56" s="3">
        <v>50449.623033773103</v>
      </c>
      <c r="BA56" s="3">
        <v>50449.623033773103</v>
      </c>
    </row>
    <row r="57" spans="1:53" ht="15.75" x14ac:dyDescent="0.25">
      <c r="A57" s="46" t="s">
        <v>106</v>
      </c>
      <c r="B57" s="3" t="s">
        <v>128</v>
      </c>
      <c r="C57" s="3">
        <v>16553.996349754801</v>
      </c>
      <c r="D57" s="3">
        <v>16490.0208218193</v>
      </c>
      <c r="E57" s="3">
        <v>16426.045293883901</v>
      </c>
      <c r="F57" s="3">
        <v>16362.069765948399</v>
      </c>
      <c r="G57" s="3">
        <v>16298.094238013</v>
      </c>
      <c r="H57" s="3">
        <v>16234.118710077601</v>
      </c>
      <c r="I57" s="3">
        <v>16231.1416573607</v>
      </c>
      <c r="J57" s="3">
        <v>16228.1646046439</v>
      </c>
      <c r="K57" s="3">
        <v>16225.187551927</v>
      </c>
      <c r="L57" s="3">
        <v>16222.210499210199</v>
      </c>
      <c r="M57" s="3">
        <v>16219.233446493399</v>
      </c>
      <c r="N57" s="3">
        <v>16279.774472630001</v>
      </c>
      <c r="O57" s="3">
        <v>16340.3154987665</v>
      </c>
      <c r="P57" s="3">
        <v>16400.856524903102</v>
      </c>
      <c r="Q57" s="3">
        <v>16461.397551039699</v>
      </c>
      <c r="R57" s="3">
        <v>16521.938577176301</v>
      </c>
      <c r="S57" s="3">
        <v>16649.0811900755</v>
      </c>
      <c r="T57" s="3">
        <v>16776.223802974699</v>
      </c>
      <c r="U57" s="3">
        <v>16903.366415873901</v>
      </c>
      <c r="V57" s="3">
        <v>17030.5090287731</v>
      </c>
      <c r="W57" s="3">
        <v>17157.651641672299</v>
      </c>
      <c r="X57" s="3">
        <v>17212.593460200598</v>
      </c>
      <c r="Y57" s="3">
        <v>17267.535278728799</v>
      </c>
      <c r="Z57" s="3">
        <v>17322.477097257099</v>
      </c>
      <c r="AA57" s="3">
        <v>17377.418915785402</v>
      </c>
      <c r="AB57" s="3">
        <v>17432.360734313701</v>
      </c>
      <c r="AC57" s="3">
        <v>17419.187550922499</v>
      </c>
      <c r="AD57" s="3">
        <v>17406.014367531399</v>
      </c>
      <c r="AE57" s="3">
        <v>17392.841184140299</v>
      </c>
      <c r="AF57" s="3">
        <v>17379.668000749101</v>
      </c>
      <c r="AG57" s="3">
        <v>17366.494817358001</v>
      </c>
      <c r="AH57" s="3">
        <v>17369.148701652699</v>
      </c>
      <c r="AI57" s="3">
        <v>17371.8025859474</v>
      </c>
      <c r="AJ57" s="3">
        <v>17374.456470242101</v>
      </c>
      <c r="AK57" s="3">
        <v>17377.110354536799</v>
      </c>
      <c r="AL57" s="3">
        <v>17379.7642388315</v>
      </c>
      <c r="AM57" s="3">
        <v>17382.863465345799</v>
      </c>
      <c r="AN57" s="3">
        <v>17385.962691860099</v>
      </c>
      <c r="AO57" s="3">
        <v>17389.061918374398</v>
      </c>
      <c r="AP57" s="3">
        <v>17392.161144888702</v>
      </c>
      <c r="AQ57" s="3">
        <v>17395.260371403001</v>
      </c>
      <c r="AR57" s="3">
        <v>17395.260371403001</v>
      </c>
      <c r="AS57" s="3">
        <v>17395.260371403001</v>
      </c>
      <c r="AT57" s="3">
        <v>17395.260371403001</v>
      </c>
      <c r="AU57" s="3">
        <v>17395.260371403001</v>
      </c>
      <c r="AV57" s="3">
        <v>17395.260371403001</v>
      </c>
      <c r="AW57" s="3">
        <v>17395.260371403001</v>
      </c>
      <c r="AX57" s="3">
        <v>17395.260371403001</v>
      </c>
      <c r="AY57" s="3">
        <v>17395.260371403001</v>
      </c>
      <c r="AZ57" s="3">
        <v>17395.260371403001</v>
      </c>
      <c r="BA57" s="3">
        <v>17395.260371403001</v>
      </c>
    </row>
    <row r="58" spans="1:53" ht="15.75" x14ac:dyDescent="0.25">
      <c r="A58" s="46" t="s">
        <v>108</v>
      </c>
      <c r="B58" s="3" t="s">
        <v>129</v>
      </c>
      <c r="C58" s="3">
        <v>16570.754794578301</v>
      </c>
      <c r="D58" s="3">
        <v>16622.4153990339</v>
      </c>
      <c r="E58" s="3">
        <v>16674.076003489401</v>
      </c>
      <c r="F58" s="3">
        <v>16725.736607945</v>
      </c>
      <c r="G58" s="3">
        <v>16777.3972124006</v>
      </c>
      <c r="H58" s="3">
        <v>16829.057816856101</v>
      </c>
      <c r="I58" s="3">
        <v>16868.7637990484</v>
      </c>
      <c r="J58" s="3">
        <v>16908.469781240699</v>
      </c>
      <c r="K58" s="3">
        <v>16948.175763432999</v>
      </c>
      <c r="L58" s="3">
        <v>16987.881745625298</v>
      </c>
      <c r="M58" s="3">
        <v>17027.587727817601</v>
      </c>
      <c r="N58" s="3">
        <v>17080.179941132999</v>
      </c>
      <c r="O58" s="3">
        <v>17132.772154448401</v>
      </c>
      <c r="P58" s="3">
        <v>17185.364367763799</v>
      </c>
      <c r="Q58" s="3">
        <v>17237.956581079201</v>
      </c>
      <c r="R58" s="3">
        <v>17290.548794394599</v>
      </c>
      <c r="S58" s="3">
        <v>17338.470504758399</v>
      </c>
      <c r="T58" s="3">
        <v>17386.3922151222</v>
      </c>
      <c r="U58" s="3">
        <v>17434.313925485902</v>
      </c>
      <c r="V58" s="3">
        <v>17482.235635849702</v>
      </c>
      <c r="W58" s="3">
        <v>17530.1573462134</v>
      </c>
      <c r="X58" s="3">
        <v>17510.593600268901</v>
      </c>
      <c r="Y58" s="3">
        <v>17491.029854324301</v>
      </c>
      <c r="Z58" s="3">
        <v>17471.466108379798</v>
      </c>
      <c r="AA58" s="3">
        <v>17451.902362435201</v>
      </c>
      <c r="AB58" s="3">
        <v>17432.338616490601</v>
      </c>
      <c r="AC58" s="3">
        <v>17419.1652077334</v>
      </c>
      <c r="AD58" s="3">
        <v>17405.9917989762</v>
      </c>
      <c r="AE58" s="3">
        <v>17392.818390218999</v>
      </c>
      <c r="AF58" s="3">
        <v>17379.644981461701</v>
      </c>
      <c r="AG58" s="3">
        <v>17366.4715727045</v>
      </c>
      <c r="AH58" s="3">
        <v>17369.1280221659</v>
      </c>
      <c r="AI58" s="3">
        <v>17371.784471627299</v>
      </c>
      <c r="AJ58" s="3">
        <v>17374.440921088699</v>
      </c>
      <c r="AK58" s="3">
        <v>17377.097370550098</v>
      </c>
      <c r="AL58" s="3">
        <v>17379.753820011501</v>
      </c>
      <c r="AM58" s="3">
        <v>17382.852288731701</v>
      </c>
      <c r="AN58" s="3">
        <v>17385.950757451799</v>
      </c>
      <c r="AO58" s="3">
        <v>17389.049226171999</v>
      </c>
      <c r="AP58" s="3">
        <v>17392.147694892101</v>
      </c>
      <c r="AQ58" s="3">
        <v>17395.246163612301</v>
      </c>
      <c r="AR58" s="3">
        <v>17395.246163612301</v>
      </c>
      <c r="AS58" s="3">
        <v>17395.246163612301</v>
      </c>
      <c r="AT58" s="3">
        <v>17395.246163612301</v>
      </c>
      <c r="AU58" s="3">
        <v>17395.246163612301</v>
      </c>
      <c r="AV58" s="3">
        <v>17395.246163612301</v>
      </c>
      <c r="AW58" s="3">
        <v>17395.246163612301</v>
      </c>
      <c r="AX58" s="3">
        <v>17395.246163612301</v>
      </c>
      <c r="AY58" s="3">
        <v>17395.246163612301</v>
      </c>
      <c r="AZ58" s="3">
        <v>17395.246163612301</v>
      </c>
      <c r="BA58" s="3">
        <v>17395.246163612301</v>
      </c>
    </row>
    <row r="59" spans="1:53" ht="15.75" x14ac:dyDescent="0.25">
      <c r="A59" s="46" t="s">
        <v>108</v>
      </c>
      <c r="B59" s="3" t="s">
        <v>130</v>
      </c>
      <c r="C59" s="3">
        <v>16704.542098382299</v>
      </c>
      <c r="D59" s="3">
        <v>16744.325322286499</v>
      </c>
      <c r="E59" s="3">
        <v>16784.108546190699</v>
      </c>
      <c r="F59" s="3">
        <v>16823.8917700948</v>
      </c>
      <c r="G59" s="3">
        <v>16863.674993999</v>
      </c>
      <c r="H59" s="3">
        <v>16903.458217903099</v>
      </c>
      <c r="I59" s="3">
        <v>16930.0178621267</v>
      </c>
      <c r="J59" s="3">
        <v>16956.577506350299</v>
      </c>
      <c r="K59" s="3">
        <v>16983.137150573799</v>
      </c>
      <c r="L59" s="3">
        <v>17009.696794797401</v>
      </c>
      <c r="M59" s="3">
        <v>17036.256439020999</v>
      </c>
      <c r="N59" s="3">
        <v>17092.802504269799</v>
      </c>
      <c r="O59" s="3">
        <v>17149.348569518501</v>
      </c>
      <c r="P59" s="3">
        <v>17205.894634767301</v>
      </c>
      <c r="Q59" s="3">
        <v>17262.440700016101</v>
      </c>
      <c r="R59" s="3">
        <v>17318.986765264901</v>
      </c>
      <c r="S59" s="3">
        <v>17364.257959149501</v>
      </c>
      <c r="T59" s="3">
        <v>17409.529153034098</v>
      </c>
      <c r="U59" s="3">
        <v>17454.800346918801</v>
      </c>
      <c r="V59" s="3">
        <v>17500.071540803401</v>
      </c>
      <c r="W59" s="3">
        <v>17545.342734688002</v>
      </c>
      <c r="X59" s="3">
        <v>17522.7431531449</v>
      </c>
      <c r="Y59" s="3">
        <v>17500.143571601799</v>
      </c>
      <c r="Z59" s="3">
        <v>17477.543990058701</v>
      </c>
      <c r="AA59" s="3">
        <v>17454.944408515501</v>
      </c>
      <c r="AB59" s="3">
        <v>17432.344826972399</v>
      </c>
      <c r="AC59" s="3">
        <v>17419.170605622599</v>
      </c>
      <c r="AD59" s="3">
        <v>17405.996384272799</v>
      </c>
      <c r="AE59" s="3">
        <v>17392.822162922999</v>
      </c>
      <c r="AF59" s="3">
        <v>17379.647941573199</v>
      </c>
      <c r="AG59" s="3">
        <v>17366.473720223399</v>
      </c>
      <c r="AH59" s="3">
        <v>17369.1279193954</v>
      </c>
      <c r="AI59" s="3">
        <v>17371.7821185674</v>
      </c>
      <c r="AJ59" s="3">
        <v>17374.436317739401</v>
      </c>
      <c r="AK59" s="3">
        <v>17377.090516911499</v>
      </c>
      <c r="AL59" s="3">
        <v>17379.7447160835</v>
      </c>
      <c r="AM59" s="3">
        <v>17382.842621448199</v>
      </c>
      <c r="AN59" s="3">
        <v>17385.940526812999</v>
      </c>
      <c r="AO59" s="3">
        <v>17389.038432177698</v>
      </c>
      <c r="AP59" s="3">
        <v>17392.136337542499</v>
      </c>
      <c r="AQ59" s="3">
        <v>17395.234242907201</v>
      </c>
      <c r="AR59" s="3">
        <v>17395.234242907201</v>
      </c>
      <c r="AS59" s="3">
        <v>17395.234242907201</v>
      </c>
      <c r="AT59" s="3">
        <v>17395.234242907201</v>
      </c>
      <c r="AU59" s="3">
        <v>17395.234242907201</v>
      </c>
      <c r="AV59" s="3">
        <v>17395.234242907201</v>
      </c>
      <c r="AW59" s="3">
        <v>17395.234242907201</v>
      </c>
      <c r="AX59" s="3">
        <v>17395.234242907201</v>
      </c>
      <c r="AY59" s="3">
        <v>17395.234242907201</v>
      </c>
      <c r="AZ59" s="3">
        <v>17395.234242907201</v>
      </c>
      <c r="BA59" s="3">
        <v>17395.234242907201</v>
      </c>
    </row>
    <row r="60" spans="1:53" ht="15.75" x14ac:dyDescent="0.25">
      <c r="A60" s="46" t="s">
        <v>106</v>
      </c>
      <c r="B60" s="3" t="s">
        <v>131</v>
      </c>
      <c r="C60" s="3">
        <v>48680.059179703101</v>
      </c>
      <c r="D60" s="3">
        <v>48531.565439054502</v>
      </c>
      <c r="E60" s="3">
        <v>48383.071698405802</v>
      </c>
      <c r="F60" s="3">
        <v>48234.577957757203</v>
      </c>
      <c r="G60" s="3">
        <v>48086.084217108597</v>
      </c>
      <c r="H60" s="3">
        <v>47937.590476459998</v>
      </c>
      <c r="I60" s="3">
        <v>47927.115820955602</v>
      </c>
      <c r="J60" s="3">
        <v>47916.641165451198</v>
      </c>
      <c r="K60" s="3">
        <v>47906.166509946699</v>
      </c>
      <c r="L60" s="3">
        <v>47895.691854442302</v>
      </c>
      <c r="M60" s="3">
        <v>47885.217198937899</v>
      </c>
      <c r="N60" s="3">
        <v>47968.700590354703</v>
      </c>
      <c r="O60" s="3">
        <v>48052.183981771501</v>
      </c>
      <c r="P60" s="3">
        <v>48135.667373188298</v>
      </c>
      <c r="Q60" s="3">
        <v>48219.150764605103</v>
      </c>
      <c r="R60" s="3">
        <v>48302.634156021901</v>
      </c>
      <c r="S60" s="3">
        <v>48572.493863907002</v>
      </c>
      <c r="T60" s="3">
        <v>48842.353571792097</v>
      </c>
      <c r="U60" s="3">
        <v>49112.213279677198</v>
      </c>
      <c r="V60" s="3">
        <v>49382.0729875623</v>
      </c>
      <c r="W60" s="3">
        <v>49651.932695447402</v>
      </c>
      <c r="X60" s="3">
        <v>49714.262858998103</v>
      </c>
      <c r="Y60" s="3">
        <v>49776.593022548797</v>
      </c>
      <c r="Z60" s="3">
        <v>49838.923186099499</v>
      </c>
      <c r="AA60" s="3">
        <v>49901.2533496502</v>
      </c>
      <c r="AB60" s="3">
        <v>49963.583513200902</v>
      </c>
      <c r="AC60" s="3">
        <v>49892.910659401299</v>
      </c>
      <c r="AD60" s="3">
        <v>49822.237805601799</v>
      </c>
      <c r="AE60" s="3">
        <v>49751.564951802298</v>
      </c>
      <c r="AF60" s="3">
        <v>49680.892098002798</v>
      </c>
      <c r="AG60" s="3">
        <v>49610.219244203297</v>
      </c>
      <c r="AH60" s="3">
        <v>49619.684017236097</v>
      </c>
      <c r="AI60" s="3">
        <v>49629.148790268999</v>
      </c>
      <c r="AJ60" s="3">
        <v>49638.6135633019</v>
      </c>
      <c r="AK60" s="3">
        <v>49648.078336334802</v>
      </c>
      <c r="AL60" s="3">
        <v>49657.543109367602</v>
      </c>
      <c r="AM60" s="3">
        <v>49669.802400022898</v>
      </c>
      <c r="AN60" s="3">
        <v>49682.061690678202</v>
      </c>
      <c r="AO60" s="3">
        <v>49694.3209813336</v>
      </c>
      <c r="AP60" s="3">
        <v>49706.580271988903</v>
      </c>
      <c r="AQ60" s="3">
        <v>49718.8395626442</v>
      </c>
      <c r="AR60" s="3">
        <v>49718.8395626442</v>
      </c>
      <c r="AS60" s="3">
        <v>49718.8395626442</v>
      </c>
      <c r="AT60" s="3">
        <v>49718.8395626442</v>
      </c>
      <c r="AU60" s="3">
        <v>49718.8395626442</v>
      </c>
      <c r="AV60" s="3">
        <v>49718.8395626442</v>
      </c>
      <c r="AW60" s="3">
        <v>49718.8395626442</v>
      </c>
      <c r="AX60" s="3">
        <v>49718.8395626442</v>
      </c>
      <c r="AY60" s="3">
        <v>49718.8395626442</v>
      </c>
      <c r="AZ60" s="3">
        <v>49718.8395626442</v>
      </c>
      <c r="BA60" s="3">
        <v>49718.8395626442</v>
      </c>
    </row>
    <row r="61" spans="1:53" ht="15.75" x14ac:dyDescent="0.25">
      <c r="A61" s="46" t="s">
        <v>107</v>
      </c>
      <c r="B61" s="3" t="s">
        <v>132</v>
      </c>
      <c r="C61" s="3">
        <v>48928.255233450298</v>
      </c>
      <c r="D61" s="3">
        <v>48905.9512639452</v>
      </c>
      <c r="E61" s="3">
        <v>48883.647294440001</v>
      </c>
      <c r="F61" s="3">
        <v>48861.343324934896</v>
      </c>
      <c r="G61" s="3">
        <v>48839.039355429697</v>
      </c>
      <c r="H61" s="3">
        <v>48816.7353859246</v>
      </c>
      <c r="I61" s="3">
        <v>48853.189681665601</v>
      </c>
      <c r="J61" s="3">
        <v>48889.643977406697</v>
      </c>
      <c r="K61" s="3">
        <v>48926.098273147698</v>
      </c>
      <c r="L61" s="3">
        <v>48962.552568888801</v>
      </c>
      <c r="M61" s="3">
        <v>48999.006864629802</v>
      </c>
      <c r="N61" s="3">
        <v>49142.051968313703</v>
      </c>
      <c r="O61" s="3">
        <v>49285.097071997698</v>
      </c>
      <c r="P61" s="3">
        <v>49428.142175681598</v>
      </c>
      <c r="Q61" s="3">
        <v>49571.187279365498</v>
      </c>
      <c r="R61" s="3">
        <v>49714.232383049399</v>
      </c>
      <c r="S61" s="3">
        <v>49870.381640020802</v>
      </c>
      <c r="T61" s="3">
        <v>50026.530896992299</v>
      </c>
      <c r="U61" s="3">
        <v>50182.680153963702</v>
      </c>
      <c r="V61" s="3">
        <v>50338.829410935097</v>
      </c>
      <c r="W61" s="3">
        <v>50494.9786679065</v>
      </c>
      <c r="X61" s="3">
        <v>50388.725495065999</v>
      </c>
      <c r="Y61" s="3">
        <v>50282.472322225498</v>
      </c>
      <c r="Z61" s="3">
        <v>50176.219149384902</v>
      </c>
      <c r="AA61" s="3">
        <v>50069.965976544401</v>
      </c>
      <c r="AB61" s="3">
        <v>49963.712803703798</v>
      </c>
      <c r="AC61" s="3">
        <v>49893.036372125403</v>
      </c>
      <c r="AD61" s="3">
        <v>49822.359940547001</v>
      </c>
      <c r="AE61" s="3">
        <v>49751.683508968599</v>
      </c>
      <c r="AF61" s="3">
        <v>49681.007077390197</v>
      </c>
      <c r="AG61" s="3">
        <v>49610.3306458117</v>
      </c>
      <c r="AH61" s="3">
        <v>49619.803571141398</v>
      </c>
      <c r="AI61" s="3">
        <v>49629.276496471102</v>
      </c>
      <c r="AJ61" s="3">
        <v>49638.7494218008</v>
      </c>
      <c r="AK61" s="3">
        <v>49648.222347130497</v>
      </c>
      <c r="AL61" s="3">
        <v>49657.695272460202</v>
      </c>
      <c r="AM61" s="3">
        <v>49669.9530566182</v>
      </c>
      <c r="AN61" s="3">
        <v>49682.210840776199</v>
      </c>
      <c r="AO61" s="3">
        <v>49694.468624934198</v>
      </c>
      <c r="AP61" s="3">
        <v>49706.726409092298</v>
      </c>
      <c r="AQ61" s="3">
        <v>49718.984193250297</v>
      </c>
      <c r="AR61" s="3">
        <v>49718.984193250297</v>
      </c>
      <c r="AS61" s="3">
        <v>49718.984193250297</v>
      </c>
      <c r="AT61" s="3">
        <v>49718.984193250297</v>
      </c>
      <c r="AU61" s="3">
        <v>49718.984193250297</v>
      </c>
      <c r="AV61" s="3">
        <v>49718.984193250297</v>
      </c>
      <c r="AW61" s="3">
        <v>49718.984193250297</v>
      </c>
      <c r="AX61" s="3">
        <v>49718.984193250297</v>
      </c>
      <c r="AY61" s="3">
        <v>49718.984193250297</v>
      </c>
      <c r="AZ61" s="3">
        <v>49718.984193250297</v>
      </c>
      <c r="BA61" s="3">
        <v>49718.984193250297</v>
      </c>
    </row>
    <row r="62" spans="1:53" ht="15.75" x14ac:dyDescent="0.25">
      <c r="A62" s="46" t="s">
        <v>107</v>
      </c>
      <c r="B62" s="3" t="s">
        <v>133</v>
      </c>
      <c r="C62" s="3">
        <v>41840.8040271758</v>
      </c>
      <c r="D62" s="3">
        <v>40833.384495642596</v>
      </c>
      <c r="E62" s="3">
        <v>39825.964964109298</v>
      </c>
      <c r="F62" s="3">
        <v>38818.545432576102</v>
      </c>
      <c r="G62" s="3">
        <v>37811.125901042898</v>
      </c>
      <c r="H62" s="3">
        <v>36803.7063695096</v>
      </c>
      <c r="I62" s="3">
        <v>35882.5363325976</v>
      </c>
      <c r="J62" s="3">
        <v>34961.366295685497</v>
      </c>
      <c r="K62" s="3">
        <v>34040.196258773401</v>
      </c>
      <c r="L62" s="3">
        <v>33119.026221861401</v>
      </c>
      <c r="M62" s="3">
        <v>32197.856184949302</v>
      </c>
      <c r="N62" s="3">
        <v>31358.835275197402</v>
      </c>
      <c r="O62" s="3">
        <v>30519.814365445502</v>
      </c>
      <c r="P62" s="3">
        <v>29680.793455693602</v>
      </c>
      <c r="Q62" s="3">
        <v>28841.772545941702</v>
      </c>
      <c r="R62" s="3">
        <v>28002.751636189802</v>
      </c>
      <c r="S62" s="3">
        <v>28002.751636189802</v>
      </c>
      <c r="T62" s="3">
        <v>28002.751636189802</v>
      </c>
      <c r="U62" s="3">
        <v>28002.751636189802</v>
      </c>
      <c r="V62" s="3">
        <v>28002.751636189802</v>
      </c>
      <c r="W62" s="3">
        <v>28002.751636189802</v>
      </c>
      <c r="X62" s="3">
        <v>28002.751636189802</v>
      </c>
      <c r="Y62" s="3">
        <v>28002.751636189802</v>
      </c>
      <c r="Z62" s="3">
        <v>28002.751636189802</v>
      </c>
      <c r="AA62" s="3">
        <v>28002.751636189802</v>
      </c>
      <c r="AB62" s="3">
        <v>28002.751636189802</v>
      </c>
      <c r="AC62" s="3">
        <v>28002.751636189802</v>
      </c>
      <c r="AD62" s="3">
        <v>28002.751636189802</v>
      </c>
      <c r="AE62" s="3">
        <v>28002.751636189802</v>
      </c>
      <c r="AF62" s="3">
        <v>28002.751636189802</v>
      </c>
      <c r="AG62" s="3">
        <v>28002.751636189802</v>
      </c>
      <c r="AH62" s="3">
        <v>28002.751636189802</v>
      </c>
      <c r="AI62" s="3">
        <v>28002.751636189802</v>
      </c>
      <c r="AJ62" s="3">
        <v>28002.751636189802</v>
      </c>
      <c r="AK62" s="3">
        <v>28002.751636189802</v>
      </c>
      <c r="AL62" s="3">
        <v>28002.751636189802</v>
      </c>
      <c r="AM62" s="3">
        <v>28002.751636189802</v>
      </c>
      <c r="AN62" s="3">
        <v>28002.751636189802</v>
      </c>
      <c r="AO62" s="3">
        <v>28002.751636189802</v>
      </c>
      <c r="AP62" s="3">
        <v>28002.751636189802</v>
      </c>
      <c r="AQ62" s="3">
        <v>28002.751636189802</v>
      </c>
      <c r="AR62" s="3">
        <v>28002.751636189802</v>
      </c>
      <c r="AS62" s="3">
        <v>28002.751636189802</v>
      </c>
      <c r="AT62" s="3">
        <v>28002.751636189802</v>
      </c>
      <c r="AU62" s="3">
        <v>28002.751636189802</v>
      </c>
      <c r="AV62" s="3">
        <v>28002.751636189802</v>
      </c>
      <c r="AW62" s="3">
        <v>28002.751636189802</v>
      </c>
      <c r="AX62" s="3">
        <v>28002.751636189802</v>
      </c>
      <c r="AY62" s="3">
        <v>28002.751636189802</v>
      </c>
      <c r="AZ62" s="3">
        <v>28002.751636189802</v>
      </c>
      <c r="BA62" s="3">
        <v>28002.751636189802</v>
      </c>
    </row>
    <row r="63" spans="1:53" ht="15.75" x14ac:dyDescent="0.25">
      <c r="A63" s="3" t="s">
        <v>121</v>
      </c>
      <c r="B63" s="3" t="s">
        <v>134</v>
      </c>
      <c r="C63" s="3">
        <v>50685.4623430063</v>
      </c>
      <c r="D63" s="3">
        <v>50583.8805170345</v>
      </c>
      <c r="E63" s="3">
        <v>50482.298691062599</v>
      </c>
      <c r="F63" s="3">
        <v>50380.716865090799</v>
      </c>
      <c r="G63" s="3">
        <v>50279.135039118897</v>
      </c>
      <c r="H63" s="3">
        <v>50177.553213147097</v>
      </c>
      <c r="I63" s="3">
        <v>50126.056446811002</v>
      </c>
      <c r="J63" s="3">
        <v>50074.559680475002</v>
      </c>
      <c r="K63" s="3">
        <v>50023.0629141389</v>
      </c>
      <c r="L63" s="3">
        <v>49971.566147802798</v>
      </c>
      <c r="M63" s="3">
        <v>49920.069381466797</v>
      </c>
      <c r="N63" s="3">
        <v>49971.697861011198</v>
      </c>
      <c r="O63" s="3">
        <v>50023.326340555599</v>
      </c>
      <c r="P63" s="3">
        <v>50074.954820099898</v>
      </c>
      <c r="Q63" s="3">
        <v>50126.583299644299</v>
      </c>
      <c r="R63" s="3">
        <v>50178.211779188699</v>
      </c>
      <c r="S63" s="3">
        <v>50243.600408327002</v>
      </c>
      <c r="T63" s="3">
        <v>50308.989037465297</v>
      </c>
      <c r="U63" s="3">
        <v>50374.377666603599</v>
      </c>
      <c r="V63" s="3">
        <v>50439.7662957418</v>
      </c>
      <c r="W63" s="3">
        <v>50505.154924880102</v>
      </c>
      <c r="X63" s="3">
        <v>50396.860215410503</v>
      </c>
      <c r="Y63" s="3">
        <v>50288.565505940802</v>
      </c>
      <c r="Z63" s="3">
        <v>50180.270796471203</v>
      </c>
      <c r="AA63" s="3">
        <v>50071.976087001603</v>
      </c>
      <c r="AB63" s="3">
        <v>49963.681377531902</v>
      </c>
      <c r="AC63" s="3">
        <v>49893.016098539498</v>
      </c>
      <c r="AD63" s="3">
        <v>49822.350819546999</v>
      </c>
      <c r="AE63" s="3">
        <v>49751.685540554499</v>
      </c>
      <c r="AF63" s="3">
        <v>49681.020261562102</v>
      </c>
      <c r="AG63" s="3">
        <v>49610.354982569603</v>
      </c>
      <c r="AH63" s="3">
        <v>49619.818479635702</v>
      </c>
      <c r="AI63" s="3">
        <v>49629.281976701699</v>
      </c>
      <c r="AJ63" s="3">
        <v>49638.745473767798</v>
      </c>
      <c r="AK63" s="3">
        <v>49648.208970833897</v>
      </c>
      <c r="AL63" s="3">
        <v>49657.672467899902</v>
      </c>
      <c r="AM63" s="3">
        <v>49669.930950411203</v>
      </c>
      <c r="AN63" s="3">
        <v>49682.189432922401</v>
      </c>
      <c r="AO63" s="3">
        <v>49694.447915433702</v>
      </c>
      <c r="AP63" s="3">
        <v>49706.706397945003</v>
      </c>
      <c r="AQ63" s="3">
        <v>49718.964880456202</v>
      </c>
      <c r="AR63" s="3">
        <v>49718.964880456202</v>
      </c>
      <c r="AS63" s="3">
        <v>49718.964880456202</v>
      </c>
      <c r="AT63" s="3">
        <v>49718.964880456202</v>
      </c>
      <c r="AU63" s="3">
        <v>49718.964880456202</v>
      </c>
      <c r="AV63" s="3">
        <v>49718.964880456202</v>
      </c>
      <c r="AW63" s="3">
        <v>49718.964880456202</v>
      </c>
      <c r="AX63" s="3">
        <v>49718.964880456202</v>
      </c>
      <c r="AY63" s="3">
        <v>49718.964880456202</v>
      </c>
      <c r="AZ63" s="3">
        <v>49718.964880456202</v>
      </c>
      <c r="BA63" s="3">
        <v>49718.964880456202</v>
      </c>
    </row>
    <row r="64" spans="1:53" ht="15.75" x14ac:dyDescent="0.25">
      <c r="A64" s="3" t="s">
        <v>135</v>
      </c>
      <c r="B64" s="3" t="s">
        <v>136</v>
      </c>
      <c r="C64" s="3">
        <v>18168.339556343199</v>
      </c>
      <c r="D64" s="3">
        <v>18087.779843213699</v>
      </c>
      <c r="E64" s="3">
        <v>18007.220130084301</v>
      </c>
      <c r="F64" s="3">
        <v>17926.660416954801</v>
      </c>
      <c r="G64" s="3">
        <v>17846.100703825399</v>
      </c>
      <c r="H64" s="3">
        <v>17765.540990695899</v>
      </c>
      <c r="I64" s="3">
        <v>17855.717347129601</v>
      </c>
      <c r="J64" s="3">
        <v>17945.893703563201</v>
      </c>
      <c r="K64" s="3">
        <v>18036.0700599968</v>
      </c>
      <c r="L64" s="3">
        <v>18126.246416430498</v>
      </c>
      <c r="M64" s="3">
        <v>18216.422772864102</v>
      </c>
      <c r="N64" s="3">
        <v>18333.793370800799</v>
      </c>
      <c r="O64" s="3">
        <v>18451.163968737499</v>
      </c>
      <c r="P64" s="3">
        <v>18568.534566674101</v>
      </c>
      <c r="Q64" s="3">
        <v>18685.905164610798</v>
      </c>
      <c r="R64" s="3">
        <v>18803.275762547499</v>
      </c>
      <c r="S64" s="3">
        <v>18989.4734114286</v>
      </c>
      <c r="T64" s="3">
        <v>19175.671060309702</v>
      </c>
      <c r="U64" s="3">
        <v>19361.8687091908</v>
      </c>
      <c r="V64" s="3">
        <v>19548.066358071999</v>
      </c>
      <c r="W64" s="3">
        <v>19734.264006953101</v>
      </c>
      <c r="X64" s="3">
        <v>19821.558269623201</v>
      </c>
      <c r="Y64" s="3">
        <v>19908.852532293298</v>
      </c>
      <c r="Z64" s="3">
        <v>19996.146794963501</v>
      </c>
      <c r="AA64" s="3">
        <v>20083.441057633601</v>
      </c>
      <c r="AB64" s="3">
        <v>20170.735320303698</v>
      </c>
      <c r="AC64" s="3">
        <v>20216.8878974441</v>
      </c>
      <c r="AD64" s="3">
        <v>20263.040474584599</v>
      </c>
      <c r="AE64" s="3">
        <v>20309.193051725</v>
      </c>
      <c r="AF64" s="3">
        <v>20355.345628865402</v>
      </c>
      <c r="AG64" s="3">
        <v>20401.498206005799</v>
      </c>
      <c r="AH64" s="3">
        <v>20465.361529331502</v>
      </c>
      <c r="AI64" s="3">
        <v>20529.2248526572</v>
      </c>
      <c r="AJ64" s="3">
        <v>20593.088175982801</v>
      </c>
      <c r="AK64" s="3">
        <v>20656.951499308499</v>
      </c>
      <c r="AL64" s="3">
        <v>20720.814822634198</v>
      </c>
      <c r="AM64" s="3">
        <v>20782.652656748</v>
      </c>
      <c r="AN64" s="3">
        <v>20844.490490861801</v>
      </c>
      <c r="AO64" s="3">
        <v>20906.328324975599</v>
      </c>
      <c r="AP64" s="3">
        <v>20968.166159089302</v>
      </c>
      <c r="AQ64" s="3">
        <v>21030.0039932031</v>
      </c>
      <c r="AR64" s="3">
        <v>21030.0039932031</v>
      </c>
      <c r="AS64" s="3">
        <v>21030.0039932031</v>
      </c>
      <c r="AT64" s="3">
        <v>21030.0039932031</v>
      </c>
      <c r="AU64" s="3">
        <v>21030.0039932031</v>
      </c>
      <c r="AV64" s="3">
        <v>21030.0039932031</v>
      </c>
      <c r="AW64" s="3">
        <v>21030.0039932031</v>
      </c>
      <c r="AX64" s="3">
        <v>21030.0039932031</v>
      </c>
      <c r="AY64" s="3">
        <v>21030.0039932031</v>
      </c>
      <c r="AZ64" s="3">
        <v>21030.0039932031</v>
      </c>
      <c r="BA64" s="3">
        <v>21030.0039932031</v>
      </c>
    </row>
    <row r="65" spans="1:53" ht="15.75" x14ac:dyDescent="0.25">
      <c r="A65" s="3" t="s">
        <v>135</v>
      </c>
      <c r="B65" s="3" t="s">
        <v>137</v>
      </c>
      <c r="C65" s="3">
        <v>20917.827201155302</v>
      </c>
      <c r="D65" s="3">
        <v>20769.874522766298</v>
      </c>
      <c r="E65" s="3">
        <v>20621.921844377201</v>
      </c>
      <c r="F65" s="3">
        <v>20473.969165988099</v>
      </c>
      <c r="G65" s="3">
        <v>20326.016487599099</v>
      </c>
      <c r="H65" s="3">
        <v>20178.063809210002</v>
      </c>
      <c r="I65" s="3">
        <v>20110.102201513899</v>
      </c>
      <c r="J65" s="3">
        <v>20042.1405938178</v>
      </c>
      <c r="K65" s="3">
        <v>19974.178986121799</v>
      </c>
      <c r="L65" s="3">
        <v>19906.217378425699</v>
      </c>
      <c r="M65" s="3">
        <v>19838.2557707296</v>
      </c>
      <c r="N65" s="3">
        <v>19789.940504021601</v>
      </c>
      <c r="O65" s="3">
        <v>19741.625237313499</v>
      </c>
      <c r="P65" s="3">
        <v>19693.3099706055</v>
      </c>
      <c r="Q65" s="3">
        <v>19644.994703897399</v>
      </c>
      <c r="R65" s="3">
        <v>19596.679437189301</v>
      </c>
      <c r="S65" s="3">
        <v>19630.934993729701</v>
      </c>
      <c r="T65" s="3">
        <v>19665.190550270101</v>
      </c>
      <c r="U65" s="3">
        <v>19699.446106810399</v>
      </c>
      <c r="V65" s="3">
        <v>19733.701663350799</v>
      </c>
      <c r="W65" s="3">
        <v>19767.957219891101</v>
      </c>
      <c r="X65" s="3">
        <v>19842.261503890299</v>
      </c>
      <c r="Y65" s="3">
        <v>19916.5657878895</v>
      </c>
      <c r="Z65" s="3">
        <v>19990.870071888599</v>
      </c>
      <c r="AA65" s="3">
        <v>20065.174355887801</v>
      </c>
      <c r="AB65" s="3">
        <v>20139.478639886998</v>
      </c>
      <c r="AC65" s="3">
        <v>20205.411162817101</v>
      </c>
      <c r="AD65" s="3">
        <v>20271.343685747201</v>
      </c>
      <c r="AE65" s="3">
        <v>20337.2762086773</v>
      </c>
      <c r="AF65" s="3">
        <v>20403.208731607399</v>
      </c>
      <c r="AG65" s="3">
        <v>20469.141254537499</v>
      </c>
      <c r="AH65" s="3">
        <v>20531.942875398301</v>
      </c>
      <c r="AI65" s="3">
        <v>20594.744496259002</v>
      </c>
      <c r="AJ65" s="3">
        <v>20657.546117119698</v>
      </c>
      <c r="AK65" s="3">
        <v>20720.347737980501</v>
      </c>
      <c r="AL65" s="3">
        <v>20783.149358841201</v>
      </c>
      <c r="AM65" s="3">
        <v>20840.506481954799</v>
      </c>
      <c r="AN65" s="3">
        <v>20897.863605068502</v>
      </c>
      <c r="AO65" s="3">
        <v>20955.220728182099</v>
      </c>
      <c r="AP65" s="3">
        <v>21012.577851295799</v>
      </c>
      <c r="AQ65" s="3">
        <v>21069.9349744094</v>
      </c>
      <c r="AR65" s="3">
        <v>21069.9349744094</v>
      </c>
      <c r="AS65" s="3">
        <v>21069.9349744094</v>
      </c>
      <c r="AT65" s="3">
        <v>21069.9349744094</v>
      </c>
      <c r="AU65" s="3">
        <v>21069.9349744094</v>
      </c>
      <c r="AV65" s="3">
        <v>21069.9349744094</v>
      </c>
      <c r="AW65" s="3">
        <v>21069.9349744094</v>
      </c>
      <c r="AX65" s="3">
        <v>21069.9349744094</v>
      </c>
      <c r="AY65" s="3">
        <v>21069.9349744094</v>
      </c>
      <c r="AZ65" s="3">
        <v>21069.9349744094</v>
      </c>
      <c r="BA65" s="3">
        <v>21069.9349744094</v>
      </c>
    </row>
    <row r="66" spans="1:53" ht="15.75" x14ac:dyDescent="0.25">
      <c r="A66" s="3" t="s">
        <v>135</v>
      </c>
      <c r="B66" s="3" t="s">
        <v>138</v>
      </c>
      <c r="C66" s="3">
        <v>19711.017562032201</v>
      </c>
      <c r="D66" s="3">
        <v>19686.4424373316</v>
      </c>
      <c r="E66" s="3">
        <v>19661.867312630999</v>
      </c>
      <c r="F66" s="3">
        <v>19637.292187930401</v>
      </c>
      <c r="G66" s="3">
        <v>19612.7170632298</v>
      </c>
      <c r="H66" s="3">
        <v>19588.141938529199</v>
      </c>
      <c r="I66" s="3">
        <v>19605.874300359101</v>
      </c>
      <c r="J66" s="3">
        <v>19623.6066621891</v>
      </c>
      <c r="K66" s="3">
        <v>19641.339024018998</v>
      </c>
      <c r="L66" s="3">
        <v>19659.071385849002</v>
      </c>
      <c r="M66" s="3">
        <v>19676.8037476789</v>
      </c>
      <c r="N66" s="3">
        <v>19666.568665689101</v>
      </c>
      <c r="O66" s="3">
        <v>19656.333583699299</v>
      </c>
      <c r="P66" s="3">
        <v>19646.098501709501</v>
      </c>
      <c r="Q66" s="3">
        <v>19635.863419719699</v>
      </c>
      <c r="R66" s="3">
        <v>19625.628337729901</v>
      </c>
      <c r="S66" s="3">
        <v>19664.817091797599</v>
      </c>
      <c r="T66" s="3">
        <v>19704.0058458653</v>
      </c>
      <c r="U66" s="3">
        <v>19743.194599932998</v>
      </c>
      <c r="V66" s="3">
        <v>19782.3833540007</v>
      </c>
      <c r="W66" s="3">
        <v>19821.572108068402</v>
      </c>
      <c r="X66" s="3">
        <v>19877.844543290899</v>
      </c>
      <c r="Y66" s="3">
        <v>19934.116978513401</v>
      </c>
      <c r="Z66" s="3">
        <v>19990.389413735898</v>
      </c>
      <c r="AA66" s="3">
        <v>20046.6618489584</v>
      </c>
      <c r="AB66" s="3">
        <v>20102.934284180901</v>
      </c>
      <c r="AC66" s="3">
        <v>20177.648909189898</v>
      </c>
      <c r="AD66" s="3">
        <v>20252.363534198899</v>
      </c>
      <c r="AE66" s="3">
        <v>20327.0781592079</v>
      </c>
      <c r="AF66" s="3">
        <v>20401.792784216999</v>
      </c>
      <c r="AG66" s="3">
        <v>20476.507409226</v>
      </c>
      <c r="AH66" s="3">
        <v>20541.9653622769</v>
      </c>
      <c r="AI66" s="3">
        <v>20607.4233153278</v>
      </c>
      <c r="AJ66" s="3">
        <v>20672.8812683787</v>
      </c>
      <c r="AK66" s="3">
        <v>20738.3392214296</v>
      </c>
      <c r="AL66" s="3">
        <v>20803.7971744805</v>
      </c>
      <c r="AM66" s="3">
        <v>20861.918369165</v>
      </c>
      <c r="AN66" s="3">
        <v>20920.039563849499</v>
      </c>
      <c r="AO66" s="3">
        <v>20978.160758533999</v>
      </c>
      <c r="AP66" s="3">
        <v>21036.281953218499</v>
      </c>
      <c r="AQ66" s="3">
        <v>21094.403147903002</v>
      </c>
      <c r="AR66" s="3">
        <v>21094.403147903002</v>
      </c>
      <c r="AS66" s="3">
        <v>21094.403147903002</v>
      </c>
      <c r="AT66" s="3">
        <v>21094.403147903002</v>
      </c>
      <c r="AU66" s="3">
        <v>21094.403147903002</v>
      </c>
      <c r="AV66" s="3">
        <v>21094.403147903002</v>
      </c>
      <c r="AW66" s="3">
        <v>21094.403147903002</v>
      </c>
      <c r="AX66" s="3">
        <v>21094.403147903002</v>
      </c>
      <c r="AY66" s="3">
        <v>21094.403147903002</v>
      </c>
      <c r="AZ66" s="3">
        <v>21094.403147903002</v>
      </c>
      <c r="BA66" s="3">
        <v>21094.403147903002</v>
      </c>
    </row>
    <row r="67" spans="1:53" ht="15.75" x14ac:dyDescent="0.25">
      <c r="A67" s="3" t="s">
        <v>135</v>
      </c>
      <c r="B67" s="3" t="s">
        <v>139</v>
      </c>
      <c r="C67" s="3">
        <v>4020.7458490282002</v>
      </c>
      <c r="D67" s="3">
        <v>4009.3755094142798</v>
      </c>
      <c r="E67" s="3">
        <v>3998.0051698003599</v>
      </c>
      <c r="F67" s="3">
        <v>3986.63483018643</v>
      </c>
      <c r="G67" s="3">
        <v>3975.2644905725101</v>
      </c>
      <c r="H67" s="3">
        <v>3963.8941509585902</v>
      </c>
      <c r="I67" s="3">
        <v>3956.4469152118099</v>
      </c>
      <c r="J67" s="3">
        <v>3948.9996794650301</v>
      </c>
      <c r="K67" s="3">
        <v>3941.5524437182598</v>
      </c>
      <c r="L67" s="3">
        <v>3934.10520797148</v>
      </c>
      <c r="M67" s="3">
        <v>3926.6579722247002</v>
      </c>
      <c r="N67" s="3">
        <v>3906.55227623563</v>
      </c>
      <c r="O67" s="3">
        <v>3886.4465802465602</v>
      </c>
      <c r="P67" s="3">
        <v>3866.34088425748</v>
      </c>
      <c r="Q67" s="3">
        <v>3846.2351882684102</v>
      </c>
      <c r="R67" s="3">
        <v>3826.12949227934</v>
      </c>
      <c r="S67" s="3">
        <v>3806.4515496110998</v>
      </c>
      <c r="T67" s="3">
        <v>3786.7736069428702</v>
      </c>
      <c r="U67" s="3">
        <v>3767.0956642746401</v>
      </c>
      <c r="V67" s="3">
        <v>3747.4177216064099</v>
      </c>
      <c r="W67" s="3">
        <v>3727.7397789381698</v>
      </c>
      <c r="X67" s="3">
        <v>3710.80597965675</v>
      </c>
      <c r="Y67" s="3">
        <v>3693.8721803753201</v>
      </c>
      <c r="Z67" s="3">
        <v>3676.9383810938998</v>
      </c>
      <c r="AA67" s="3">
        <v>3660.00458181247</v>
      </c>
      <c r="AB67" s="3">
        <v>3643.0707825310501</v>
      </c>
      <c r="AC67" s="3">
        <v>3634.6787038867601</v>
      </c>
      <c r="AD67" s="3">
        <v>3626.2866252424601</v>
      </c>
      <c r="AE67" s="3">
        <v>3617.8945465981701</v>
      </c>
      <c r="AF67" s="3">
        <v>3609.5024679538801</v>
      </c>
      <c r="AG67" s="3">
        <v>3601.1103893095801</v>
      </c>
      <c r="AH67" s="3">
        <v>3596.2500154659301</v>
      </c>
      <c r="AI67" s="3">
        <v>3591.3896416222801</v>
      </c>
      <c r="AJ67" s="3">
        <v>3586.5292677786301</v>
      </c>
      <c r="AK67" s="3">
        <v>3581.6688939349801</v>
      </c>
      <c r="AL67" s="3">
        <v>3576.8085200913301</v>
      </c>
      <c r="AM67" s="3">
        <v>3571.9814206059</v>
      </c>
      <c r="AN67" s="3">
        <v>3567.1543211204698</v>
      </c>
      <c r="AO67" s="3">
        <v>3562.3272216350401</v>
      </c>
      <c r="AP67" s="3">
        <v>3557.50012214961</v>
      </c>
      <c r="AQ67" s="3">
        <v>3552.6730226641798</v>
      </c>
      <c r="AR67" s="3">
        <v>3552.6730226641798</v>
      </c>
      <c r="AS67" s="3">
        <v>3552.6730226641798</v>
      </c>
      <c r="AT67" s="3">
        <v>3552.6730226641798</v>
      </c>
      <c r="AU67" s="3">
        <v>3552.6730226641798</v>
      </c>
      <c r="AV67" s="3">
        <v>3552.6730226641798</v>
      </c>
      <c r="AW67" s="3">
        <v>3552.6730226641798</v>
      </c>
      <c r="AX67" s="3">
        <v>3552.6730226641798</v>
      </c>
      <c r="AY67" s="3">
        <v>3552.6730226641798</v>
      </c>
      <c r="AZ67" s="3">
        <v>3552.6730226641798</v>
      </c>
      <c r="BA67" s="3">
        <v>3552.6730226641798</v>
      </c>
    </row>
    <row r="68" spans="1:53" ht="15.75" x14ac:dyDescent="0.25">
      <c r="A68" s="3" t="s">
        <v>135</v>
      </c>
      <c r="B68" s="3" t="s">
        <v>140</v>
      </c>
      <c r="C68" s="3">
        <v>17973.6624094611</v>
      </c>
      <c r="D68" s="3">
        <v>17954.289625518501</v>
      </c>
      <c r="E68" s="3">
        <v>17934.916841576</v>
      </c>
      <c r="F68" s="3">
        <v>17915.544057633499</v>
      </c>
      <c r="G68" s="3">
        <v>17896.171273690899</v>
      </c>
      <c r="H68" s="3">
        <v>17876.798489748398</v>
      </c>
      <c r="I68" s="3">
        <v>17935.451709955902</v>
      </c>
      <c r="J68" s="3">
        <v>17994.104930163299</v>
      </c>
      <c r="K68" s="3">
        <v>18052.758150370799</v>
      </c>
      <c r="L68" s="3">
        <v>18111.4113705782</v>
      </c>
      <c r="M68" s="3">
        <v>18170.0645907857</v>
      </c>
      <c r="N68" s="3">
        <v>18231.495605779499</v>
      </c>
      <c r="O68" s="3">
        <v>18292.926620773302</v>
      </c>
      <c r="P68" s="3">
        <v>18354.357635767199</v>
      </c>
      <c r="Q68" s="3">
        <v>18415.788650760998</v>
      </c>
      <c r="R68" s="3">
        <v>18477.219665754801</v>
      </c>
      <c r="S68" s="3">
        <v>18557.101117931001</v>
      </c>
      <c r="T68" s="3">
        <v>18636.9825701072</v>
      </c>
      <c r="U68" s="3">
        <v>18716.864022283498</v>
      </c>
      <c r="V68" s="3">
        <v>18796.745474459702</v>
      </c>
      <c r="W68" s="3">
        <v>18876.626926635901</v>
      </c>
      <c r="X68" s="3">
        <v>18925.201737731099</v>
      </c>
      <c r="Y68" s="3">
        <v>18973.776548826299</v>
      </c>
      <c r="Z68" s="3">
        <v>19022.351359921598</v>
      </c>
      <c r="AA68" s="3">
        <v>19070.926171016799</v>
      </c>
      <c r="AB68" s="3">
        <v>19119.500982112098</v>
      </c>
      <c r="AC68" s="3">
        <v>19157.192925413699</v>
      </c>
      <c r="AD68" s="3">
        <v>19194.884868715399</v>
      </c>
      <c r="AE68" s="3">
        <v>19232.576812017</v>
      </c>
      <c r="AF68" s="3">
        <v>19270.268755318699</v>
      </c>
      <c r="AG68" s="3">
        <v>19307.9606986203</v>
      </c>
      <c r="AH68" s="3">
        <v>19346.846818670299</v>
      </c>
      <c r="AI68" s="3">
        <v>19385.732938720299</v>
      </c>
      <c r="AJ68" s="3">
        <v>19424.619058770299</v>
      </c>
      <c r="AK68" s="3">
        <v>19463.505178820302</v>
      </c>
      <c r="AL68" s="3">
        <v>19502.391298870301</v>
      </c>
      <c r="AM68" s="3">
        <v>19541.963390087101</v>
      </c>
      <c r="AN68" s="3">
        <v>19581.535481303999</v>
      </c>
      <c r="AO68" s="3">
        <v>19621.107572520901</v>
      </c>
      <c r="AP68" s="3">
        <v>19660.679663737701</v>
      </c>
      <c r="AQ68" s="3">
        <v>19700.251754954599</v>
      </c>
      <c r="AR68" s="3">
        <v>19700.251754954599</v>
      </c>
      <c r="AS68" s="3">
        <v>19700.251754954599</v>
      </c>
      <c r="AT68" s="3">
        <v>19700.251754954599</v>
      </c>
      <c r="AU68" s="3">
        <v>19700.251754954599</v>
      </c>
      <c r="AV68" s="3">
        <v>19700.251754954599</v>
      </c>
      <c r="AW68" s="3">
        <v>19700.251754954599</v>
      </c>
      <c r="AX68" s="3">
        <v>19700.251754954599</v>
      </c>
      <c r="AY68" s="3">
        <v>19700.251754954599</v>
      </c>
      <c r="AZ68" s="3">
        <v>19700.251754954599</v>
      </c>
      <c r="BA68" s="3">
        <v>19700.251754954599</v>
      </c>
    </row>
    <row r="69" spans="1:53" ht="15.75" x14ac:dyDescent="0.25">
      <c r="A69" s="3" t="s">
        <v>135</v>
      </c>
      <c r="B69" s="3" t="s">
        <v>141</v>
      </c>
      <c r="C69" s="3">
        <v>17469.851457130699</v>
      </c>
      <c r="D69" s="3">
        <v>17675.241642131401</v>
      </c>
      <c r="E69" s="3">
        <v>17880.6318271321</v>
      </c>
      <c r="F69" s="3">
        <v>18086.022012132798</v>
      </c>
      <c r="G69" s="3">
        <v>18291.412197133501</v>
      </c>
      <c r="H69" s="3">
        <v>18496.802382134199</v>
      </c>
      <c r="I69" s="3">
        <v>18718.869345213701</v>
      </c>
      <c r="J69" s="3">
        <v>18940.936308293301</v>
      </c>
      <c r="K69" s="3">
        <v>19163.003271372902</v>
      </c>
      <c r="L69" s="3">
        <v>19385.070234452502</v>
      </c>
      <c r="M69" s="3">
        <v>19607.137197532102</v>
      </c>
      <c r="N69" s="3">
        <v>19703.901797418999</v>
      </c>
      <c r="O69" s="3">
        <v>19800.666397305999</v>
      </c>
      <c r="P69" s="3">
        <v>19897.4309971929</v>
      </c>
      <c r="Q69" s="3">
        <v>19994.195597079801</v>
      </c>
      <c r="R69" s="3">
        <v>20090.9601969668</v>
      </c>
      <c r="S69" s="3">
        <v>20130.9816244496</v>
      </c>
      <c r="T69" s="3">
        <v>20171.003051932501</v>
      </c>
      <c r="U69" s="3">
        <v>20211.024479415399</v>
      </c>
      <c r="V69" s="3">
        <v>20251.0459068983</v>
      </c>
      <c r="W69" s="3">
        <v>20291.067334381201</v>
      </c>
      <c r="X69" s="3">
        <v>20285.970104992699</v>
      </c>
      <c r="Y69" s="3">
        <v>20280.8728756042</v>
      </c>
      <c r="Z69" s="3">
        <v>20275.775646215701</v>
      </c>
      <c r="AA69" s="3">
        <v>20270.678416827199</v>
      </c>
      <c r="AB69" s="3">
        <v>20265.5811874387</v>
      </c>
      <c r="AC69" s="3">
        <v>20297.143188716102</v>
      </c>
      <c r="AD69" s="3">
        <v>20328.705189993601</v>
      </c>
      <c r="AE69" s="3">
        <v>20360.267191270999</v>
      </c>
      <c r="AF69" s="3">
        <v>20391.829192548401</v>
      </c>
      <c r="AG69" s="3">
        <v>20423.391193825901</v>
      </c>
      <c r="AH69" s="3">
        <v>20485.4421145704</v>
      </c>
      <c r="AI69" s="3">
        <v>20547.493035314899</v>
      </c>
      <c r="AJ69" s="3">
        <v>20609.543956059399</v>
      </c>
      <c r="AK69" s="3">
        <v>20671.594876804</v>
      </c>
      <c r="AL69" s="3">
        <v>20733.645797548499</v>
      </c>
      <c r="AM69" s="3">
        <v>20794.9371745811</v>
      </c>
      <c r="AN69" s="3">
        <v>20856.228551613702</v>
      </c>
      <c r="AO69" s="3">
        <v>20917.519928646299</v>
      </c>
      <c r="AP69" s="3">
        <v>20978.811305678799</v>
      </c>
      <c r="AQ69" s="3">
        <v>21040.1026827114</v>
      </c>
      <c r="AR69" s="3">
        <v>21040.1026827114</v>
      </c>
      <c r="AS69" s="3">
        <v>21040.1026827114</v>
      </c>
      <c r="AT69" s="3">
        <v>21040.1026827114</v>
      </c>
      <c r="AU69" s="3">
        <v>21040.1026827114</v>
      </c>
      <c r="AV69" s="3">
        <v>21040.1026827114</v>
      </c>
      <c r="AW69" s="3">
        <v>21040.1026827114</v>
      </c>
      <c r="AX69" s="3">
        <v>21040.1026827114</v>
      </c>
      <c r="AY69" s="3">
        <v>21040.1026827114</v>
      </c>
      <c r="AZ69" s="3">
        <v>21040.1026827114</v>
      </c>
      <c r="BA69" s="3">
        <v>21040.1026827114</v>
      </c>
    </row>
    <row r="70" spans="1:53" ht="15.75" x14ac:dyDescent="0.25">
      <c r="A70" s="3" t="s">
        <v>135</v>
      </c>
      <c r="B70" s="3" t="s">
        <v>142</v>
      </c>
      <c r="C70" s="3">
        <v>8881.8420615397299</v>
      </c>
      <c r="D70" s="3">
        <v>7546.38357193908</v>
      </c>
      <c r="E70" s="3">
        <v>6210.92508233843</v>
      </c>
      <c r="F70" s="3">
        <v>4875.46659273778</v>
      </c>
      <c r="G70" s="3">
        <v>3540.0081031371301</v>
      </c>
      <c r="H70" s="3">
        <v>2204.5496135364801</v>
      </c>
      <c r="I70" s="3">
        <v>2204.5496135364801</v>
      </c>
      <c r="J70" s="3">
        <v>2204.5496135364801</v>
      </c>
      <c r="K70" s="3">
        <v>2204.5496135364801</v>
      </c>
      <c r="L70" s="3">
        <v>2204.5496135364801</v>
      </c>
      <c r="M70" s="3">
        <v>2204.5496135364801</v>
      </c>
      <c r="N70" s="3">
        <v>2204.5496135364801</v>
      </c>
      <c r="O70" s="3">
        <v>2204.5496135364801</v>
      </c>
      <c r="P70" s="3">
        <v>2204.5496135364801</v>
      </c>
      <c r="Q70" s="3">
        <v>2204.5496135364801</v>
      </c>
      <c r="R70" s="3">
        <v>2204.5496135364801</v>
      </c>
      <c r="S70" s="3">
        <v>2204.5496135364801</v>
      </c>
      <c r="T70" s="3">
        <v>2204.5496135364801</v>
      </c>
      <c r="U70" s="3">
        <v>2204.5496135364801</v>
      </c>
      <c r="V70" s="3">
        <v>2204.5496135364801</v>
      </c>
      <c r="W70" s="3">
        <v>2204.5496135364801</v>
      </c>
      <c r="X70" s="3">
        <v>2204.5496135364801</v>
      </c>
      <c r="Y70" s="3">
        <v>2204.5496135364801</v>
      </c>
      <c r="Z70" s="3">
        <v>2204.5496135364801</v>
      </c>
      <c r="AA70" s="3">
        <v>2204.5496135364801</v>
      </c>
      <c r="AB70" s="3">
        <v>2204.5496135364801</v>
      </c>
      <c r="AC70" s="3">
        <v>2204.5496135364801</v>
      </c>
      <c r="AD70" s="3">
        <v>2204.5496135364801</v>
      </c>
      <c r="AE70" s="3">
        <v>2204.5496135364801</v>
      </c>
      <c r="AF70" s="3">
        <v>2204.5496135364801</v>
      </c>
      <c r="AG70" s="3">
        <v>2204.5496135364801</v>
      </c>
      <c r="AH70" s="3">
        <v>2204.5496135364801</v>
      </c>
      <c r="AI70" s="3">
        <v>2204.5496135364801</v>
      </c>
      <c r="AJ70" s="3">
        <v>2204.5496135364801</v>
      </c>
      <c r="AK70" s="3">
        <v>2204.5496135364801</v>
      </c>
      <c r="AL70" s="3">
        <v>2204.5496135364801</v>
      </c>
      <c r="AM70" s="3">
        <v>2204.5496135364801</v>
      </c>
      <c r="AN70" s="3">
        <v>2204.5496135364801</v>
      </c>
      <c r="AO70" s="3">
        <v>2204.5496135364801</v>
      </c>
      <c r="AP70" s="3">
        <v>2204.5496135364801</v>
      </c>
      <c r="AQ70" s="3">
        <v>2204.5496135364801</v>
      </c>
      <c r="AR70" s="3">
        <v>2204.5496135364801</v>
      </c>
      <c r="AS70" s="3">
        <v>2204.5496135364801</v>
      </c>
      <c r="AT70" s="3">
        <v>2204.5496135364801</v>
      </c>
      <c r="AU70" s="3">
        <v>2204.5496135364801</v>
      </c>
      <c r="AV70" s="3">
        <v>2204.5496135364801</v>
      </c>
      <c r="AW70" s="3">
        <v>2204.5496135364801</v>
      </c>
      <c r="AX70" s="3">
        <v>2204.5496135364801</v>
      </c>
      <c r="AY70" s="3">
        <v>2204.5496135364801</v>
      </c>
      <c r="AZ70" s="3">
        <v>2204.5496135364801</v>
      </c>
      <c r="BA70" s="3">
        <v>2204.5496135364801</v>
      </c>
    </row>
    <row r="71" spans="1:53" ht="15.75" x14ac:dyDescent="0.25">
      <c r="A71" s="3" t="s">
        <v>135</v>
      </c>
      <c r="B71" s="3" t="s">
        <v>143</v>
      </c>
      <c r="C71" s="3">
        <v>9806.50378464393</v>
      </c>
      <c r="D71" s="3">
        <v>9655.4741716267999</v>
      </c>
      <c r="E71" s="3">
        <v>9504.4445586096808</v>
      </c>
      <c r="F71" s="3">
        <v>9353.4149455925508</v>
      </c>
      <c r="G71" s="3">
        <v>9202.3853325754208</v>
      </c>
      <c r="H71" s="3">
        <v>9051.3557195582907</v>
      </c>
      <c r="I71" s="3">
        <v>9051.3557195582907</v>
      </c>
      <c r="J71" s="3">
        <v>9051.3557195582907</v>
      </c>
      <c r="K71" s="3">
        <v>9051.3557195582907</v>
      </c>
      <c r="L71" s="3">
        <v>9051.3557195582907</v>
      </c>
      <c r="M71" s="3">
        <v>9051.3557195582907</v>
      </c>
      <c r="N71" s="3">
        <v>9051.3557195582907</v>
      </c>
      <c r="O71" s="3">
        <v>9051.3557195582907</v>
      </c>
      <c r="P71" s="3">
        <v>9051.3557195582907</v>
      </c>
      <c r="Q71" s="3">
        <v>9051.3557195582907</v>
      </c>
      <c r="R71" s="3">
        <v>9051.3557195582907</v>
      </c>
      <c r="S71" s="3">
        <v>9051.3557195582907</v>
      </c>
      <c r="T71" s="3">
        <v>9051.3557195582907</v>
      </c>
      <c r="U71" s="3">
        <v>9051.3557195582907</v>
      </c>
      <c r="V71" s="3">
        <v>9051.3557195582907</v>
      </c>
      <c r="W71" s="3">
        <v>9051.3557195582907</v>
      </c>
      <c r="X71" s="3">
        <v>9051.3557195582907</v>
      </c>
      <c r="Y71" s="3">
        <v>9051.3557195582907</v>
      </c>
      <c r="Z71" s="3">
        <v>9051.3557195582907</v>
      </c>
      <c r="AA71" s="3">
        <v>9051.3557195582907</v>
      </c>
      <c r="AB71" s="3">
        <v>9051.3557195582907</v>
      </c>
      <c r="AC71" s="3">
        <v>9051.3557195582907</v>
      </c>
      <c r="AD71" s="3">
        <v>9051.3557195582907</v>
      </c>
      <c r="AE71" s="3">
        <v>9051.3557195582907</v>
      </c>
      <c r="AF71" s="3">
        <v>9051.3557195582907</v>
      </c>
      <c r="AG71" s="3">
        <v>9051.3557195582907</v>
      </c>
      <c r="AH71" s="3">
        <v>9051.3557195582907</v>
      </c>
      <c r="AI71" s="3">
        <v>9051.3557195582907</v>
      </c>
      <c r="AJ71" s="3">
        <v>9051.3557195582907</v>
      </c>
      <c r="AK71" s="3">
        <v>9051.3557195582907</v>
      </c>
      <c r="AL71" s="3">
        <v>9051.3557195582907</v>
      </c>
      <c r="AM71" s="3">
        <v>9051.3557195582907</v>
      </c>
      <c r="AN71" s="3">
        <v>9051.3557195582907</v>
      </c>
      <c r="AO71" s="3">
        <v>9051.3557195582907</v>
      </c>
      <c r="AP71" s="3">
        <v>9051.3557195582907</v>
      </c>
      <c r="AQ71" s="3">
        <v>9051.3557195582907</v>
      </c>
      <c r="AR71" s="3">
        <v>9051.3557195582907</v>
      </c>
      <c r="AS71" s="3">
        <v>9051.3557195582907</v>
      </c>
      <c r="AT71" s="3">
        <v>9051.3557195582907</v>
      </c>
      <c r="AU71" s="3">
        <v>9051.3557195582907</v>
      </c>
      <c r="AV71" s="3">
        <v>9051.3557195582907</v>
      </c>
      <c r="AW71" s="3">
        <v>9051.3557195582907</v>
      </c>
      <c r="AX71" s="3">
        <v>9051.3557195582907</v>
      </c>
      <c r="AY71" s="3">
        <v>9051.3557195582907</v>
      </c>
      <c r="AZ71" s="3">
        <v>9051.3557195582907</v>
      </c>
      <c r="BA71" s="3">
        <v>9051.3557195582907</v>
      </c>
    </row>
    <row r="72" spans="1:53" ht="15.75" x14ac:dyDescent="0.25">
      <c r="A72" s="3" t="s">
        <v>135</v>
      </c>
      <c r="B72" s="3" t="s">
        <v>144</v>
      </c>
      <c r="C72" s="3">
        <v>29590.554377012799</v>
      </c>
      <c r="D72" s="3">
        <v>29843.707659375901</v>
      </c>
      <c r="E72" s="3">
        <v>30096.860941739</v>
      </c>
      <c r="F72" s="3">
        <v>30350.014224102099</v>
      </c>
      <c r="G72" s="3">
        <v>30603.167506465201</v>
      </c>
      <c r="H72" s="3">
        <v>30856.320788828201</v>
      </c>
      <c r="I72" s="3">
        <v>31215.788652550498</v>
      </c>
      <c r="J72" s="3">
        <v>31575.256516272701</v>
      </c>
      <c r="K72" s="3">
        <v>31934.724379995001</v>
      </c>
      <c r="L72" s="3">
        <v>32294.1922437172</v>
      </c>
      <c r="M72" s="3">
        <v>32653.660107439398</v>
      </c>
      <c r="N72" s="3">
        <v>32855.763706417398</v>
      </c>
      <c r="O72" s="3">
        <v>33057.867305395303</v>
      </c>
      <c r="P72" s="3">
        <v>33259.970904373302</v>
      </c>
      <c r="Q72" s="3">
        <v>33462.074503351199</v>
      </c>
      <c r="R72" s="3">
        <v>33664.178102329097</v>
      </c>
      <c r="S72" s="3">
        <v>33952.175930452599</v>
      </c>
      <c r="T72" s="3">
        <v>34240.1737585761</v>
      </c>
      <c r="U72" s="3">
        <v>34528.1715866995</v>
      </c>
      <c r="V72" s="3">
        <v>34816.169414823002</v>
      </c>
      <c r="W72" s="3">
        <v>35104.167242946503</v>
      </c>
      <c r="X72" s="3">
        <v>35244.166328981097</v>
      </c>
      <c r="Y72" s="3">
        <v>35384.165415015697</v>
      </c>
      <c r="Z72" s="3">
        <v>35524.164501050298</v>
      </c>
      <c r="AA72" s="3">
        <v>35664.163587084899</v>
      </c>
      <c r="AB72" s="3">
        <v>35804.162673119499</v>
      </c>
      <c r="AC72" s="3">
        <v>35876.120541892902</v>
      </c>
      <c r="AD72" s="3">
        <v>35948.078410666298</v>
      </c>
      <c r="AE72" s="3">
        <v>36020.036279439599</v>
      </c>
      <c r="AF72" s="3">
        <v>36091.994148213002</v>
      </c>
      <c r="AG72" s="3">
        <v>36163.952016986303</v>
      </c>
      <c r="AH72" s="3">
        <v>36287.348008594199</v>
      </c>
      <c r="AI72" s="3">
        <v>36410.744000202198</v>
      </c>
      <c r="AJ72" s="3">
        <v>36534.139991810101</v>
      </c>
      <c r="AK72" s="3">
        <v>36657.535983417998</v>
      </c>
      <c r="AL72" s="3">
        <v>36780.931975025902</v>
      </c>
      <c r="AM72" s="3">
        <v>36913.565554859102</v>
      </c>
      <c r="AN72" s="3">
        <v>37046.199134692397</v>
      </c>
      <c r="AO72" s="3">
        <v>37178.832714525597</v>
      </c>
      <c r="AP72" s="3">
        <v>37311.466294358797</v>
      </c>
      <c r="AQ72" s="3">
        <v>37444.099874192099</v>
      </c>
      <c r="AR72" s="3">
        <v>37444.099874192099</v>
      </c>
      <c r="AS72" s="3">
        <v>37444.099874192099</v>
      </c>
      <c r="AT72" s="3">
        <v>37444.099874192099</v>
      </c>
      <c r="AU72" s="3">
        <v>37444.099874192099</v>
      </c>
      <c r="AV72" s="3">
        <v>37444.099874192099</v>
      </c>
      <c r="AW72" s="3">
        <v>37444.099874192099</v>
      </c>
      <c r="AX72" s="3">
        <v>37444.099874192099</v>
      </c>
      <c r="AY72" s="3">
        <v>37444.099874192099</v>
      </c>
      <c r="AZ72" s="3">
        <v>37444.099874192099</v>
      </c>
      <c r="BA72" s="3">
        <v>37444.099874192099</v>
      </c>
    </row>
    <row r="73" spans="1:53" ht="15.75" x14ac:dyDescent="0.25">
      <c r="A73" s="3" t="s">
        <v>135</v>
      </c>
      <c r="B73" s="3" t="s">
        <v>145</v>
      </c>
      <c r="C73" s="3">
        <v>20601.9178116148</v>
      </c>
      <c r="D73" s="3">
        <v>20613.482334111901</v>
      </c>
      <c r="E73" s="3">
        <v>20625.046856608998</v>
      </c>
      <c r="F73" s="3">
        <v>20636.611379106002</v>
      </c>
      <c r="G73" s="3">
        <v>20648.175901603099</v>
      </c>
      <c r="H73" s="3">
        <v>20659.7404241002</v>
      </c>
      <c r="I73" s="3">
        <v>20848.529148828398</v>
      </c>
      <c r="J73" s="3">
        <v>21037.3178735566</v>
      </c>
      <c r="K73" s="3">
        <v>21226.1065982849</v>
      </c>
      <c r="L73" s="3">
        <v>21414.895323013101</v>
      </c>
      <c r="M73" s="3">
        <v>21603.684047741299</v>
      </c>
      <c r="N73" s="3">
        <v>21736.752972212998</v>
      </c>
      <c r="O73" s="3">
        <v>21869.821896684702</v>
      </c>
      <c r="P73" s="3">
        <v>22002.890821156299</v>
      </c>
      <c r="Q73" s="3">
        <v>22135.959745627999</v>
      </c>
      <c r="R73" s="3">
        <v>22269.0286700996</v>
      </c>
      <c r="S73" s="3">
        <v>22455.030324339499</v>
      </c>
      <c r="T73" s="3">
        <v>22641.031978579402</v>
      </c>
      <c r="U73" s="3">
        <v>22827.033632819301</v>
      </c>
      <c r="V73" s="3">
        <v>23013.035287059101</v>
      </c>
      <c r="W73" s="3">
        <v>23199.036941299</v>
      </c>
      <c r="X73" s="3">
        <v>23288.025731774698</v>
      </c>
      <c r="Y73" s="3">
        <v>23377.014522250302</v>
      </c>
      <c r="Z73" s="3">
        <v>23466.003312725999</v>
      </c>
      <c r="AA73" s="3">
        <v>23554.992103201599</v>
      </c>
      <c r="AB73" s="3">
        <v>23643.980893677301</v>
      </c>
      <c r="AC73" s="3">
        <v>23696.157259764499</v>
      </c>
      <c r="AD73" s="3">
        <v>23748.333625851701</v>
      </c>
      <c r="AE73" s="3">
        <v>23800.509991939001</v>
      </c>
      <c r="AF73" s="3">
        <v>23852.6863580262</v>
      </c>
      <c r="AG73" s="3">
        <v>23904.8627241135</v>
      </c>
      <c r="AH73" s="3">
        <v>23991.679599139399</v>
      </c>
      <c r="AI73" s="3">
        <v>24078.496474165298</v>
      </c>
      <c r="AJ73" s="3">
        <v>24165.313349191201</v>
      </c>
      <c r="AK73" s="3">
        <v>24252.130224217199</v>
      </c>
      <c r="AL73" s="3">
        <v>24338.947099243102</v>
      </c>
      <c r="AM73" s="3">
        <v>24427.752812512401</v>
      </c>
      <c r="AN73" s="3">
        <v>24516.5585257817</v>
      </c>
      <c r="AO73" s="3">
        <v>24605.364239050999</v>
      </c>
      <c r="AP73" s="3">
        <v>24694.169952320299</v>
      </c>
      <c r="AQ73" s="3">
        <v>24782.9756655897</v>
      </c>
      <c r="AR73" s="3">
        <v>24782.9756655897</v>
      </c>
      <c r="AS73" s="3">
        <v>24782.9756655897</v>
      </c>
      <c r="AT73" s="3">
        <v>24782.9756655897</v>
      </c>
      <c r="AU73" s="3">
        <v>24782.9756655897</v>
      </c>
      <c r="AV73" s="3">
        <v>24782.9756655897</v>
      </c>
      <c r="AW73" s="3">
        <v>24782.9756655897</v>
      </c>
      <c r="AX73" s="3">
        <v>24782.9756655897</v>
      </c>
      <c r="AY73" s="3">
        <v>24782.9756655897</v>
      </c>
      <c r="AZ73" s="3">
        <v>24782.9756655897</v>
      </c>
      <c r="BA73" s="3">
        <v>24782.9756655897</v>
      </c>
    </row>
    <row r="74" spans="1:53" ht="15.75" x14ac:dyDescent="0.25">
      <c r="A74" s="46" t="s">
        <v>104</v>
      </c>
      <c r="B74" s="3" t="s">
        <v>146</v>
      </c>
      <c r="C74" s="3">
        <v>190484.51206755501</v>
      </c>
      <c r="D74" s="3">
        <v>185869.99882967299</v>
      </c>
      <c r="E74" s="3">
        <v>181255.48559179201</v>
      </c>
      <c r="F74" s="3">
        <v>176640.972353911</v>
      </c>
      <c r="G74" s="3">
        <v>172026.459116029</v>
      </c>
      <c r="H74" s="3">
        <v>167411.94587814799</v>
      </c>
      <c r="I74" s="3">
        <v>164530.66751514899</v>
      </c>
      <c r="J74" s="3">
        <v>161649.38915214999</v>
      </c>
      <c r="K74" s="3">
        <v>158768.11078915099</v>
      </c>
      <c r="L74" s="3">
        <v>155886.83242615301</v>
      </c>
      <c r="M74" s="3">
        <v>153005.55406315401</v>
      </c>
      <c r="N74" s="3">
        <v>152117.022918339</v>
      </c>
      <c r="O74" s="3">
        <v>151228.491773524</v>
      </c>
      <c r="P74" s="3">
        <v>150339.96062870999</v>
      </c>
      <c r="Q74" s="3">
        <v>149451.42948389499</v>
      </c>
      <c r="R74" s="3">
        <v>148562.89833908001</v>
      </c>
      <c r="S74" s="3">
        <v>148377.44336477001</v>
      </c>
      <c r="T74" s="3">
        <v>148191.98839045901</v>
      </c>
      <c r="U74" s="3">
        <v>148006.533416149</v>
      </c>
      <c r="V74" s="3">
        <v>147821.07844183801</v>
      </c>
      <c r="W74" s="3">
        <v>147635.623467528</v>
      </c>
      <c r="X74" s="3">
        <v>147766.400561377</v>
      </c>
      <c r="Y74" s="3">
        <v>147897.17765522501</v>
      </c>
      <c r="Z74" s="3">
        <v>148027.95474907401</v>
      </c>
      <c r="AA74" s="3">
        <v>148158.73184292301</v>
      </c>
      <c r="AB74" s="3">
        <v>148289.50893677099</v>
      </c>
      <c r="AC74" s="3">
        <v>149440.60907093601</v>
      </c>
      <c r="AD74" s="3">
        <v>150591.70920510101</v>
      </c>
      <c r="AE74" s="3">
        <v>151742.80933926499</v>
      </c>
      <c r="AF74" s="3">
        <v>152893.90947342999</v>
      </c>
      <c r="AG74" s="3">
        <v>154045.00960759501</v>
      </c>
      <c r="AH74" s="3">
        <v>154636.241342714</v>
      </c>
      <c r="AI74" s="3">
        <v>155227.47307783301</v>
      </c>
      <c r="AJ74" s="3">
        <v>155818.704812952</v>
      </c>
      <c r="AK74" s="3">
        <v>156409.93654807101</v>
      </c>
      <c r="AL74" s="3">
        <v>157001.16828319</v>
      </c>
      <c r="AM74" s="3">
        <v>157740.077000555</v>
      </c>
      <c r="AN74" s="3">
        <v>158478.98571791899</v>
      </c>
      <c r="AO74" s="3">
        <v>159217.89443528399</v>
      </c>
      <c r="AP74" s="3">
        <v>159956.803152648</v>
      </c>
      <c r="AQ74" s="3">
        <v>160695.71187001199</v>
      </c>
      <c r="AR74" s="3">
        <v>160695.71187001199</v>
      </c>
      <c r="AS74" s="3">
        <v>160695.71187001199</v>
      </c>
      <c r="AT74" s="3">
        <v>160695.71187001199</v>
      </c>
      <c r="AU74" s="3">
        <v>160695.71187001199</v>
      </c>
      <c r="AV74" s="3">
        <v>160695.71187001199</v>
      </c>
      <c r="AW74" s="3">
        <v>160695.71187001199</v>
      </c>
      <c r="AX74" s="3">
        <v>160695.71187001199</v>
      </c>
      <c r="AY74" s="3">
        <v>160695.71187001199</v>
      </c>
      <c r="AZ74" s="3">
        <v>160695.71187001199</v>
      </c>
      <c r="BA74" s="3">
        <v>160695.71187001199</v>
      </c>
    </row>
    <row r="75" spans="1:53" ht="15.75" x14ac:dyDescent="0.25">
      <c r="A75" s="46" t="s">
        <v>104</v>
      </c>
      <c r="B75" s="3" t="s">
        <v>147</v>
      </c>
      <c r="C75" s="3">
        <v>28394.8576211994</v>
      </c>
      <c r="D75" s="3">
        <v>26500.136287038</v>
      </c>
      <c r="E75" s="3">
        <v>24605.414952876599</v>
      </c>
      <c r="F75" s="3">
        <v>22710.693618715301</v>
      </c>
      <c r="G75" s="3">
        <v>20815.9722845539</v>
      </c>
      <c r="H75" s="3">
        <v>18921.250950392499</v>
      </c>
      <c r="I75" s="3">
        <v>18676.8852736097</v>
      </c>
      <c r="J75" s="3">
        <v>18432.5195968269</v>
      </c>
      <c r="K75" s="3">
        <v>18188.1539200441</v>
      </c>
      <c r="L75" s="3">
        <v>17943.788243261199</v>
      </c>
      <c r="M75" s="3">
        <v>17699.422566478399</v>
      </c>
      <c r="N75" s="3">
        <v>17464.265516594802</v>
      </c>
      <c r="O75" s="3">
        <v>17229.108466711201</v>
      </c>
      <c r="P75" s="3">
        <v>16993.951416827698</v>
      </c>
      <c r="Q75" s="3">
        <v>16758.794366944101</v>
      </c>
      <c r="R75" s="3">
        <v>16523.6373170605</v>
      </c>
      <c r="S75" s="3">
        <v>16523.6373170605</v>
      </c>
      <c r="T75" s="3">
        <v>16523.6373170605</v>
      </c>
      <c r="U75" s="3">
        <v>16523.6373170605</v>
      </c>
      <c r="V75" s="3">
        <v>16523.6373170605</v>
      </c>
      <c r="W75" s="3">
        <v>16523.6373170605</v>
      </c>
      <c r="X75" s="3">
        <v>16523.6373170605</v>
      </c>
      <c r="Y75" s="3">
        <v>16523.6373170605</v>
      </c>
      <c r="Z75" s="3">
        <v>16523.6373170605</v>
      </c>
      <c r="AA75" s="3">
        <v>16523.6373170605</v>
      </c>
      <c r="AB75" s="3">
        <v>16523.6373170605</v>
      </c>
      <c r="AC75" s="3">
        <v>16523.6373170605</v>
      </c>
      <c r="AD75" s="3">
        <v>16523.6373170605</v>
      </c>
      <c r="AE75" s="3">
        <v>16523.6373170605</v>
      </c>
      <c r="AF75" s="3">
        <v>16523.6373170605</v>
      </c>
      <c r="AG75" s="3">
        <v>16523.6373170605</v>
      </c>
      <c r="AH75" s="3">
        <v>16523.6373170605</v>
      </c>
      <c r="AI75" s="3">
        <v>16523.6373170605</v>
      </c>
      <c r="AJ75" s="3">
        <v>16523.6373170605</v>
      </c>
      <c r="AK75" s="3">
        <v>16523.6373170605</v>
      </c>
      <c r="AL75" s="3">
        <v>16523.6373170605</v>
      </c>
      <c r="AM75" s="3">
        <v>16523.6373170605</v>
      </c>
      <c r="AN75" s="3">
        <v>16523.6373170605</v>
      </c>
      <c r="AO75" s="3">
        <v>16523.6373170605</v>
      </c>
      <c r="AP75" s="3">
        <v>16523.6373170605</v>
      </c>
      <c r="AQ75" s="3">
        <v>16523.6373170605</v>
      </c>
      <c r="AR75" s="3">
        <v>16523.6373170605</v>
      </c>
      <c r="AS75" s="3">
        <v>16523.6373170605</v>
      </c>
      <c r="AT75" s="3">
        <v>16523.6373170605</v>
      </c>
      <c r="AU75" s="3">
        <v>16523.6373170605</v>
      </c>
      <c r="AV75" s="3">
        <v>16523.6373170605</v>
      </c>
      <c r="AW75" s="3">
        <v>16523.6373170605</v>
      </c>
      <c r="AX75" s="3">
        <v>16523.6373170605</v>
      </c>
      <c r="AY75" s="3">
        <v>16523.6373170605</v>
      </c>
      <c r="AZ75" s="3">
        <v>16523.6373170605</v>
      </c>
      <c r="BA75" s="3">
        <v>16523.6373170605</v>
      </c>
    </row>
    <row r="76" spans="1:53" ht="15.75" x14ac:dyDescent="0.25">
      <c r="A76" s="46" t="s">
        <v>104</v>
      </c>
      <c r="B76" s="3" t="s">
        <v>148</v>
      </c>
      <c r="C76" s="3">
        <v>138294.38126705101</v>
      </c>
      <c r="D76" s="3">
        <v>139104.112757758</v>
      </c>
      <c r="E76" s="3">
        <v>139913.84424846599</v>
      </c>
      <c r="F76" s="3">
        <v>140723.57573917299</v>
      </c>
      <c r="G76" s="3">
        <v>141533.30722988001</v>
      </c>
      <c r="H76" s="3">
        <v>142343.038720588</v>
      </c>
      <c r="I76" s="3">
        <v>143239.89194552699</v>
      </c>
      <c r="J76" s="3">
        <v>144136.74517046599</v>
      </c>
      <c r="K76" s="3">
        <v>145033.59839540499</v>
      </c>
      <c r="L76" s="3">
        <v>145930.45162034401</v>
      </c>
      <c r="M76" s="3">
        <v>146827.30484528301</v>
      </c>
      <c r="N76" s="3">
        <v>147871.22505721301</v>
      </c>
      <c r="O76" s="3">
        <v>148915.14526914299</v>
      </c>
      <c r="P76" s="3">
        <v>149959.06548107401</v>
      </c>
      <c r="Q76" s="3">
        <v>151002.98569300401</v>
      </c>
      <c r="R76" s="3">
        <v>152046.90590493401</v>
      </c>
      <c r="S76" s="3">
        <v>153172.02501982299</v>
      </c>
      <c r="T76" s="3">
        <v>154297.144134712</v>
      </c>
      <c r="U76" s="3">
        <v>155422.26324959999</v>
      </c>
      <c r="V76" s="3">
        <v>156547.38236448899</v>
      </c>
      <c r="W76" s="3">
        <v>157672.501479378</v>
      </c>
      <c r="X76" s="3">
        <v>158090.231596289</v>
      </c>
      <c r="Y76" s="3">
        <v>158507.9617132</v>
      </c>
      <c r="Z76" s="3">
        <v>158925.691830111</v>
      </c>
      <c r="AA76" s="3">
        <v>159343.42194702101</v>
      </c>
      <c r="AB76" s="3">
        <v>159761.15206393201</v>
      </c>
      <c r="AC76" s="3">
        <v>160280.50917428601</v>
      </c>
      <c r="AD76" s="3">
        <v>160799.86628464001</v>
      </c>
      <c r="AE76" s="3">
        <v>161319.22339499299</v>
      </c>
      <c r="AF76" s="3">
        <v>161838.580505347</v>
      </c>
      <c r="AG76" s="3">
        <v>162357.937615701</v>
      </c>
      <c r="AH76" s="3">
        <v>163001.17365393401</v>
      </c>
      <c r="AI76" s="3">
        <v>163644.40969216701</v>
      </c>
      <c r="AJ76" s="3">
        <v>164287.64573039999</v>
      </c>
      <c r="AK76" s="3">
        <v>164930.881768633</v>
      </c>
      <c r="AL76" s="3">
        <v>165574.11780686601</v>
      </c>
      <c r="AM76" s="3">
        <v>166236.21381735301</v>
      </c>
      <c r="AN76" s="3">
        <v>166898.30982784001</v>
      </c>
      <c r="AO76" s="3">
        <v>167560.40583832699</v>
      </c>
      <c r="AP76" s="3">
        <v>168222.50184881399</v>
      </c>
      <c r="AQ76" s="3">
        <v>168884.59785930099</v>
      </c>
      <c r="AR76" s="3">
        <v>168884.59785930099</v>
      </c>
      <c r="AS76" s="3">
        <v>168884.59785930099</v>
      </c>
      <c r="AT76" s="3">
        <v>168884.59785930099</v>
      </c>
      <c r="AU76" s="3">
        <v>168884.59785930099</v>
      </c>
      <c r="AV76" s="3">
        <v>168884.59785930099</v>
      </c>
      <c r="AW76" s="3">
        <v>168884.59785930099</v>
      </c>
      <c r="AX76" s="3">
        <v>168884.59785930099</v>
      </c>
      <c r="AY76" s="3">
        <v>168884.59785930099</v>
      </c>
      <c r="AZ76" s="3">
        <v>168884.59785930099</v>
      </c>
      <c r="BA76" s="3">
        <v>168884.59785930099</v>
      </c>
    </row>
    <row r="77" spans="1:53" ht="15.75" x14ac:dyDescent="0.25">
      <c r="A77" s="46" t="s">
        <v>103</v>
      </c>
      <c r="B77" s="3" t="s">
        <v>149</v>
      </c>
      <c r="C77" s="3">
        <v>97482.285015364498</v>
      </c>
      <c r="D77" s="3">
        <v>94547.246519103603</v>
      </c>
      <c r="E77" s="3">
        <v>91612.208022842795</v>
      </c>
      <c r="F77" s="3">
        <v>88677.169526582002</v>
      </c>
      <c r="G77" s="3">
        <v>85742.131030321107</v>
      </c>
      <c r="H77" s="3">
        <v>82807.092534060299</v>
      </c>
      <c r="I77" s="3">
        <v>80681.429948827004</v>
      </c>
      <c r="J77" s="3">
        <v>78555.767363593695</v>
      </c>
      <c r="K77" s="3">
        <v>76430.104778360401</v>
      </c>
      <c r="L77" s="3">
        <v>74304.442193127194</v>
      </c>
      <c r="M77" s="3">
        <v>72178.779607893899</v>
      </c>
      <c r="N77" s="3">
        <v>71369.036015554506</v>
      </c>
      <c r="O77" s="3">
        <v>70559.292423215098</v>
      </c>
      <c r="P77" s="3">
        <v>69749.548830875603</v>
      </c>
      <c r="Q77" s="3">
        <v>68939.805238536195</v>
      </c>
      <c r="R77" s="3">
        <v>68130.061646196802</v>
      </c>
      <c r="S77" s="3">
        <v>67922.795119143106</v>
      </c>
      <c r="T77" s="3">
        <v>67715.528592089395</v>
      </c>
      <c r="U77" s="3">
        <v>67508.262065035698</v>
      </c>
      <c r="V77" s="3">
        <v>67300.995537982002</v>
      </c>
      <c r="W77" s="3">
        <v>67093.729010928306</v>
      </c>
      <c r="X77" s="3">
        <v>67012.204587708999</v>
      </c>
      <c r="Y77" s="3">
        <v>66930.680164489604</v>
      </c>
      <c r="Z77" s="3">
        <v>66849.155741270195</v>
      </c>
      <c r="AA77" s="3">
        <v>66767.6313180508</v>
      </c>
      <c r="AB77" s="3">
        <v>66686.106894831493</v>
      </c>
      <c r="AC77" s="3">
        <v>67204.251713669102</v>
      </c>
      <c r="AD77" s="3">
        <v>67722.396532506697</v>
      </c>
      <c r="AE77" s="3">
        <v>68240.541351344305</v>
      </c>
      <c r="AF77" s="3">
        <v>68758.686170182002</v>
      </c>
      <c r="AG77" s="3">
        <v>69276.830989019596</v>
      </c>
      <c r="AH77" s="3">
        <v>69563.164489717296</v>
      </c>
      <c r="AI77" s="3">
        <v>69849.497990414995</v>
      </c>
      <c r="AJ77" s="3">
        <v>70135.831491112694</v>
      </c>
      <c r="AK77" s="3">
        <v>70422.164991810394</v>
      </c>
      <c r="AL77" s="3">
        <v>70708.498492508093</v>
      </c>
      <c r="AM77" s="3">
        <v>71037.151684264696</v>
      </c>
      <c r="AN77" s="3">
        <v>71365.804876021401</v>
      </c>
      <c r="AO77" s="3">
        <v>71694.458067778003</v>
      </c>
      <c r="AP77" s="3">
        <v>72023.111259534693</v>
      </c>
      <c r="AQ77" s="3">
        <v>72351.764451291296</v>
      </c>
      <c r="AR77" s="3">
        <v>72351.764451291296</v>
      </c>
      <c r="AS77" s="3">
        <v>72351.764451291296</v>
      </c>
      <c r="AT77" s="3">
        <v>72351.764451291296</v>
      </c>
      <c r="AU77" s="3">
        <v>72351.764451291296</v>
      </c>
      <c r="AV77" s="3">
        <v>72351.764451291296</v>
      </c>
      <c r="AW77" s="3">
        <v>72351.764451291296</v>
      </c>
      <c r="AX77" s="3">
        <v>72351.764451291296</v>
      </c>
      <c r="AY77" s="3">
        <v>72351.764451291296</v>
      </c>
      <c r="AZ77" s="3">
        <v>72351.764451291296</v>
      </c>
      <c r="BA77" s="3">
        <v>72351.764451291296</v>
      </c>
    </row>
    <row r="78" spans="1:53" ht="15.75" x14ac:dyDescent="0.25">
      <c r="A78" s="46" t="s">
        <v>103</v>
      </c>
      <c r="B78" s="3" t="s">
        <v>150</v>
      </c>
      <c r="C78" s="3">
        <v>59019.370874527798</v>
      </c>
      <c r="D78" s="3">
        <v>60182.230590568302</v>
      </c>
      <c r="E78" s="3">
        <v>61345.090306608901</v>
      </c>
      <c r="F78" s="3">
        <v>62507.950022649398</v>
      </c>
      <c r="G78" s="3">
        <v>63670.809738689903</v>
      </c>
      <c r="H78" s="3">
        <v>64833.669454730501</v>
      </c>
      <c r="I78" s="3">
        <v>65335.714840973502</v>
      </c>
      <c r="J78" s="3">
        <v>65837.760227216495</v>
      </c>
      <c r="K78" s="3">
        <v>66339.805613459495</v>
      </c>
      <c r="L78" s="3">
        <v>66841.850999702496</v>
      </c>
      <c r="M78" s="3">
        <v>67343.896385945598</v>
      </c>
      <c r="N78" s="3">
        <v>67811.559032627905</v>
      </c>
      <c r="O78" s="3">
        <v>68279.2216793103</v>
      </c>
      <c r="P78" s="3">
        <v>68746.884325992607</v>
      </c>
      <c r="Q78" s="3">
        <v>69214.546972675002</v>
      </c>
      <c r="R78" s="3">
        <v>69682.209619357396</v>
      </c>
      <c r="S78" s="3">
        <v>70168.452056750495</v>
      </c>
      <c r="T78" s="3">
        <v>70654.694494143696</v>
      </c>
      <c r="U78" s="3">
        <v>71140.936931536897</v>
      </c>
      <c r="V78" s="3">
        <v>71627.179368929996</v>
      </c>
      <c r="W78" s="3">
        <v>72113.421806323197</v>
      </c>
      <c r="X78" s="3">
        <v>72254.578302727299</v>
      </c>
      <c r="Y78" s="3">
        <v>72395.734799131402</v>
      </c>
      <c r="Z78" s="3">
        <v>72536.891295535403</v>
      </c>
      <c r="AA78" s="3">
        <v>72678.047791939505</v>
      </c>
      <c r="AB78" s="3">
        <v>72819.204288343593</v>
      </c>
      <c r="AC78" s="3">
        <v>73076.874988623793</v>
      </c>
      <c r="AD78" s="3">
        <v>73334.545688903905</v>
      </c>
      <c r="AE78" s="3">
        <v>73592.216389184105</v>
      </c>
      <c r="AF78" s="3">
        <v>73849.887089464304</v>
      </c>
      <c r="AG78" s="3">
        <v>74107.557789744504</v>
      </c>
      <c r="AH78" s="3">
        <v>74403.922994788503</v>
      </c>
      <c r="AI78" s="3">
        <v>74700.288199832605</v>
      </c>
      <c r="AJ78" s="3">
        <v>74996.653404876604</v>
      </c>
      <c r="AK78" s="3">
        <v>75293.018609920604</v>
      </c>
      <c r="AL78" s="3">
        <v>75589.383814964604</v>
      </c>
      <c r="AM78" s="3">
        <v>75876.299282349006</v>
      </c>
      <c r="AN78" s="3">
        <v>76163.214749733394</v>
      </c>
      <c r="AO78" s="3">
        <v>76450.130217117694</v>
      </c>
      <c r="AP78" s="3">
        <v>76737.045684502096</v>
      </c>
      <c r="AQ78" s="3">
        <v>77023.961151886499</v>
      </c>
      <c r="AR78" s="3">
        <v>77023.961151886499</v>
      </c>
      <c r="AS78" s="3">
        <v>77023.961151886499</v>
      </c>
      <c r="AT78" s="3">
        <v>77023.961151886499</v>
      </c>
      <c r="AU78" s="3">
        <v>77023.961151886499</v>
      </c>
      <c r="AV78" s="3">
        <v>77023.961151886499</v>
      </c>
      <c r="AW78" s="3">
        <v>77023.961151886499</v>
      </c>
      <c r="AX78" s="3">
        <v>77023.961151886499</v>
      </c>
      <c r="AY78" s="3">
        <v>77023.961151886499</v>
      </c>
      <c r="AZ78" s="3">
        <v>77023.961151886499</v>
      </c>
      <c r="BA78" s="3">
        <v>77023.961151886499</v>
      </c>
    </row>
    <row r="79" spans="1:53" ht="15.75" x14ac:dyDescent="0.25">
      <c r="A79" s="46" t="s">
        <v>103</v>
      </c>
      <c r="B79" s="3" t="s">
        <v>151</v>
      </c>
      <c r="C79" s="3">
        <v>55872.689100644697</v>
      </c>
      <c r="D79" s="3">
        <v>57397.498968030501</v>
      </c>
      <c r="E79" s="3">
        <v>58922.308835416297</v>
      </c>
      <c r="F79" s="3">
        <v>60447.118702802101</v>
      </c>
      <c r="G79" s="3">
        <v>61971.928570187898</v>
      </c>
      <c r="H79" s="3">
        <v>63496.738437573702</v>
      </c>
      <c r="I79" s="3">
        <v>64360.659543596099</v>
      </c>
      <c r="J79" s="3">
        <v>65224.580649618598</v>
      </c>
      <c r="K79" s="3">
        <v>66088.501755641002</v>
      </c>
      <c r="L79" s="3">
        <v>66952.422861663494</v>
      </c>
      <c r="M79" s="3">
        <v>67816.343967685898</v>
      </c>
      <c r="N79" s="3">
        <v>68250.988822889907</v>
      </c>
      <c r="O79" s="3">
        <v>68685.633678094004</v>
      </c>
      <c r="P79" s="3">
        <v>69120.278533297998</v>
      </c>
      <c r="Q79" s="3">
        <v>69554.923388502095</v>
      </c>
      <c r="R79" s="3">
        <v>69989.568243706104</v>
      </c>
      <c r="S79" s="3">
        <v>70468.787934473003</v>
      </c>
      <c r="T79" s="3">
        <v>70948.007625239901</v>
      </c>
      <c r="U79" s="3">
        <v>71427.2273160068</v>
      </c>
      <c r="V79" s="3">
        <v>71906.4470067738</v>
      </c>
      <c r="W79" s="3">
        <v>72385.666697540699</v>
      </c>
      <c r="X79" s="3">
        <v>72518.591640727798</v>
      </c>
      <c r="Y79" s="3">
        <v>72651.516583914898</v>
      </c>
      <c r="Z79" s="3">
        <v>72784.441527102099</v>
      </c>
      <c r="AA79" s="3">
        <v>72917.366470289198</v>
      </c>
      <c r="AB79" s="3">
        <v>73050.2914134764</v>
      </c>
      <c r="AC79" s="3">
        <v>73295.0666035373</v>
      </c>
      <c r="AD79" s="3">
        <v>73539.8417935982</v>
      </c>
      <c r="AE79" s="3">
        <v>73784.6169836591</v>
      </c>
      <c r="AF79" s="3">
        <v>74029.39217372</v>
      </c>
      <c r="AG79" s="3">
        <v>74274.1673637809</v>
      </c>
      <c r="AH79" s="3">
        <v>74568.931474696903</v>
      </c>
      <c r="AI79" s="3">
        <v>74863.695585612993</v>
      </c>
      <c r="AJ79" s="3">
        <v>75158.459696529098</v>
      </c>
      <c r="AK79" s="3">
        <v>75453.223807445102</v>
      </c>
      <c r="AL79" s="3">
        <v>75747.987918361207</v>
      </c>
      <c r="AM79" s="3">
        <v>76031.667268913705</v>
      </c>
      <c r="AN79" s="3">
        <v>76315.346619466305</v>
      </c>
      <c r="AO79" s="3">
        <v>76599.025970018803</v>
      </c>
      <c r="AP79" s="3">
        <v>76882.705320571404</v>
      </c>
      <c r="AQ79" s="3">
        <v>77166.384671123902</v>
      </c>
      <c r="AR79" s="3">
        <v>77166.384671123902</v>
      </c>
      <c r="AS79" s="3">
        <v>77166.384671123902</v>
      </c>
      <c r="AT79" s="3">
        <v>77166.384671123902</v>
      </c>
      <c r="AU79" s="3">
        <v>77166.384671123902</v>
      </c>
      <c r="AV79" s="3">
        <v>77166.384671123902</v>
      </c>
      <c r="AW79" s="3">
        <v>77166.384671123902</v>
      </c>
      <c r="AX79" s="3">
        <v>77166.384671123902</v>
      </c>
      <c r="AY79" s="3">
        <v>77166.384671123902</v>
      </c>
      <c r="AZ79" s="3">
        <v>77166.384671123902</v>
      </c>
      <c r="BA79" s="3">
        <v>77166.384671123902</v>
      </c>
    </row>
    <row r="80" spans="1:53" ht="15.75" x14ac:dyDescent="0.25">
      <c r="A80" s="46" t="s">
        <v>105</v>
      </c>
      <c r="B80" s="3" t="s">
        <v>152</v>
      </c>
      <c r="C80" s="3">
        <v>9774.9513045954609</v>
      </c>
      <c r="D80" s="3">
        <v>8876.3608749922205</v>
      </c>
      <c r="E80" s="3">
        <v>7977.7704453889701</v>
      </c>
      <c r="F80" s="3">
        <v>7079.1800157857297</v>
      </c>
      <c r="G80" s="3">
        <v>6180.5895861824802</v>
      </c>
      <c r="H80" s="3">
        <v>5281.9991565792297</v>
      </c>
      <c r="I80" s="3">
        <v>5281.9991565792297</v>
      </c>
      <c r="J80" s="3">
        <v>5281.9991565792297</v>
      </c>
      <c r="K80" s="3">
        <v>5281.9991565792297</v>
      </c>
      <c r="L80" s="3">
        <v>5281.9991565792297</v>
      </c>
      <c r="M80" s="3">
        <v>5281.9991565792297</v>
      </c>
      <c r="N80" s="3">
        <v>5281.9991565792297</v>
      </c>
      <c r="O80" s="3">
        <v>5281.9991565792297</v>
      </c>
      <c r="P80" s="3">
        <v>5281.9991565792297</v>
      </c>
      <c r="Q80" s="3">
        <v>5281.9991565792297</v>
      </c>
      <c r="R80" s="3">
        <v>5281.9991565792297</v>
      </c>
      <c r="S80" s="3">
        <v>5281.9991565792297</v>
      </c>
      <c r="T80" s="3">
        <v>5281.9991565792297</v>
      </c>
      <c r="U80" s="3">
        <v>5281.9991565792297</v>
      </c>
      <c r="V80" s="3">
        <v>5281.9991565792297</v>
      </c>
      <c r="W80" s="3">
        <v>5281.9991565792297</v>
      </c>
      <c r="X80" s="3">
        <v>5281.9991565792297</v>
      </c>
      <c r="Y80" s="3">
        <v>5281.9991565792297</v>
      </c>
      <c r="Z80" s="3">
        <v>5281.9991565792297</v>
      </c>
      <c r="AA80" s="3">
        <v>5281.9991565792297</v>
      </c>
      <c r="AB80" s="3">
        <v>5281.9991565792297</v>
      </c>
      <c r="AC80" s="3">
        <v>5281.9991565792297</v>
      </c>
      <c r="AD80" s="3">
        <v>5281.9991565792297</v>
      </c>
      <c r="AE80" s="3">
        <v>5281.9991565792297</v>
      </c>
      <c r="AF80" s="3">
        <v>5281.9991565792297</v>
      </c>
      <c r="AG80" s="3">
        <v>5281.9991565792297</v>
      </c>
      <c r="AH80" s="3">
        <v>5281.9991565792297</v>
      </c>
      <c r="AI80" s="3">
        <v>5281.9991565792297</v>
      </c>
      <c r="AJ80" s="3">
        <v>5281.9991565792297</v>
      </c>
      <c r="AK80" s="3">
        <v>5281.9991565792297</v>
      </c>
      <c r="AL80" s="3">
        <v>5281.9991565792297</v>
      </c>
      <c r="AM80" s="3">
        <v>5281.9991565792297</v>
      </c>
      <c r="AN80" s="3">
        <v>5281.9991565792297</v>
      </c>
      <c r="AO80" s="3">
        <v>5281.9991565792297</v>
      </c>
      <c r="AP80" s="3">
        <v>5281.9991565792297</v>
      </c>
      <c r="AQ80" s="3">
        <v>5281.9991565792297</v>
      </c>
      <c r="AR80" s="3">
        <v>5281.9991565792297</v>
      </c>
      <c r="AS80" s="3">
        <v>5281.9991565792297</v>
      </c>
      <c r="AT80" s="3">
        <v>5281.9991565792297</v>
      </c>
      <c r="AU80" s="3">
        <v>5281.9991565792297</v>
      </c>
      <c r="AV80" s="3">
        <v>5281.9991565792297</v>
      </c>
      <c r="AW80" s="3">
        <v>5281.9991565792297</v>
      </c>
      <c r="AX80" s="3">
        <v>5281.9991565792297</v>
      </c>
      <c r="AY80" s="3">
        <v>5281.9991565792297</v>
      </c>
      <c r="AZ80" s="3">
        <v>5281.9991565792297</v>
      </c>
      <c r="BA80" s="3">
        <v>5281.9991565792297</v>
      </c>
    </row>
    <row r="81" spans="1:53" ht="15.75" x14ac:dyDescent="0.25">
      <c r="A81" s="46" t="s">
        <v>105</v>
      </c>
      <c r="B81" s="3" t="s">
        <v>153</v>
      </c>
      <c r="C81" s="3">
        <v>28293.7961012509</v>
      </c>
      <c r="D81" s="3">
        <v>28394.2099718805</v>
      </c>
      <c r="E81" s="3">
        <v>28494.6238425101</v>
      </c>
      <c r="F81" s="3">
        <v>28595.0377131397</v>
      </c>
      <c r="G81" s="3">
        <v>28695.4515837693</v>
      </c>
      <c r="H81" s="3">
        <v>28795.8654543989</v>
      </c>
      <c r="I81" s="3">
        <v>29125.892695095899</v>
      </c>
      <c r="J81" s="3">
        <v>29455.919935793001</v>
      </c>
      <c r="K81" s="3">
        <v>29785.947176490001</v>
      </c>
      <c r="L81" s="3">
        <v>30115.974417187099</v>
      </c>
      <c r="M81" s="3">
        <v>30446.001657884099</v>
      </c>
      <c r="N81" s="3">
        <v>31110.395693909701</v>
      </c>
      <c r="O81" s="3">
        <v>31774.789729935201</v>
      </c>
      <c r="P81" s="3">
        <v>32439.183765960799</v>
      </c>
      <c r="Q81" s="3">
        <v>33103.577801986401</v>
      </c>
      <c r="R81" s="3">
        <v>33767.971838011901</v>
      </c>
      <c r="S81" s="3">
        <v>34108.489276413296</v>
      </c>
      <c r="T81" s="3">
        <v>34449.006714814699</v>
      </c>
      <c r="U81" s="3">
        <v>34789.524153216204</v>
      </c>
      <c r="V81" s="3">
        <v>35130.041591617599</v>
      </c>
      <c r="W81" s="3">
        <v>35470.559030019002</v>
      </c>
      <c r="X81" s="3">
        <v>35553.576702596103</v>
      </c>
      <c r="Y81" s="3">
        <v>35636.594375173197</v>
      </c>
      <c r="Z81" s="3">
        <v>35719.612047750401</v>
      </c>
      <c r="AA81" s="3">
        <v>35802.629720327503</v>
      </c>
      <c r="AB81" s="3">
        <v>35885.647392904597</v>
      </c>
      <c r="AC81" s="3">
        <v>35942.882074081601</v>
      </c>
      <c r="AD81" s="3">
        <v>36000.116755258503</v>
      </c>
      <c r="AE81" s="3">
        <v>36057.3514364355</v>
      </c>
      <c r="AF81" s="3">
        <v>36114.586117612402</v>
      </c>
      <c r="AG81" s="3">
        <v>36171.820798789398</v>
      </c>
      <c r="AH81" s="3">
        <v>36335.919549424703</v>
      </c>
      <c r="AI81" s="3">
        <v>36500.018300060001</v>
      </c>
      <c r="AJ81" s="3">
        <v>36664.117050695299</v>
      </c>
      <c r="AK81" s="3">
        <v>36828.215801330502</v>
      </c>
      <c r="AL81" s="3">
        <v>36992.314551965799</v>
      </c>
      <c r="AM81" s="3">
        <v>37139.883741300997</v>
      </c>
      <c r="AN81" s="3">
        <v>37287.452930636202</v>
      </c>
      <c r="AO81" s="3">
        <v>37435.022119971298</v>
      </c>
      <c r="AP81" s="3">
        <v>37582.591309306503</v>
      </c>
      <c r="AQ81" s="3">
        <v>37730.160498641599</v>
      </c>
      <c r="AR81" s="3">
        <v>37730.160498641599</v>
      </c>
      <c r="AS81" s="3">
        <v>37730.160498641599</v>
      </c>
      <c r="AT81" s="3">
        <v>37730.160498641599</v>
      </c>
      <c r="AU81" s="3">
        <v>37730.160498641599</v>
      </c>
      <c r="AV81" s="3">
        <v>37730.160498641599</v>
      </c>
      <c r="AW81" s="3">
        <v>37730.160498641599</v>
      </c>
      <c r="AX81" s="3">
        <v>37730.160498641599</v>
      </c>
      <c r="AY81" s="3">
        <v>37730.160498641599</v>
      </c>
      <c r="AZ81" s="3">
        <v>37730.160498641599</v>
      </c>
      <c r="BA81" s="3">
        <v>37730.160498641599</v>
      </c>
    </row>
    <row r="82" spans="1:53" ht="15.75" x14ac:dyDescent="0.25">
      <c r="A82" s="46" t="s">
        <v>105</v>
      </c>
      <c r="B82" s="3" t="s">
        <v>154</v>
      </c>
      <c r="C82" s="3">
        <v>29743.257671373602</v>
      </c>
      <c r="D82" s="3">
        <v>30023.0241217086</v>
      </c>
      <c r="E82" s="3">
        <v>30302.790572043599</v>
      </c>
      <c r="F82" s="3">
        <v>30582.5570223787</v>
      </c>
      <c r="G82" s="3">
        <v>30862.323472713699</v>
      </c>
      <c r="H82" s="3">
        <v>31142.089923048799</v>
      </c>
      <c r="I82" s="3">
        <v>31588.249456296198</v>
      </c>
      <c r="J82" s="3">
        <v>32034.408989543699</v>
      </c>
      <c r="K82" s="3">
        <v>32480.5685227912</v>
      </c>
      <c r="L82" s="3">
        <v>32926.728056038701</v>
      </c>
      <c r="M82" s="3">
        <v>33372.887589286198</v>
      </c>
      <c r="N82" s="3">
        <v>33741.876910819199</v>
      </c>
      <c r="O82" s="3">
        <v>34110.8662323522</v>
      </c>
      <c r="P82" s="3">
        <v>34479.855553885303</v>
      </c>
      <c r="Q82" s="3">
        <v>34848.844875418297</v>
      </c>
      <c r="R82" s="3">
        <v>35217.8341969514</v>
      </c>
      <c r="S82" s="3">
        <v>35407.1533924588</v>
      </c>
      <c r="T82" s="3">
        <v>35596.4725879662</v>
      </c>
      <c r="U82" s="3">
        <v>35785.7917834736</v>
      </c>
      <c r="V82" s="3">
        <v>35975.110978981</v>
      </c>
      <c r="W82" s="3">
        <v>36164.4301744884</v>
      </c>
      <c r="X82" s="3">
        <v>36108.663249625402</v>
      </c>
      <c r="Y82" s="3">
        <v>36052.896324762398</v>
      </c>
      <c r="Z82" s="3">
        <v>35997.129399899401</v>
      </c>
      <c r="AA82" s="3">
        <v>35941.362475036301</v>
      </c>
      <c r="AB82" s="3">
        <v>35885.595550173297</v>
      </c>
      <c r="AC82" s="3">
        <v>35942.827475116297</v>
      </c>
      <c r="AD82" s="3">
        <v>36000.059400059297</v>
      </c>
      <c r="AE82" s="3">
        <v>36057.291325002298</v>
      </c>
      <c r="AF82" s="3">
        <v>36114.523249945298</v>
      </c>
      <c r="AG82" s="3">
        <v>36171.755174888298</v>
      </c>
      <c r="AH82" s="3">
        <v>36335.859731908997</v>
      </c>
      <c r="AI82" s="3">
        <v>36499.964288929703</v>
      </c>
      <c r="AJ82" s="3">
        <v>36664.068845950402</v>
      </c>
      <c r="AK82" s="3">
        <v>36828.173402971101</v>
      </c>
      <c r="AL82" s="3">
        <v>36992.277959991799</v>
      </c>
      <c r="AM82" s="3">
        <v>37139.840213364601</v>
      </c>
      <c r="AN82" s="3">
        <v>37287.402466737301</v>
      </c>
      <c r="AO82" s="3">
        <v>37434.964720110103</v>
      </c>
      <c r="AP82" s="3">
        <v>37582.526973482898</v>
      </c>
      <c r="AQ82" s="3">
        <v>37730.089226855598</v>
      </c>
      <c r="AR82" s="3">
        <v>37730.089226855598</v>
      </c>
      <c r="AS82" s="3">
        <v>37730.089226855598</v>
      </c>
      <c r="AT82" s="3">
        <v>37730.089226855598</v>
      </c>
      <c r="AU82" s="3">
        <v>37730.089226855598</v>
      </c>
      <c r="AV82" s="3">
        <v>37730.089226855598</v>
      </c>
      <c r="AW82" s="3">
        <v>37730.089226855598</v>
      </c>
      <c r="AX82" s="3">
        <v>37730.089226855598</v>
      </c>
      <c r="AY82" s="3">
        <v>37730.089226855598</v>
      </c>
      <c r="AZ82" s="3">
        <v>37730.089226855598</v>
      </c>
      <c r="BA82" s="3">
        <v>37730.089226855598</v>
      </c>
    </row>
    <row r="83" spans="1:53" ht="15.75" x14ac:dyDescent="0.25">
      <c r="A83" s="46" t="s">
        <v>100</v>
      </c>
      <c r="B83" s="3" t="s">
        <v>155</v>
      </c>
      <c r="C83" s="3">
        <v>33506.174613714997</v>
      </c>
      <c r="D83" s="3">
        <v>33567.945136029201</v>
      </c>
      <c r="E83" s="3">
        <v>33629.715658343302</v>
      </c>
      <c r="F83" s="3">
        <v>33691.486180657499</v>
      </c>
      <c r="G83" s="3">
        <v>33753.256702971601</v>
      </c>
      <c r="H83" s="3">
        <v>33815.027225285798</v>
      </c>
      <c r="I83" s="3">
        <v>33563.849751429203</v>
      </c>
      <c r="J83" s="3">
        <v>33312.672277572601</v>
      </c>
      <c r="K83" s="3">
        <v>33061.494803715999</v>
      </c>
      <c r="L83" s="3">
        <v>32810.317329859499</v>
      </c>
      <c r="M83" s="3">
        <v>32559.139856002901</v>
      </c>
      <c r="N83" s="3">
        <v>32888.823987353098</v>
      </c>
      <c r="O83" s="3">
        <v>33218.508118703401</v>
      </c>
      <c r="P83" s="3">
        <v>33548.192250053602</v>
      </c>
      <c r="Q83" s="3">
        <v>33877.876381403898</v>
      </c>
      <c r="R83" s="3">
        <v>34207.560512754098</v>
      </c>
      <c r="S83" s="3">
        <v>34394.800427427297</v>
      </c>
      <c r="T83" s="3">
        <v>34582.040342100503</v>
      </c>
      <c r="U83" s="3">
        <v>34769.280256773702</v>
      </c>
      <c r="V83" s="3">
        <v>34956.5201714469</v>
      </c>
      <c r="W83" s="3">
        <v>35143.760086119997</v>
      </c>
      <c r="X83" s="3">
        <v>35275.832030121303</v>
      </c>
      <c r="Y83" s="3">
        <v>35407.903974122601</v>
      </c>
      <c r="Z83" s="3">
        <v>35539.975918123899</v>
      </c>
      <c r="AA83" s="3">
        <v>35672.047862125197</v>
      </c>
      <c r="AB83" s="3">
        <v>35804.119806126502</v>
      </c>
      <c r="AC83" s="3">
        <v>35876.0838533231</v>
      </c>
      <c r="AD83" s="3">
        <v>35948.047900519698</v>
      </c>
      <c r="AE83" s="3">
        <v>36020.011947716303</v>
      </c>
      <c r="AF83" s="3">
        <v>36091.9759949129</v>
      </c>
      <c r="AG83" s="3">
        <v>36163.940042109498</v>
      </c>
      <c r="AH83" s="3">
        <v>36287.331365920501</v>
      </c>
      <c r="AI83" s="3">
        <v>36410.722689731498</v>
      </c>
      <c r="AJ83" s="3">
        <v>36534.114013542501</v>
      </c>
      <c r="AK83" s="3">
        <v>36657.505337353497</v>
      </c>
      <c r="AL83" s="3">
        <v>36780.896661164501</v>
      </c>
      <c r="AM83" s="3">
        <v>36913.529601854199</v>
      </c>
      <c r="AN83" s="3">
        <v>37046.162542544</v>
      </c>
      <c r="AO83" s="3">
        <v>37178.795483233698</v>
      </c>
      <c r="AP83" s="3">
        <v>37311.428423923397</v>
      </c>
      <c r="AQ83" s="3">
        <v>37444.061364613197</v>
      </c>
      <c r="AR83" s="3">
        <v>37444.061364613197</v>
      </c>
      <c r="AS83" s="3">
        <v>37444.061364613197</v>
      </c>
      <c r="AT83" s="3">
        <v>37444.061364613197</v>
      </c>
      <c r="AU83" s="3">
        <v>37444.061364613197</v>
      </c>
      <c r="AV83" s="3">
        <v>37444.061364613197</v>
      </c>
      <c r="AW83" s="3">
        <v>37444.061364613197</v>
      </c>
      <c r="AX83" s="3">
        <v>37444.061364613197</v>
      </c>
      <c r="AY83" s="3">
        <v>37444.061364613197</v>
      </c>
      <c r="AZ83" s="3">
        <v>37444.061364613197</v>
      </c>
      <c r="BA83" s="3">
        <v>37444.061364613197</v>
      </c>
    </row>
    <row r="84" spans="1:53" ht="15.75" x14ac:dyDescent="0.25">
      <c r="A84" s="46" t="s">
        <v>101</v>
      </c>
      <c r="B84" s="3" t="s">
        <v>156</v>
      </c>
      <c r="C84" s="3">
        <v>33346.165253846499</v>
      </c>
      <c r="D84" s="3">
        <v>33196.863402926603</v>
      </c>
      <c r="E84" s="3">
        <v>33047.5615520067</v>
      </c>
      <c r="F84" s="3">
        <v>32898.259701086798</v>
      </c>
      <c r="G84" s="3">
        <v>32748.957850166898</v>
      </c>
      <c r="H84" s="3">
        <v>32599.655999246999</v>
      </c>
      <c r="I84" s="3">
        <v>32842.649489881202</v>
      </c>
      <c r="J84" s="3">
        <v>33085.642980515498</v>
      </c>
      <c r="K84" s="3">
        <v>33328.636471149803</v>
      </c>
      <c r="L84" s="3">
        <v>33571.6299617841</v>
      </c>
      <c r="M84" s="3">
        <v>33814.623452418396</v>
      </c>
      <c r="N84" s="3">
        <v>34018.455779169803</v>
      </c>
      <c r="O84" s="3">
        <v>34222.288105921303</v>
      </c>
      <c r="P84" s="3">
        <v>34426.120432672702</v>
      </c>
      <c r="Q84" s="3">
        <v>34629.952759424203</v>
      </c>
      <c r="R84" s="3">
        <v>34833.785086175601</v>
      </c>
      <c r="S84" s="3">
        <v>35044.833122538897</v>
      </c>
      <c r="T84" s="3">
        <v>35255.881158902099</v>
      </c>
      <c r="U84" s="3">
        <v>35466.9291952653</v>
      </c>
      <c r="V84" s="3">
        <v>35677.977231628502</v>
      </c>
      <c r="W84" s="3">
        <v>35889.025267991703</v>
      </c>
      <c r="X84" s="3">
        <v>35872.046367672701</v>
      </c>
      <c r="Y84" s="3">
        <v>35855.067467353598</v>
      </c>
      <c r="Z84" s="3">
        <v>35838.088567034501</v>
      </c>
      <c r="AA84" s="3">
        <v>35821.1096667155</v>
      </c>
      <c r="AB84" s="3">
        <v>35804.130766396403</v>
      </c>
      <c r="AC84" s="3">
        <v>35876.088240460398</v>
      </c>
      <c r="AD84" s="3">
        <v>35948.045714524298</v>
      </c>
      <c r="AE84" s="3">
        <v>36020.0031885883</v>
      </c>
      <c r="AF84" s="3">
        <v>36091.960662652302</v>
      </c>
      <c r="AG84" s="3">
        <v>36163.918136716296</v>
      </c>
      <c r="AH84" s="3">
        <v>36287.315730036702</v>
      </c>
      <c r="AI84" s="3">
        <v>36410.713323357202</v>
      </c>
      <c r="AJ84" s="3">
        <v>36534.110916677702</v>
      </c>
      <c r="AK84" s="3">
        <v>36657.508509998101</v>
      </c>
      <c r="AL84" s="3">
        <v>36780.906103318601</v>
      </c>
      <c r="AM84" s="3">
        <v>36913.536544001203</v>
      </c>
      <c r="AN84" s="3">
        <v>37046.166984683798</v>
      </c>
      <c r="AO84" s="3">
        <v>37178.7974253664</v>
      </c>
      <c r="AP84" s="3">
        <v>37311.427866049002</v>
      </c>
      <c r="AQ84" s="3">
        <v>37444.058306731597</v>
      </c>
      <c r="AR84" s="3">
        <v>37444.058306731597</v>
      </c>
      <c r="AS84" s="3">
        <v>37444.058306731597</v>
      </c>
      <c r="AT84" s="3">
        <v>37444.058306731597</v>
      </c>
      <c r="AU84" s="3">
        <v>37444.058306731597</v>
      </c>
      <c r="AV84" s="3">
        <v>37444.058306731597</v>
      </c>
      <c r="AW84" s="3">
        <v>37444.058306731597</v>
      </c>
      <c r="AX84" s="3">
        <v>37444.058306731597</v>
      </c>
      <c r="AY84" s="3">
        <v>37444.058306731597</v>
      </c>
      <c r="AZ84" s="3">
        <v>37444.058306731597</v>
      </c>
      <c r="BA84" s="3">
        <v>37444.058306731597</v>
      </c>
    </row>
    <row r="85" spans="1:53" ht="15.75" x14ac:dyDescent="0.25">
      <c r="A85" s="46" t="s">
        <v>102</v>
      </c>
      <c r="B85" s="3" t="s">
        <v>157</v>
      </c>
      <c r="C85" s="3">
        <v>34768.761814708399</v>
      </c>
      <c r="D85" s="3">
        <v>34874.359196547302</v>
      </c>
      <c r="E85" s="3">
        <v>34979.956578386104</v>
      </c>
      <c r="F85" s="3">
        <v>35085.553960224897</v>
      </c>
      <c r="G85" s="3">
        <v>35191.1513420638</v>
      </c>
      <c r="H85" s="3">
        <v>35296.748723902601</v>
      </c>
      <c r="I85" s="3">
        <v>35258.3694670431</v>
      </c>
      <c r="J85" s="3">
        <v>35219.9902101837</v>
      </c>
      <c r="K85" s="3">
        <v>35181.610953324198</v>
      </c>
      <c r="L85" s="3">
        <v>35143.231696464703</v>
      </c>
      <c r="M85" s="3">
        <v>35104.852439605202</v>
      </c>
      <c r="N85" s="3">
        <v>35196.179680737703</v>
      </c>
      <c r="O85" s="3">
        <v>35287.506921870197</v>
      </c>
      <c r="P85" s="3">
        <v>35378.834163002699</v>
      </c>
      <c r="Q85" s="3">
        <v>35470.161404135099</v>
      </c>
      <c r="R85" s="3">
        <v>35561.4886452676</v>
      </c>
      <c r="S85" s="3">
        <v>35651.631605449198</v>
      </c>
      <c r="T85" s="3">
        <v>35741.774565630702</v>
      </c>
      <c r="U85" s="3">
        <v>35831.9175258123</v>
      </c>
      <c r="V85" s="3">
        <v>35922.060485993898</v>
      </c>
      <c r="W85" s="3">
        <v>36012.203446175503</v>
      </c>
      <c r="X85" s="3">
        <v>35970.592426470401</v>
      </c>
      <c r="Y85" s="3">
        <v>35928.981406765299</v>
      </c>
      <c r="Z85" s="3">
        <v>35887.370387060197</v>
      </c>
      <c r="AA85" s="3">
        <v>35845.759367355102</v>
      </c>
      <c r="AB85" s="3">
        <v>35804.148347650102</v>
      </c>
      <c r="AC85" s="3">
        <v>35876.111654955297</v>
      </c>
      <c r="AD85" s="3">
        <v>35948.074962260602</v>
      </c>
      <c r="AE85" s="3">
        <v>36020.038269565899</v>
      </c>
      <c r="AF85" s="3">
        <v>36092.001576871102</v>
      </c>
      <c r="AG85" s="3">
        <v>36163.964884176399</v>
      </c>
      <c r="AH85" s="3">
        <v>36287.359135307503</v>
      </c>
      <c r="AI85" s="3">
        <v>36410.753386438599</v>
      </c>
      <c r="AJ85" s="3">
        <v>36534.147637569797</v>
      </c>
      <c r="AK85" s="3">
        <v>36657.5418887009</v>
      </c>
      <c r="AL85" s="3">
        <v>36780.936139832003</v>
      </c>
      <c r="AM85" s="3">
        <v>36913.564143494397</v>
      </c>
      <c r="AN85" s="3">
        <v>37046.1921471569</v>
      </c>
      <c r="AO85" s="3">
        <v>37178.820150819301</v>
      </c>
      <c r="AP85" s="3">
        <v>37311.448154481703</v>
      </c>
      <c r="AQ85" s="3">
        <v>37444.076158144198</v>
      </c>
      <c r="AR85" s="3">
        <v>37444.076158144198</v>
      </c>
      <c r="AS85" s="3">
        <v>37444.076158144198</v>
      </c>
      <c r="AT85" s="3">
        <v>37444.076158144198</v>
      </c>
      <c r="AU85" s="3">
        <v>37444.076158144198</v>
      </c>
      <c r="AV85" s="3">
        <v>37444.076158144198</v>
      </c>
      <c r="AW85" s="3">
        <v>37444.076158144198</v>
      </c>
      <c r="AX85" s="3">
        <v>37444.076158144198</v>
      </c>
      <c r="AY85" s="3">
        <v>37444.076158144198</v>
      </c>
      <c r="AZ85" s="3">
        <v>37444.076158144198</v>
      </c>
      <c r="BA85" s="3">
        <v>37444.076158144198</v>
      </c>
    </row>
    <row r="86" spans="1:53" ht="15.75" x14ac:dyDescent="0.25">
      <c r="A86" s="46" t="s">
        <v>100</v>
      </c>
      <c r="B86" s="3" t="s">
        <v>158</v>
      </c>
      <c r="C86" s="3">
        <v>21091.627394977299</v>
      </c>
      <c r="D86" s="3">
        <v>21037.2655284008</v>
      </c>
      <c r="E86" s="3">
        <v>20982.903661824399</v>
      </c>
      <c r="F86" s="3">
        <v>20928.5417952479</v>
      </c>
      <c r="G86" s="3">
        <v>20874.1799286715</v>
      </c>
      <c r="H86" s="3">
        <v>20819.818062095001</v>
      </c>
      <c r="I86" s="3">
        <v>20953.839773384399</v>
      </c>
      <c r="J86" s="3">
        <v>21087.861484673798</v>
      </c>
      <c r="K86" s="3">
        <v>21221.883195963299</v>
      </c>
      <c r="L86" s="3">
        <v>21355.904907252701</v>
      </c>
      <c r="M86" s="3">
        <v>21489.9266185421</v>
      </c>
      <c r="N86" s="3">
        <v>21724.936820316099</v>
      </c>
      <c r="O86" s="3">
        <v>21959.9470220902</v>
      </c>
      <c r="P86" s="3">
        <v>22194.957223864199</v>
      </c>
      <c r="Q86" s="3">
        <v>22429.967425638199</v>
      </c>
      <c r="R86" s="3">
        <v>22664.9776274123</v>
      </c>
      <c r="S86" s="3">
        <v>22777.3993085865</v>
      </c>
      <c r="T86" s="3">
        <v>22889.820989760701</v>
      </c>
      <c r="U86" s="3">
        <v>23002.2426709348</v>
      </c>
      <c r="V86" s="3">
        <v>23114.664352109001</v>
      </c>
      <c r="W86" s="3">
        <v>23227.086033283202</v>
      </c>
      <c r="X86" s="3">
        <v>23310.4589883958</v>
      </c>
      <c r="Y86" s="3">
        <v>23393.831943508401</v>
      </c>
      <c r="Z86" s="3">
        <v>23477.204898620901</v>
      </c>
      <c r="AA86" s="3">
        <v>23560.577853733499</v>
      </c>
      <c r="AB86" s="3">
        <v>23643.950808846101</v>
      </c>
      <c r="AC86" s="3">
        <v>23696.126683395501</v>
      </c>
      <c r="AD86" s="3">
        <v>23748.302557944899</v>
      </c>
      <c r="AE86" s="3">
        <v>23800.478432494299</v>
      </c>
      <c r="AF86" s="3">
        <v>23852.6543070437</v>
      </c>
      <c r="AG86" s="3">
        <v>23904.830181593101</v>
      </c>
      <c r="AH86" s="3">
        <v>23991.649797753798</v>
      </c>
      <c r="AI86" s="3">
        <v>24078.469413914601</v>
      </c>
      <c r="AJ86" s="3">
        <v>24165.289030075299</v>
      </c>
      <c r="AK86" s="3">
        <v>24252.108646236</v>
      </c>
      <c r="AL86" s="3">
        <v>24338.928262396701</v>
      </c>
      <c r="AM86" s="3">
        <v>24427.7320157084</v>
      </c>
      <c r="AN86" s="3">
        <v>24516.535769020102</v>
      </c>
      <c r="AO86" s="3">
        <v>24605.339522331698</v>
      </c>
      <c r="AP86" s="3">
        <v>24694.143275643401</v>
      </c>
      <c r="AQ86" s="3">
        <v>24782.947028955099</v>
      </c>
      <c r="AR86" s="3">
        <v>24782.947028955099</v>
      </c>
      <c r="AS86" s="3">
        <v>24782.947028955099</v>
      </c>
      <c r="AT86" s="3">
        <v>24782.947028955099</v>
      </c>
      <c r="AU86" s="3">
        <v>24782.947028955099</v>
      </c>
      <c r="AV86" s="3">
        <v>24782.947028955099</v>
      </c>
      <c r="AW86" s="3">
        <v>24782.947028955099</v>
      </c>
      <c r="AX86" s="3">
        <v>24782.947028955099</v>
      </c>
      <c r="AY86" s="3">
        <v>24782.947028955099</v>
      </c>
      <c r="AZ86" s="3">
        <v>24782.947028955099</v>
      </c>
      <c r="BA86" s="3">
        <v>24782.947028955099</v>
      </c>
    </row>
    <row r="87" spans="1:53" ht="15.75" x14ac:dyDescent="0.25">
      <c r="A87" s="46" t="s">
        <v>101</v>
      </c>
      <c r="B87" s="3" t="s">
        <v>159</v>
      </c>
      <c r="C87" s="3">
        <v>21659.777928002099</v>
      </c>
      <c r="D87" s="3">
        <v>21791.387955775499</v>
      </c>
      <c r="E87" s="3">
        <v>21922.997983548899</v>
      </c>
      <c r="F87" s="3">
        <v>22054.6080113223</v>
      </c>
      <c r="G87" s="3">
        <v>22186.218039095598</v>
      </c>
      <c r="H87" s="3">
        <v>22317.828066868999</v>
      </c>
      <c r="I87" s="3">
        <v>22305.2654963194</v>
      </c>
      <c r="J87" s="3">
        <v>22292.702925769801</v>
      </c>
      <c r="K87" s="3">
        <v>22280.140355220199</v>
      </c>
      <c r="L87" s="3">
        <v>22267.577784670499</v>
      </c>
      <c r="M87" s="3">
        <v>22255.0152141209</v>
      </c>
      <c r="N87" s="3">
        <v>22421.279904337502</v>
      </c>
      <c r="O87" s="3">
        <v>22587.544594554001</v>
      </c>
      <c r="P87" s="3">
        <v>22753.809284770599</v>
      </c>
      <c r="Q87" s="3">
        <v>22920.073974987201</v>
      </c>
      <c r="R87" s="3">
        <v>23086.338665203701</v>
      </c>
      <c r="S87" s="3">
        <v>23225.269035171699</v>
      </c>
      <c r="T87" s="3">
        <v>23364.199405139701</v>
      </c>
      <c r="U87" s="3">
        <v>23503.1297751077</v>
      </c>
      <c r="V87" s="3">
        <v>23642.0601450756</v>
      </c>
      <c r="W87" s="3">
        <v>23780.990515043599</v>
      </c>
      <c r="X87" s="3">
        <v>23753.581778601299</v>
      </c>
      <c r="Y87" s="3">
        <v>23726.173042158902</v>
      </c>
      <c r="Z87" s="3">
        <v>23698.764305716599</v>
      </c>
      <c r="AA87" s="3">
        <v>23671.355569274201</v>
      </c>
      <c r="AB87" s="3">
        <v>23643.946832831902</v>
      </c>
      <c r="AC87" s="3">
        <v>23696.121758489699</v>
      </c>
      <c r="AD87" s="3">
        <v>23748.296684147499</v>
      </c>
      <c r="AE87" s="3">
        <v>23800.4716098053</v>
      </c>
      <c r="AF87" s="3">
        <v>23852.6465354631</v>
      </c>
      <c r="AG87" s="3">
        <v>23904.8214611209</v>
      </c>
      <c r="AH87" s="3">
        <v>23991.640895692701</v>
      </c>
      <c r="AI87" s="3">
        <v>24078.460330264399</v>
      </c>
      <c r="AJ87" s="3">
        <v>24165.279764836199</v>
      </c>
      <c r="AK87" s="3">
        <v>24252.099199408</v>
      </c>
      <c r="AL87" s="3">
        <v>24338.918633979702</v>
      </c>
      <c r="AM87" s="3">
        <v>24427.724380483702</v>
      </c>
      <c r="AN87" s="3">
        <v>24516.5301269878</v>
      </c>
      <c r="AO87" s="3">
        <v>24605.3358734918</v>
      </c>
      <c r="AP87" s="3">
        <v>24694.1416199958</v>
      </c>
      <c r="AQ87" s="3">
        <v>24782.9473664998</v>
      </c>
      <c r="AR87" s="3">
        <v>24782.9473664998</v>
      </c>
      <c r="AS87" s="3">
        <v>24782.9473664998</v>
      </c>
      <c r="AT87" s="3">
        <v>24782.9473664998</v>
      </c>
      <c r="AU87" s="3">
        <v>24782.9473664998</v>
      </c>
      <c r="AV87" s="3">
        <v>24782.9473664998</v>
      </c>
      <c r="AW87" s="3">
        <v>24782.9473664998</v>
      </c>
      <c r="AX87" s="3">
        <v>24782.9473664998</v>
      </c>
      <c r="AY87" s="3">
        <v>24782.9473664998</v>
      </c>
      <c r="AZ87" s="3">
        <v>24782.9473664998</v>
      </c>
      <c r="BA87" s="3">
        <v>24782.9473664998</v>
      </c>
    </row>
    <row r="88" spans="1:53" ht="15.75" x14ac:dyDescent="0.25">
      <c r="A88" s="46" t="s">
        <v>102</v>
      </c>
      <c r="B88" s="3" t="s">
        <v>160</v>
      </c>
      <c r="C88" s="3">
        <v>22089.612400879501</v>
      </c>
      <c r="D88" s="3">
        <v>22254.830516849201</v>
      </c>
      <c r="E88" s="3">
        <v>22420.048632819002</v>
      </c>
      <c r="F88" s="3">
        <v>22585.266748788701</v>
      </c>
      <c r="G88" s="3">
        <v>22750.484864758499</v>
      </c>
      <c r="H88" s="3">
        <v>22915.702980728202</v>
      </c>
      <c r="I88" s="3">
        <v>22961.0601345865</v>
      </c>
      <c r="J88" s="3">
        <v>23006.4172884447</v>
      </c>
      <c r="K88" s="3">
        <v>23051.7744423029</v>
      </c>
      <c r="L88" s="3">
        <v>23097.1315961611</v>
      </c>
      <c r="M88" s="3">
        <v>23142.488750019402</v>
      </c>
      <c r="N88" s="3">
        <v>23237.1787034726</v>
      </c>
      <c r="O88" s="3">
        <v>23331.868656925799</v>
      </c>
      <c r="P88" s="3">
        <v>23426.558610379001</v>
      </c>
      <c r="Q88" s="3">
        <v>23521.2485638322</v>
      </c>
      <c r="R88" s="3">
        <v>23615.938517285402</v>
      </c>
      <c r="S88" s="3">
        <v>23667.042041819201</v>
      </c>
      <c r="T88" s="3">
        <v>23718.145566353101</v>
      </c>
      <c r="U88" s="3">
        <v>23769.2490908869</v>
      </c>
      <c r="V88" s="3">
        <v>23820.352615420699</v>
      </c>
      <c r="W88" s="3">
        <v>23871.456139954498</v>
      </c>
      <c r="X88" s="3">
        <v>23825.9595253433</v>
      </c>
      <c r="Y88" s="3">
        <v>23780.4629107322</v>
      </c>
      <c r="Z88" s="3">
        <v>23734.966296121002</v>
      </c>
      <c r="AA88" s="3">
        <v>23689.4696815098</v>
      </c>
      <c r="AB88" s="3">
        <v>23643.973066898601</v>
      </c>
      <c r="AC88" s="3">
        <v>23696.145507457801</v>
      </c>
      <c r="AD88" s="3">
        <v>23748.317948017</v>
      </c>
      <c r="AE88" s="3">
        <v>23800.490388576301</v>
      </c>
      <c r="AF88" s="3">
        <v>23852.662829135501</v>
      </c>
      <c r="AG88" s="3">
        <v>23904.8352696947</v>
      </c>
      <c r="AH88" s="3">
        <v>23991.6580708851</v>
      </c>
      <c r="AI88" s="3">
        <v>24078.480872075401</v>
      </c>
      <c r="AJ88" s="3">
        <v>24165.3036732658</v>
      </c>
      <c r="AK88" s="3">
        <v>24252.1264744562</v>
      </c>
      <c r="AL88" s="3">
        <v>24338.949275646501</v>
      </c>
      <c r="AM88" s="3">
        <v>24427.753076080298</v>
      </c>
      <c r="AN88" s="3">
        <v>24516.5568765141</v>
      </c>
      <c r="AO88" s="3">
        <v>24605.360676947999</v>
      </c>
      <c r="AP88" s="3">
        <v>24694.164477381801</v>
      </c>
      <c r="AQ88" s="3">
        <v>24782.968277815598</v>
      </c>
      <c r="AR88" s="3">
        <v>24782.968277815598</v>
      </c>
      <c r="AS88" s="3">
        <v>24782.968277815598</v>
      </c>
      <c r="AT88" s="3">
        <v>24782.968277815598</v>
      </c>
      <c r="AU88" s="3">
        <v>24782.968277815598</v>
      </c>
      <c r="AV88" s="3">
        <v>24782.968277815598</v>
      </c>
      <c r="AW88" s="3">
        <v>24782.968277815598</v>
      </c>
      <c r="AX88" s="3">
        <v>24782.968277815598</v>
      </c>
      <c r="AY88" s="3">
        <v>24782.968277815598</v>
      </c>
      <c r="AZ88" s="3">
        <v>24782.968277815598</v>
      </c>
      <c r="BA88" s="3">
        <v>24782.968277815598</v>
      </c>
    </row>
    <row r="89" spans="1:53" ht="15.75" x14ac:dyDescent="0.25">
      <c r="A89" s="3"/>
      <c r="B89" s="3" t="s">
        <v>161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</row>
    <row r="90" spans="1:53" ht="15.75" x14ac:dyDescent="0.25">
      <c r="A90" s="3"/>
      <c r="B90" s="3" t="s">
        <v>162</v>
      </c>
      <c r="C90" s="3">
        <v>36212.917622817593</v>
      </c>
      <c r="D90" s="3">
        <v>35995.436443432634</v>
      </c>
      <c r="E90" s="3">
        <v>35777.955264047698</v>
      </c>
      <c r="F90" s="3">
        <v>35560.474084662776</v>
      </c>
      <c r="G90" s="3">
        <v>35342.992905277788</v>
      </c>
      <c r="H90" s="3">
        <v>35125.511725892873</v>
      </c>
      <c r="I90" s="3">
        <v>35092.616355598533</v>
      </c>
      <c r="J90" s="3">
        <v>35059.72098530423</v>
      </c>
      <c r="K90" s="3">
        <v>35026.82561500989</v>
      </c>
      <c r="L90" s="3">
        <v>34993.930244715593</v>
      </c>
      <c r="M90" s="3">
        <v>34961.034874421275</v>
      </c>
      <c r="N90" s="3">
        <v>35044.534078823126</v>
      </c>
      <c r="O90" s="3">
        <v>35128.033283224977</v>
      </c>
      <c r="P90" s="3">
        <v>35211.532487626893</v>
      </c>
      <c r="Q90" s="3">
        <v>35295.031692028722</v>
      </c>
      <c r="R90" s="3">
        <v>35378.53089643058</v>
      </c>
      <c r="S90" s="3">
        <v>35519.507405075063</v>
      </c>
      <c r="T90" s="3">
        <v>35660.483913719538</v>
      </c>
      <c r="U90" s="3">
        <v>35801.460422363969</v>
      </c>
      <c r="V90" s="3">
        <v>35942.436931008444</v>
      </c>
      <c r="W90" s="3">
        <v>36083.413439652904</v>
      </c>
      <c r="X90" s="3">
        <v>36110.468399902995</v>
      </c>
      <c r="Y90" s="3">
        <v>36137.52336015302</v>
      </c>
      <c r="Z90" s="3">
        <v>36164.578320403096</v>
      </c>
      <c r="AA90" s="3">
        <v>36191.633280653135</v>
      </c>
      <c r="AB90" s="3">
        <v>36218.68824090319</v>
      </c>
      <c r="AC90" s="3">
        <v>36304.420718144684</v>
      </c>
      <c r="AD90" s="3">
        <v>36390.153195386178</v>
      </c>
      <c r="AE90" s="3">
        <v>36475.885672627621</v>
      </c>
      <c r="AF90" s="3">
        <v>36561.618149869115</v>
      </c>
      <c r="AG90" s="3">
        <v>36647.350627110602</v>
      </c>
      <c r="AH90" s="3">
        <v>36746.835188994162</v>
      </c>
      <c r="AI90" s="3">
        <v>36846.319750877708</v>
      </c>
      <c r="AJ90" s="3">
        <v>36945.804312761255</v>
      </c>
      <c r="AK90" s="3">
        <v>37045.288874644808</v>
      </c>
      <c r="AL90" s="3">
        <v>37144.773436528369</v>
      </c>
      <c r="AM90" s="3">
        <v>37248.895799007085</v>
      </c>
      <c r="AN90" s="3">
        <v>37353.018161485779</v>
      </c>
      <c r="AO90" s="3">
        <v>37457.140523964496</v>
      </c>
      <c r="AP90" s="3">
        <v>37561.262886443212</v>
      </c>
      <c r="AQ90" s="3">
        <v>37665.385248921906</v>
      </c>
      <c r="AR90" s="3">
        <v>37665.385248921906</v>
      </c>
      <c r="AS90" s="3">
        <v>37665.385248921906</v>
      </c>
      <c r="AT90" s="3">
        <v>37665.385248921906</v>
      </c>
      <c r="AU90" s="3">
        <v>37665.385248921906</v>
      </c>
      <c r="AV90" s="3">
        <v>37665.385248921906</v>
      </c>
      <c r="AW90" s="3">
        <v>37665.385248921906</v>
      </c>
      <c r="AX90" s="3">
        <v>37665.385248921906</v>
      </c>
      <c r="AY90" s="3">
        <v>37665.385248921906</v>
      </c>
      <c r="AZ90" s="3">
        <v>37665.385248921906</v>
      </c>
      <c r="BA90" s="3">
        <v>37665.385248921906</v>
      </c>
    </row>
    <row r="91" spans="1:53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</row>
    <row r="92" spans="1:53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</row>
    <row r="93" spans="1:53" ht="15.75" x14ac:dyDescent="0.25">
      <c r="A93" s="54" t="s">
        <v>163</v>
      </c>
      <c r="B93" s="3" t="s">
        <v>164</v>
      </c>
      <c r="C93" s="39">
        <v>2020</v>
      </c>
      <c r="D93" s="39">
        <v>2021</v>
      </c>
      <c r="E93" s="39">
        <v>2022</v>
      </c>
      <c r="F93" s="39">
        <v>2023</v>
      </c>
      <c r="G93" s="39">
        <v>2024</v>
      </c>
      <c r="H93" s="39">
        <v>2025</v>
      </c>
      <c r="I93" s="39">
        <v>2026</v>
      </c>
      <c r="J93" s="39">
        <v>2027</v>
      </c>
      <c r="K93" s="39">
        <v>2028</v>
      </c>
      <c r="L93" s="39">
        <v>2029</v>
      </c>
      <c r="M93" s="39">
        <v>2030</v>
      </c>
      <c r="N93" s="39">
        <v>2031</v>
      </c>
      <c r="O93" s="39">
        <v>2032</v>
      </c>
      <c r="P93" s="39">
        <v>2033</v>
      </c>
      <c r="Q93" s="39">
        <v>2034</v>
      </c>
      <c r="R93" s="39">
        <v>2035</v>
      </c>
      <c r="S93" s="39">
        <v>2036</v>
      </c>
      <c r="T93" s="39">
        <v>2037</v>
      </c>
      <c r="U93" s="39">
        <v>2038</v>
      </c>
      <c r="V93" s="39">
        <v>2039</v>
      </c>
      <c r="W93" s="39">
        <v>2040</v>
      </c>
      <c r="X93" s="39">
        <v>2041</v>
      </c>
      <c r="Y93" s="39">
        <v>2042</v>
      </c>
      <c r="Z93" s="39">
        <v>2043</v>
      </c>
      <c r="AA93" s="39">
        <v>2044</v>
      </c>
      <c r="AB93" s="39">
        <v>2045</v>
      </c>
      <c r="AC93" s="39">
        <v>2046</v>
      </c>
      <c r="AD93" s="39">
        <v>2047</v>
      </c>
      <c r="AE93" s="39">
        <v>2048</v>
      </c>
      <c r="AF93" s="39">
        <v>2049</v>
      </c>
      <c r="AG93" s="39">
        <v>2050</v>
      </c>
      <c r="AH93" s="39"/>
      <c r="AI93" s="39"/>
      <c r="AJ93" s="39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</row>
    <row r="94" spans="1:53" ht="15.75" x14ac:dyDescent="0.25">
      <c r="A94" s="46" t="s">
        <v>100</v>
      </c>
      <c r="B94" s="3" t="str">
        <f t="shared" ref="B94:B103" si="9">INDEX($AJ$34:$AJ$45,MATCH(A94,$A$34:$A$45,0),1)</f>
        <v>Freight LDV</v>
      </c>
      <c r="C94" s="79" cm="1">
        <f t="array" ref="C94">SUMPRODUCT(IF($A$51:$A$88=$A94,C$51:C$88),IF($A$51:$A$88=$A94,C$51:C$88))/SUMIF($A$51:$A$88,$A94,C$51:C$88)</f>
        <v>28710.322132816953</v>
      </c>
      <c r="D94" s="79" cm="1">
        <f t="array" ref="D94">SUMPRODUCT(IF($A$51:$A$88=$A94,D$51:D$88),IF($A$51:$A$88=$A94,D$51:D$88))/SUMIF($A$51:$A$88,$A94,D$51:D$88)</f>
        <v>28740.361267211476</v>
      </c>
      <c r="E94" s="79" cm="1">
        <f t="array" ref="E94">SUMPRODUCT(IF($A$51:$A$88=$A94,E$51:E$88),IF($A$51:$A$88=$A94,E$51:E$88))/SUMIF($A$51:$A$88,$A94,E$51:E$88)</f>
        <v>28770.640209197707</v>
      </c>
      <c r="F94" s="79" cm="1">
        <f t="array" ref="F94">SUMPRODUCT(IF($A$51:$A$88=$A94,F$51:F$88),IF($A$51:$A$88=$A94,F$51:F$88))/SUMIF($A$51:$A$88,$A94,F$51:F$88)</f>
        <v>28801.158861193297</v>
      </c>
      <c r="G94" s="79" cm="1">
        <f t="array" ref="G94">SUMPRODUCT(IF($A$51:$A$88=$A94,G$51:G$88),IF($A$51:$A$88=$A94,G$51:G$88))/SUMIF($A$51:$A$88,$A94,G$51:G$88)</f>
        <v>28831.917125668646</v>
      </c>
      <c r="H94" s="79" cm="1">
        <f t="array" ref="H94">SUMPRODUCT(IF($A$51:$A$88=$A94,H$51:H$88),IF($A$51:$A$88=$A94,H$51:H$88))/SUMIF($A$51:$A$88,$A94,H$51:H$88)</f>
        <v>28862.914905147245</v>
      </c>
      <c r="I94" s="79" cm="1">
        <f t="array" ref="I94">SUMPRODUCT(IF($A$51:$A$88=$A94,I$51:I$88),IF($A$51:$A$88=$A94,I$51:I$88))/SUMIF($A$51:$A$88,$A94,I$51:I$88)</f>
        <v>28717.200325824579</v>
      </c>
      <c r="J94" s="79" cm="1">
        <f t="array" ref="J94">SUMPRODUCT(IF($A$51:$A$88=$A94,J$51:J$88),IF($A$51:$A$88=$A94,J$51:J$88))/SUMIF($A$51:$A$88,$A94,J$51:J$88)</f>
        <v>28573.837952827373</v>
      </c>
      <c r="K94" s="79" cm="1">
        <f t="array" ref="K94">SUMPRODUCT(IF($A$51:$A$88=$A94,K$51:K$88),IF($A$51:$A$88=$A94,K$51:K$88))/SUMIF($A$51:$A$88,$A94,K$51:K$88)</f>
        <v>28432.843015929622</v>
      </c>
      <c r="L94" s="79" cm="1">
        <f t="array" ref="L94">SUMPRODUCT(IF($A$51:$A$88=$A94,L$51:L$88),IF($A$51:$A$88=$A94,L$51:L$88))/SUMIF($A$51:$A$88,$A94,L$51:L$88)</f>
        <v>28294.23087666685</v>
      </c>
      <c r="M94" s="79" cm="1">
        <f t="array" ref="M94">SUMPRODUCT(IF($A$51:$A$88=$A94,M$51:M$88),IF($A$51:$A$88=$A94,M$51:M$88))/SUMIF($A$51:$A$88,$A94,M$51:M$88)</f>
        <v>28158.017029763927</v>
      </c>
      <c r="N94" s="79" cm="1">
        <f t="array" ref="N94">SUMPRODUCT(IF($A$51:$A$88=$A94,N$51:N$88),IF($A$51:$A$88=$A94,N$51:N$88))/SUMIF($A$51:$A$88,$A94,N$51:N$88)</f>
        <v>28447.914960283164</v>
      </c>
      <c r="O94" s="79" cm="1">
        <f t="array" ref="O94">SUMPRODUCT(IF($A$51:$A$88=$A94,O$51:O$88),IF($A$51:$A$88=$A94,O$51:O$88))/SUMIF($A$51:$A$88,$A94,O$51:O$88)</f>
        <v>28737.820781666884</v>
      </c>
      <c r="P94" s="79" cm="1">
        <f t="array" ref="P94">SUMPRODUCT(IF($A$51:$A$88=$A94,P$51:P$88),IF($A$51:$A$88=$A94,P$51:P$88))/SUMIF($A$51:$A$88,$A94,P$51:P$88)</f>
        <v>29027.734254104627</v>
      </c>
      <c r="Q94" s="79" cm="1">
        <f t="array" ref="Q94">SUMPRODUCT(IF($A$51:$A$88=$A94,Q$51:Q$88),IF($A$51:$A$88=$A94,Q$51:Q$88))/SUMIF($A$51:$A$88,$A94,Q$51:Q$88)</f>
        <v>29317.655147406247</v>
      </c>
      <c r="R94" s="79" cm="1">
        <f t="array" ref="R94">SUMPRODUCT(IF($A$51:$A$88=$A94,R$51:R$88),IF($A$51:$A$88=$A94,R$51:R$88))/SUMIF($A$51:$A$88,$A94,R$51:R$88)</f>
        <v>29607.583240523665</v>
      </c>
      <c r="S94" s="79" cm="1">
        <f t="array" ref="S94">SUMPRODUCT(IF($A$51:$A$88=$A94,S$51:S$88),IF($A$51:$A$88=$A94,S$51:S$88))/SUMIF($A$51:$A$88,$A94,S$51:S$88)</f>
        <v>29766.428851142275</v>
      </c>
      <c r="T94" s="79" cm="1">
        <f t="array" ref="T94">SUMPRODUCT(IF($A$51:$A$88=$A94,T$51:T$88),IF($A$51:$A$88=$A94,T$51:T$88))/SUMIF($A$51:$A$88,$A94,T$51:T$88)</f>
        <v>29925.277854408047</v>
      </c>
      <c r="U94" s="79" cm="1">
        <f t="array" ref="U94">SUMPRODUCT(IF($A$51:$A$88=$A94,U$51:U$88),IF($A$51:$A$88=$A94,U$51:U$88))/SUMIF($A$51:$A$88,$A94,U$51:U$88)</f>
        <v>30084.130197527837</v>
      </c>
      <c r="V94" s="79" cm="1">
        <f t="array" ref="V94">SUMPRODUCT(IF($A$51:$A$88=$A94,V$51:V$88),IF($A$51:$A$88=$A94,V$51:V$88))/SUMIF($A$51:$A$88,$A94,V$51:V$88)</f>
        <v>30242.985828798304</v>
      </c>
      <c r="W94" s="79" cm="1">
        <f t="array" ref="W94">SUMPRODUCT(IF($A$51:$A$88=$A94,W$51:W$88),IF($A$51:$A$88=$A94,W$51:W$88))/SUMIF($A$51:$A$88,$A94,W$51:W$88)</f>
        <v>30401.844697577679</v>
      </c>
      <c r="X94" s="79" cm="1">
        <f t="array" ref="X94">SUMPRODUCT(IF($A$51:$A$88=$A94,X$51:X$88),IF($A$51:$A$88=$A94,X$51:X$88))/SUMIF($A$51:$A$88,$A94,X$51:X$88)</f>
        <v>30515.019684416697</v>
      </c>
      <c r="Y94" s="79" cm="1">
        <f t="array" ref="Y94">SUMPRODUCT(IF($A$51:$A$88=$A94,Y$51:Y$88),IF($A$51:$A$88=$A94,Y$51:Y$88))/SUMIF($A$51:$A$88,$A94,Y$51:Y$88)</f>
        <v>30628.195047925372</v>
      </c>
      <c r="Z94" s="79" cm="1">
        <f t="array" ref="Z94">SUMPRODUCT(IF($A$51:$A$88=$A94,Z$51:Z$88),IF($A$51:$A$88=$A94,Z$51:Z$88))/SUMIF($A$51:$A$88,$A94,Z$51:Z$88)</f>
        <v>30741.370783978513</v>
      </c>
      <c r="AA94" s="79" cm="1">
        <f t="array" ref="AA94">SUMPRODUCT(IF($A$51:$A$88=$A94,AA$51:AA$88),IF($A$51:$A$88=$A94,AA$51:AA$88))/SUMIF($A$51:$A$88,$A94,AA$51:AA$88)</f>
        <v>30854.546888511064</v>
      </c>
      <c r="AB94" s="79" cm="1">
        <f t="array" ref="AB94">SUMPRODUCT(IF($A$51:$A$88=$A94,AB$51:AB$88),IF($A$51:$A$88=$A94,AB$51:AB$88))/SUMIF($A$51:$A$88,$A94,AB$51:AB$88)</f>
        <v>30967.723357516781</v>
      </c>
      <c r="AC94" s="79" cm="1">
        <f t="array" ref="AC94">SUMPRODUCT(IF($A$51:$A$88=$A94,AC$51:AC$88),IF($A$51:$A$88=$A94,AC$51:AC$88))/SUMIF($A$51:$A$88,$A94,AC$51:AC$88)</f>
        <v>31031.244195760959</v>
      </c>
      <c r="AD94" s="79" cm="1">
        <f t="array" ref="AD94">SUMPRODUCT(IF($A$51:$A$88=$A94,AD$51:AD$88),IF($A$51:$A$88=$A94,AD$51:AD$88))/SUMIF($A$51:$A$88,$A94,AD$51:AD$88)</f>
        <v>31094.765559132204</v>
      </c>
      <c r="AE94" s="79" cm="1">
        <f t="array" ref="AE94">SUMPRODUCT(IF($A$51:$A$88=$A94,AE$51:AE$88),IF($A$51:$A$88=$A94,AE$51:AE$88))/SUMIF($A$51:$A$88,$A94,AE$51:AE$88)</f>
        <v>31158.287444361296</v>
      </c>
      <c r="AF94" s="79" cm="1">
        <f t="array" ref="AF94">SUMPRODUCT(IF($A$51:$A$88=$A94,AF$51:AF$88),IF($A$51:$A$88=$A94,AF$51:AF$88))/SUMIF($A$51:$A$88,$A94,AF$51:AF$88)</f>
        <v>31221.809848206052</v>
      </c>
      <c r="AG94" s="79" cm="1">
        <f t="array" ref="AG94">SUMPRODUCT(IF($A$51:$A$88=$A94,AG$51:AG$88),IF($A$51:$A$88=$A94,AG$51:AG$88))/SUMIF($A$51:$A$88,$A94,AG$51:AG$88)</f>
        <v>31285.332767451124</v>
      </c>
      <c r="AH94" s="79"/>
      <c r="AI94" s="79"/>
      <c r="AJ94" s="79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</row>
    <row r="95" spans="1:53" ht="15.75" x14ac:dyDescent="0.25">
      <c r="A95" s="46" t="s">
        <v>101</v>
      </c>
      <c r="B95" s="3" t="str">
        <f t="shared" si="9"/>
        <v>Freight LDV</v>
      </c>
      <c r="C95" s="79" cm="1">
        <f t="array" ref="C95">SUMPRODUCT(IF($A$51:$A$88=$A95,C$51:C$88),IF($A$51:$A$88=$A95,C$51:C$88))/SUMIF($A$51:$A$88,$A95,C$51:C$88)</f>
        <v>28744.397888062351</v>
      </c>
      <c r="D95" s="79" cm="1">
        <f t="array" ref="D95">SUMPRODUCT(IF($A$51:$A$88=$A95,D$51:D$88),IF($A$51:$A$88=$A95,D$51:D$88))/SUMIF($A$51:$A$88,$A95,D$51:D$88)</f>
        <v>28676.968077147903</v>
      </c>
      <c r="E95" s="79" cm="1">
        <f t="array" ref="E95">SUMPRODUCT(IF($A$51:$A$88=$A95,E$51:E$88),IF($A$51:$A$88=$A95,E$51:E$88))/SUMIF($A$51:$A$88,$A95,E$51:E$88)</f>
        <v>28610.93607939504</v>
      </c>
      <c r="F95" s="79" cm="1">
        <f t="array" ref="F95">SUMPRODUCT(IF($A$51:$A$88=$A95,F$51:F$88),IF($A$51:$A$88=$A95,F$51:F$88))/SUMIF($A$51:$A$88,$A95,F$51:F$88)</f>
        <v>28546.303244862313</v>
      </c>
      <c r="G95" s="79" cm="1">
        <f t="array" ref="G95">SUMPRODUCT(IF($A$51:$A$88=$A95,G$51:G$88),IF($A$51:$A$88=$A95,G$51:G$88))/SUMIF($A$51:$A$88,$A95,G$51:G$88)</f>
        <v>28483.07092534742</v>
      </c>
      <c r="H95" s="79" cm="1">
        <f t="array" ref="H95">SUMPRODUCT(IF($A$51:$A$88=$A95,H$51:H$88),IF($A$51:$A$88=$A95,H$51:H$88))/SUMIF($A$51:$A$88,$A95,H$51:H$88)</f>
        <v>28421.240474390048</v>
      </c>
      <c r="I95" s="79" cm="1">
        <f t="array" ref="I95">SUMPRODUCT(IF($A$51:$A$88=$A95,I$51:I$88),IF($A$51:$A$88=$A95,I$51:I$88))/SUMIF($A$51:$A$88,$A95,I$51:I$88)</f>
        <v>28580.672447378776</v>
      </c>
      <c r="J95" s="79" cm="1">
        <f t="array" ref="J95">SUMPRODUCT(IF($A$51:$A$88=$A95,J$51:J$88),IF($A$51:$A$88=$A95,J$51:J$88))/SUMIF($A$51:$A$88,$A95,J$51:J$88)</f>
        <v>28740.915769933003</v>
      </c>
      <c r="K95" s="79" cm="1">
        <f t="array" ref="K95">SUMPRODUCT(IF($A$51:$A$88=$A95,K$51:K$88),IF($A$51:$A$88=$A95,K$51:K$88))/SUMIF($A$51:$A$88,$A95,K$51:K$88)</f>
        <v>28901.960355873602</v>
      </c>
      <c r="L95" s="79" cm="1">
        <f t="array" ref="L95">SUMPRODUCT(IF($A$51:$A$88=$A95,L$51:L$88),IF($A$51:$A$88=$A95,L$51:L$88))/SUMIF($A$51:$A$88,$A95,L$51:L$88)</f>
        <v>29063.796285511478</v>
      </c>
      <c r="M95" s="79" cm="1">
        <f t="array" ref="M95">SUMPRODUCT(IF($A$51:$A$88=$A95,M$51:M$88),IF($A$51:$A$88=$A95,M$51:M$88))/SUMIF($A$51:$A$88,$A95,M$51:M$88)</f>
        <v>29226.413802226503</v>
      </c>
      <c r="N95" s="79" cm="1">
        <f t="array" ref="N95">SUMPRODUCT(IF($A$51:$A$88=$A95,N$51:N$88),IF($A$51:$A$88=$A95,N$51:N$88))/SUMIF($A$51:$A$88,$A95,N$51:N$88)</f>
        <v>29411.355422648674</v>
      </c>
      <c r="O95" s="79" cm="1">
        <f t="array" ref="O95">SUMPRODUCT(IF($A$51:$A$88=$A95,O$51:O$88),IF($A$51:$A$88=$A95,O$51:O$88))/SUMIF($A$51:$A$88,$A95,O$51:O$88)</f>
        <v>29596.323278761934</v>
      </c>
      <c r="P95" s="79" cm="1">
        <f t="array" ref="P95">SUMPRODUCT(IF($A$51:$A$88=$A95,P$51:P$88),IF($A$51:$A$88=$A95,P$51:P$88))/SUMIF($A$51:$A$88,$A95,P$51:P$88)</f>
        <v>29781.316861134808</v>
      </c>
      <c r="Q95" s="79" cm="1">
        <f t="array" ref="Q95">SUMPRODUCT(IF($A$51:$A$88=$A95,Q$51:Q$88),IF($A$51:$A$88=$A95,Q$51:Q$88))/SUMIF($A$51:$A$88,$A95,Q$51:Q$88)</f>
        <v>29966.335673440339</v>
      </c>
      <c r="R95" s="79" cm="1">
        <f t="array" ref="R95">SUMPRODUCT(IF($A$51:$A$88=$A95,R$51:R$88),IF($A$51:$A$88=$A95,R$51:R$88))/SUMIF($A$51:$A$88,$A95,R$51:R$88)</f>
        <v>30151.379232036968</v>
      </c>
      <c r="S95" s="79" cm="1">
        <f t="array" ref="S95">SUMPRODUCT(IF($A$51:$A$88=$A95,S$51:S$88),IF($A$51:$A$88=$A95,S$51:S$88))/SUMIF($A$51:$A$88,$A95,S$51:S$88)</f>
        <v>30333.797005516542</v>
      </c>
      <c r="T95" s="79" cm="1">
        <f t="array" ref="T95">SUMPRODUCT(IF($A$51:$A$88=$A95,T$51:T$88),IF($A$51:$A$88=$A95,T$51:T$88))/SUMIF($A$51:$A$88,$A95,T$51:T$88)</f>
        <v>30516.214800821454</v>
      </c>
      <c r="U95" s="79" cm="1">
        <f t="array" ref="U95">SUMPRODUCT(IF($A$51:$A$88=$A95,U$51:U$88),IF($A$51:$A$88=$A95,U$51:U$88))/SUMIF($A$51:$A$88,$A95,U$51:U$88)</f>
        <v>30698.632617563169</v>
      </c>
      <c r="V95" s="79" cm="1">
        <f t="array" ref="V95">SUMPRODUCT(IF($A$51:$A$88=$A95,V$51:V$88),IF($A$51:$A$88=$A95,V$51:V$88))/SUMIF($A$51:$A$88,$A95,V$51:V$88)</f>
        <v>30881.050455362249</v>
      </c>
      <c r="W95" s="79" cm="1">
        <f t="array" ref="W95">SUMPRODUCT(IF($A$51:$A$88=$A95,W$51:W$88),IF($A$51:$A$88=$A95,W$51:W$88))/SUMIF($A$51:$A$88,$A95,W$51:W$88)</f>
        <v>31063.468313848229</v>
      </c>
      <c r="X95" s="79" cm="1">
        <f t="array" ref="X95">SUMPRODUCT(IF($A$51:$A$88=$A95,X$51:X$88),IF($A$51:$A$88=$A95,X$51:X$88))/SUMIF($A$51:$A$88,$A95,X$51:X$88)</f>
        <v>31044.307883452144</v>
      </c>
      <c r="Y95" s="79" cm="1">
        <f t="array" ref="Y95">SUMPRODUCT(IF($A$51:$A$88=$A95,Y$51:Y$88),IF($A$51:$A$88=$A95,Y$51:Y$88))/SUMIF($A$51:$A$88,$A95,Y$51:Y$88)</f>
        <v>31025.15379853193</v>
      </c>
      <c r="Z95" s="79" cm="1">
        <f t="array" ref="Z95">SUMPRODUCT(IF($A$51:$A$88=$A95,Z$51:Z$88),IF($A$51:$A$88=$A95,Z$51:Z$88))/SUMIF($A$51:$A$88,$A95,Z$51:Z$88)</f>
        <v>31006.006073280296</v>
      </c>
      <c r="AA95" s="79" cm="1">
        <f t="array" ref="AA95">SUMPRODUCT(IF($A$51:$A$88=$A95,AA$51:AA$88),IF($A$51:$A$88=$A95,AA$51:AA$88))/SUMIF($A$51:$A$88,$A95,AA$51:AA$88)</f>
        <v>30986.864721932208</v>
      </c>
      <c r="AB95" s="79" cm="1">
        <f t="array" ref="AB95">SUMPRODUCT(IF($A$51:$A$88=$A95,AB$51:AB$88),IF($A$51:$A$88=$A95,AB$51:AB$88))/SUMIF($A$51:$A$88,$A95,AB$51:AB$88)</f>
        <v>30967.729758765032</v>
      </c>
      <c r="AC95" s="79" cm="1">
        <f t="array" ref="AC95">SUMPRODUCT(IF($A$51:$A$88=$A95,AC$51:AC$88),IF($A$51:$A$88=$A95,AC$51:AC$88))/SUMIF($A$51:$A$88,$A95,AC$51:AC$88)</f>
        <v>31031.245842030195</v>
      </c>
      <c r="AD95" s="79" cm="1">
        <f t="array" ref="AD95">SUMPRODUCT(IF($A$51:$A$88=$A95,AD$51:AD$88),IF($A$51:$A$88=$A95,AD$51:AD$88))/SUMIF($A$51:$A$88,$A95,AD$51:AD$88)</f>
        <v>31094.762451193659</v>
      </c>
      <c r="AE95" s="79" cm="1">
        <f t="array" ref="AE95">SUMPRODUCT(IF($A$51:$A$88=$A95,AE$51:AE$88),IF($A$51:$A$88=$A95,AE$51:AE$88))/SUMIF($A$51:$A$88,$A95,AE$51:AE$88)</f>
        <v>31158.279582981715</v>
      </c>
      <c r="AF95" s="79" cm="1">
        <f t="array" ref="AF95">SUMPRODUCT(IF($A$51:$A$88=$A95,AF$51:AF$88),IF($A$51:$A$88=$A95,AF$51:AF$88))/SUMIF($A$51:$A$88,$A95,AF$51:AF$88)</f>
        <v>31221.797234147554</v>
      </c>
      <c r="AG95" s="79" cm="1">
        <f t="array" ref="AG95">SUMPRODUCT(IF($A$51:$A$88=$A95,AG$51:AG$88),IF($A$51:$A$88=$A95,AG$51:AG$88))/SUMIF($A$51:$A$88,$A95,AG$51:AG$88)</f>
        <v>31285.315401471289</v>
      </c>
      <c r="AH95" s="79"/>
      <c r="AI95" s="79"/>
      <c r="AJ95" s="79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</row>
    <row r="96" spans="1:53" ht="15.75" x14ac:dyDescent="0.25">
      <c r="A96" s="46" t="s">
        <v>102</v>
      </c>
      <c r="B96" s="3" t="str">
        <f t="shared" si="9"/>
        <v>Freight HDV</v>
      </c>
      <c r="C96" s="79" cm="1">
        <f t="array" ref="C96">SUMPRODUCT(IF($A$51:$A$88=$A96,C$51:C$88),IF($A$51:$A$88=$A96,C$51:C$88))/SUMIF($A$51:$A$88,$A96,C$51:C$88)</f>
        <v>29842.882382026088</v>
      </c>
      <c r="D96" s="79" cm="1">
        <f t="array" ref="D96">SUMPRODUCT(IF($A$51:$A$88=$A96,D$51:D$88),IF($A$51:$A$88=$A96,D$51:D$88))/SUMIF($A$51:$A$88,$A96,D$51:D$88)</f>
        <v>29958.387634931714</v>
      </c>
      <c r="E96" s="79" cm="1">
        <f t="array" ref="E96">SUMPRODUCT(IF($A$51:$A$88=$A96,E$51:E$88),IF($A$51:$A$88=$A96,E$51:E$88))/SUMIF($A$51:$A$88,$A96,E$51:E$88)</f>
        <v>30074.142616746009</v>
      </c>
      <c r="F96" s="79" cm="1">
        <f t="array" ref="F96">SUMPRODUCT(IF($A$51:$A$88=$A96,F$51:F$88),IF($A$51:$A$88=$A96,F$51:F$88))/SUMIF($A$51:$A$88,$A96,F$51:F$88)</f>
        <v>30190.143809374844</v>
      </c>
      <c r="G96" s="79" cm="1">
        <f t="array" ref="G96">SUMPRODUCT(IF($A$51:$A$88=$A96,G$51:G$88),IF($A$51:$A$88=$A96,G$51:G$88))/SUMIF($A$51:$A$88,$A96,G$51:G$88)</f>
        <v>30306.387760497608</v>
      </c>
      <c r="H96" s="79" cm="1">
        <f t="array" ref="H96">SUMPRODUCT(IF($A$51:$A$88=$A96,H$51:H$88),IF($A$51:$A$88=$A96,H$51:H$88))/SUMIF($A$51:$A$88,$A96,H$51:H$88)</f>
        <v>30422.871082036781</v>
      </c>
      <c r="I96" s="79" cm="1">
        <f t="array" ref="I96">SUMPRODUCT(IF($A$51:$A$88=$A96,I$51:I$88),IF($A$51:$A$88=$A96,I$51:I$88))/SUMIF($A$51:$A$88,$A96,I$51:I$88)</f>
        <v>30408.454910885299</v>
      </c>
      <c r="J96" s="79" cm="1">
        <f t="array" ref="J96">SUMPRODUCT(IF($A$51:$A$88=$A96,J$51:J$88),IF($A$51:$A$88=$A96,J$51:J$88))/SUMIF($A$51:$A$88,$A96,J$51:J$88)</f>
        <v>30394.163454050838</v>
      </c>
      <c r="K96" s="79" cm="1">
        <f t="array" ref="K96">SUMPRODUCT(IF($A$51:$A$88=$A96,K$51:K$88),IF($A$51:$A$88=$A96,K$51:K$88))/SUMIF($A$51:$A$88,$A96,K$51:K$88)</f>
        <v>30379.996666701074</v>
      </c>
      <c r="L96" s="79" cm="1">
        <f t="array" ref="L96">SUMPRODUCT(IF($A$51:$A$88=$A96,L$51:L$88),IF($A$51:$A$88=$A96,L$51:L$88))/SUMIF($A$51:$A$88,$A96,L$51:L$88)</f>
        <v>30365.95450402538</v>
      </c>
      <c r="M96" s="79" cm="1">
        <f t="array" ref="M96">SUMPRODUCT(IF($A$51:$A$88=$A96,M$51:M$88),IF($A$51:$A$88=$A96,M$51:M$88))/SUMIF($A$51:$A$88,$A96,M$51:M$88)</f>
        <v>30352.036921234514</v>
      </c>
      <c r="N96" s="79" cm="1">
        <f t="array" ref="N96">SUMPRODUCT(IF($A$51:$A$88=$A96,N$51:N$88),IF($A$51:$A$88=$A96,N$51:N$88))/SUMIF($A$51:$A$88,$A96,N$51:N$88)</f>
        <v>30440.446816702897</v>
      </c>
      <c r="O96" s="79" cm="1">
        <f t="array" ref="O96">SUMPRODUCT(IF($A$51:$A$88=$A96,O$51:O$88),IF($A$51:$A$88=$A96,O$51:O$88))/SUMIF($A$51:$A$88,$A96,O$51:O$88)</f>
        <v>30528.886091246739</v>
      </c>
      <c r="P96" s="79" cm="1">
        <f t="array" ref="P96">SUMPRODUCT(IF($A$51:$A$88=$A96,P$51:P$88),IF($A$51:$A$88=$A96,P$51:P$88))/SUMIF($A$51:$A$88,$A96,P$51:P$88)</f>
        <v>30617.3544660644</v>
      </c>
      <c r="Q96" s="79" cm="1">
        <f t="array" ref="Q96">SUMPRODUCT(IF($A$51:$A$88=$A96,Q$51:Q$88),IF($A$51:$A$88=$A96,Q$51:Q$88))/SUMIF($A$51:$A$88,$A96,Q$51:Q$88)</f>
        <v>30705.851665870759</v>
      </c>
      <c r="R96" s="79" cm="1">
        <f t="array" ref="R96">SUMPRODUCT(IF($A$51:$A$88=$A96,R$51:R$88),IF($A$51:$A$88=$A96,R$51:R$88))/SUMIF($A$51:$A$88,$A96,R$51:R$88)</f>
        <v>30794.377418842192</v>
      </c>
      <c r="S96" s="79" cm="1">
        <f t="array" ref="S96">SUMPRODUCT(IF($A$51:$A$88=$A96,S$51:S$88),IF($A$51:$A$88=$A96,S$51:S$88))/SUMIF($A$51:$A$88,$A96,S$51:S$88)</f>
        <v>30870.004377183614</v>
      </c>
      <c r="T96" s="79" cm="1">
        <f t="array" ref="T96">SUMPRODUCT(IF($A$51:$A$88=$A96,T$51:T$88),IF($A$51:$A$88=$A96,T$51:T$88))/SUMIF($A$51:$A$88,$A96,T$51:T$88)</f>
        <v>30945.633194978374</v>
      </c>
      <c r="U96" s="79" cm="1">
        <f t="array" ref="U96">SUMPRODUCT(IF($A$51:$A$88=$A96,U$51:U$88),IF($A$51:$A$88=$A96,U$51:U$88))/SUMIF($A$51:$A$88,$A96,U$51:U$88)</f>
        <v>31021.263859006613</v>
      </c>
      <c r="V96" s="79" cm="1">
        <f t="array" ref="V96">SUMPRODUCT(IF($A$51:$A$88=$A96,V$51:V$88),IF($A$51:$A$88=$A96,V$51:V$88))/SUMIF($A$51:$A$88,$A96,V$51:V$88)</f>
        <v>31096.896356173373</v>
      </c>
      <c r="W96" s="79" cm="1">
        <f t="array" ref="W96">SUMPRODUCT(IF($A$51:$A$88=$A96,W$51:W$88),IF($A$51:$A$88=$A96,W$51:W$88))/SUMIF($A$51:$A$88,$A96,W$51:W$88)</f>
        <v>31172.530673507281</v>
      </c>
      <c r="X96" s="79" cm="1">
        <f t="array" ref="X96">SUMPRODUCT(IF($A$51:$A$88=$A96,X$51:X$88),IF($A$51:$A$88=$A96,X$51:X$88))/SUMIF($A$51:$A$88,$A96,X$51:X$88)</f>
        <v>31131.558694465555</v>
      </c>
      <c r="Y96" s="79" cm="1">
        <f t="array" ref="Y96">SUMPRODUCT(IF($A$51:$A$88=$A96,Y$51:Y$88),IF($A$51:$A$88=$A96,Y$51:Y$88))/SUMIF($A$51:$A$88,$A96,Y$51:Y$88)</f>
        <v>31090.594501352422</v>
      </c>
      <c r="Z96" s="79" cm="1">
        <f t="array" ref="Z96">SUMPRODUCT(IF($A$51:$A$88=$A96,Z$51:Z$88),IF($A$51:$A$88=$A96,Z$51:Z$88))/SUMIF($A$51:$A$88,$A96,Z$51:Z$88)</f>
        <v>31049.638128293333</v>
      </c>
      <c r="AA96" s="79" cm="1">
        <f t="array" ref="AA96">SUMPRODUCT(IF($A$51:$A$88=$A96,AA$51:AA$88),IF($A$51:$A$88=$A96,AA$51:AA$88))/SUMIF($A$51:$A$88,$A96,AA$51:AA$88)</f>
        <v>31008.689609613521</v>
      </c>
      <c r="AB96" s="79" cm="1">
        <f t="array" ref="AB96">SUMPRODUCT(IF($A$51:$A$88=$A96,AB$51:AB$88),IF($A$51:$A$88=$A96,AB$51:AB$88))/SUMIF($A$51:$A$88,$A96,AB$51:AB$88)</f>
        <v>30967.748979839445</v>
      </c>
      <c r="AC96" s="79" cm="1">
        <f t="array" ref="AC96">SUMPRODUCT(IF($A$51:$A$88=$A96,AC$51:AC$88),IF($A$51:$A$88=$A96,AC$51:AC$88))/SUMIF($A$51:$A$88,$A96,AC$51:AC$88)</f>
        <v>31031.268369596062</v>
      </c>
      <c r="AD96" s="79" cm="1">
        <f t="array" ref="AD96">SUMPRODUCT(IF($A$51:$A$88=$A96,AD$51:AD$88),IF($A$51:$A$88=$A96,AD$51:AD$88))/SUMIF($A$51:$A$88,$A96,AD$51:AD$88)</f>
        <v>31094.788283813279</v>
      </c>
      <c r="AE96" s="79" cm="1">
        <f t="array" ref="AE96">SUMPRODUCT(IF($A$51:$A$88=$A96,AE$51:AE$88),IF($A$51:$A$88=$A96,AE$51:AE$88))/SUMIF($A$51:$A$88,$A96,AE$51:AE$88)</f>
        <v>31158.308719226068</v>
      </c>
      <c r="AF96" s="79" cm="1">
        <f t="array" ref="AF96">SUMPRODUCT(IF($A$51:$A$88=$A96,AF$51:AF$88),IF($A$51:$A$88=$A96,AF$51:AF$88))/SUMIF($A$51:$A$88,$A96,AF$51:AF$88)</f>
        <v>31221.82967259637</v>
      </c>
      <c r="AG96" s="79" cm="1">
        <f t="array" ref="AG96">SUMPRODUCT(IF($A$51:$A$88=$A96,AG$51:AG$88),IF($A$51:$A$88=$A96,AG$51:AG$88))/SUMIF($A$51:$A$88,$A96,AG$51:AG$88)</f>
        <v>31285.351140713188</v>
      </c>
      <c r="AH96" s="79"/>
      <c r="AI96" s="79"/>
      <c r="AJ96" s="79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</row>
    <row r="97" spans="1:53" ht="15.75" x14ac:dyDescent="0.25">
      <c r="A97" s="46" t="s">
        <v>103</v>
      </c>
      <c r="B97" s="3" t="str">
        <f t="shared" si="9"/>
        <v>Freight HDV</v>
      </c>
      <c r="C97" s="79" cm="1">
        <f t="array" ref="C97">SUMPRODUCT(IF($A$51:$A$88=$A97,C$51:C$88),IF($A$51:$A$88=$A97,C$51:C$88))/SUMIF($A$51:$A$88,$A97,C$51:C$88)</f>
        <v>75846.446604917626</v>
      </c>
      <c r="D97" s="79" cm="1">
        <f t="array" ref="D97">SUMPRODUCT(IF($A$51:$A$88=$A97,D$51:D$88),IF($A$51:$A$88=$A97,D$51:D$88))/SUMIF($A$51:$A$88,$A97,D$51:D$88)</f>
        <v>74745.588157432809</v>
      </c>
      <c r="E97" s="79" cm="1">
        <f t="array" ref="E97">SUMPRODUCT(IF($A$51:$A$88=$A97,E$51:E$88),IF($A$51:$A$88=$A97,E$51:E$88))/SUMIF($A$51:$A$88,$A97,E$51:E$88)</f>
        <v>73758.184901119035</v>
      </c>
      <c r="F97" s="79" cm="1">
        <f t="array" ref="F97">SUMPRODUCT(IF($A$51:$A$88=$A97,F$51:F$88),IF($A$51:$A$88=$A97,F$51:F$88))/SUMIF($A$51:$A$88,$A97,F$51:F$88)</f>
        <v>72884.634676411981</v>
      </c>
      <c r="G97" s="79" cm="1">
        <f t="array" ref="G97">SUMPRODUCT(IF($A$51:$A$88=$A97,G$51:G$88),IF($A$51:$A$88=$A97,G$51:G$88))/SUMIF($A$51:$A$88,$A97,G$51:G$88)</f>
        <v>72125.337186006625</v>
      </c>
      <c r="H97" s="79" cm="1">
        <f t="array" ref="H97">SUMPRODUCT(IF($A$51:$A$88=$A97,H$51:H$88),IF($A$51:$A$88=$A97,H$51:H$88))/SUMIF($A$51:$A$88,$A97,H$51:H$88)</f>
        <v>71480.694005766389</v>
      </c>
      <c r="I97" s="79" cm="1">
        <f t="array" ref="I97">SUMPRODUCT(IF($A$51:$A$88=$A97,I$51:I$88),IF($A$51:$A$88=$A97,I$51:I$88))/SUMIF($A$51:$A$88,$A97,I$51:I$88)</f>
        <v>70922.611425347015</v>
      </c>
      <c r="J97" s="79" cm="1">
        <f t="array" ref="J97">SUMPRODUCT(IF($A$51:$A$88=$A97,J$51:J$88),IF($A$51:$A$88=$A97,J$51:J$88))/SUMIF($A$51:$A$88,$A97,J$51:J$88)</f>
        <v>70413.120806379782</v>
      </c>
      <c r="K97" s="79" cm="1">
        <f t="array" ref="K97">SUMPRODUCT(IF($A$51:$A$88=$A97,K$51:K$88),IF($A$51:$A$88=$A97,K$51:K$88))/SUMIF($A$51:$A$88,$A97,K$51:K$88)</f>
        <v>69952.752390230788</v>
      </c>
      <c r="L97" s="79" cm="1">
        <f t="array" ref="L97">SUMPRODUCT(IF($A$51:$A$88=$A97,L$51:L$88),IF($A$51:$A$88=$A97,L$51:L$88))/SUMIF($A$51:$A$88,$A97,L$51:L$88)</f>
        <v>69542.04416117417</v>
      </c>
      <c r="M97" s="79" cm="1">
        <f t="array" ref="M97">SUMPRODUCT(IF($A$51:$A$88=$A97,M$51:M$88),IF($A$51:$A$88=$A97,M$51:M$88))/SUMIF($A$51:$A$88,$A97,M$51:M$88)</f>
        <v>69181.54198824281</v>
      </c>
      <c r="N97" s="79" cm="1">
        <f t="array" ref="N97">SUMPRODUCT(IF($A$51:$A$88=$A97,N$51:N$88),IF($A$51:$A$88=$A97,N$51:N$88))/SUMIF($A$51:$A$88,$A97,N$51:N$88)</f>
        <v>69180.131818530455</v>
      </c>
      <c r="O97" s="79" cm="1">
        <f t="array" ref="O97">SUMPRODUCT(IF($A$51:$A$88=$A97,O$51:O$88),IF($A$51:$A$88=$A97,O$51:O$88))/SUMIF($A$51:$A$88,$A97,O$51:O$88)</f>
        <v>69188.970477484938</v>
      </c>
      <c r="P97" s="79" cm="1">
        <f t="array" ref="P97">SUMPRODUCT(IF($A$51:$A$88=$A97,P$51:P$88),IF($A$51:$A$88=$A97,P$51:P$88))/SUMIF($A$51:$A$88,$A97,P$51:P$88)</f>
        <v>69208.044257081739</v>
      </c>
      <c r="Q97" s="79" cm="1">
        <f t="array" ref="Q97">SUMPRODUCT(IF($A$51:$A$88=$A97,Q$51:Q$88),IF($A$51:$A$88=$A97,Q$51:Q$88))/SUMIF($A$51:$A$88,$A97,Q$51:Q$88)</f>
        <v>69237.339473732121</v>
      </c>
      <c r="R97" s="79" cm="1">
        <f t="array" ref="R97">SUMPRODUCT(IF($A$51:$A$88=$A97,R$51:R$88),IF($A$51:$A$88=$A97,R$51:R$88))/SUMIF($A$51:$A$88,$A97,R$51:R$88)</f>
        <v>69276.84246822806</v>
      </c>
      <c r="S97" s="79" cm="1">
        <f t="array" ref="S97">SUMPRODUCT(IF($A$51:$A$88=$A97,S$51:S$88),IF($A$51:$A$88=$A97,S$51:S$88))/SUMIF($A$51:$A$88,$A97,S$51:S$88)</f>
        <v>69538.575912286236</v>
      </c>
      <c r="T97" s="79" cm="1">
        <f t="array" ref="T97">SUMPRODUCT(IF($A$51:$A$88=$A97,T$51:T$88),IF($A$51:$A$88=$A97,T$51:T$88))/SUMIF($A$51:$A$88,$A97,T$51:T$88)</f>
        <v>69803.277062369627</v>
      </c>
      <c r="U97" s="79" cm="1">
        <f t="array" ref="U97">SUMPRODUCT(IF($A$51:$A$88=$A97,U$51:U$88),IF($A$51:$A$88=$A97,U$51:U$88))/SUMIF($A$51:$A$88,$A97,U$51:U$88)</f>
        <v>70070.913785863042</v>
      </c>
      <c r="V97" s="79" cm="1">
        <f t="array" ref="V97">SUMPRODUCT(IF($A$51:$A$88=$A97,V$51:V$88),IF($A$51:$A$88=$A97,V$51:V$88))/SUMIF($A$51:$A$88,$A97,V$51:V$88)</f>
        <v>70341.454412367704</v>
      </c>
      <c r="W97" s="79" cm="1">
        <f t="array" ref="W97">SUMPRODUCT(IF($A$51:$A$88=$A97,W$51:W$88),IF($A$51:$A$88=$A97,W$51:W$88))/SUMIF($A$51:$A$88,$A97,W$51:W$88)</f>
        <v>70614.86772542019</v>
      </c>
      <c r="X97" s="79" cm="1">
        <f t="array" ref="X97">SUMPRODUCT(IF($A$51:$A$88=$A97,X$51:X$88),IF($A$51:$A$88=$A97,X$51:X$88))/SUMIF($A$51:$A$88,$A97,X$51:X$88)</f>
        <v>70686.211529501437</v>
      </c>
      <c r="Y97" s="79" cm="1">
        <f t="array" ref="Y97">SUMPRODUCT(IF($A$51:$A$88=$A97,Y$51:Y$88),IF($A$51:$A$88=$A97,Y$51:Y$88))/SUMIF($A$51:$A$88,$A97,Y$51:Y$88)</f>
        <v>70757.843124658903</v>
      </c>
      <c r="Z97" s="79" cm="1">
        <f t="array" ref="Z97">SUMPRODUCT(IF($A$51:$A$88=$A97,Z$51:Z$88),IF($A$51:$A$88=$A97,Z$51:Z$88))/SUMIF($A$51:$A$88,$A97,Z$51:Z$88)</f>
        <v>70829.761727331352</v>
      </c>
      <c r="AA97" s="79" cm="1">
        <f t="array" ref="AA97">SUMPRODUCT(IF($A$51:$A$88=$A97,AA$51:AA$88),IF($A$51:$A$88=$A97,AA$51:AA$88))/SUMIF($A$51:$A$88,$A97,AA$51:AA$88)</f>
        <v>70901.966556799467</v>
      </c>
      <c r="AB97" s="79" cm="1">
        <f t="array" ref="AB97">SUMPRODUCT(IF($A$51:$A$88=$A97,AB$51:AB$88),IF($A$51:$A$88=$A97,AB$51:AB$88))/SUMIF($A$51:$A$88,$A97,AB$51:AB$88)</f>
        <v>70974.456835173027</v>
      </c>
      <c r="AC97" s="79" cm="1">
        <f t="array" ref="AC97">SUMPRODUCT(IF($A$51:$A$88=$A97,AC$51:AC$88),IF($A$51:$A$88=$A97,AC$51:AC$88))/SUMIF($A$51:$A$88,$A97,AC$51:AC$88)</f>
        <v>71303.864251888983</v>
      </c>
      <c r="AD97" s="79" cm="1">
        <f t="array" ref="AD97">SUMPRODUCT(IF($A$51:$A$88=$A97,AD$51:AD$88),IF($A$51:$A$88=$A97,AD$51:AD$88))/SUMIF($A$51:$A$88,$A97,AD$51:AD$88)</f>
        <v>71633.817743775333</v>
      </c>
      <c r="AE97" s="79" cm="1">
        <f t="array" ref="AE97">SUMPRODUCT(IF($A$51:$A$88=$A97,AE$51:AE$88),IF($A$51:$A$88=$A97,AE$51:AE$88))/SUMIF($A$51:$A$88,$A97,AE$51:AE$88)</f>
        <v>71964.309556551074</v>
      </c>
      <c r="AF97" s="79" cm="1">
        <f t="array" ref="AF97">SUMPRODUCT(IF($A$51:$A$88=$A97,AF$51:AF$88),IF($A$51:$A$88=$A97,AF$51:AF$88))/SUMIF($A$51:$A$88,$A97,AF$51:AF$88)</f>
        <v>72295.332082058099</v>
      </c>
      <c r="AG97" s="79" cm="1">
        <f t="array" ref="AG97">SUMPRODUCT(IF($A$51:$A$88=$A97,AG$51:AG$88),IF($A$51:$A$88=$A97,AG$51:AG$88))/SUMIF($A$51:$A$88,$A97,AG$51:AG$88)</f>
        <v>72626.877854835358</v>
      </c>
      <c r="AH97" s="79"/>
      <c r="AI97" s="79"/>
      <c r="AJ97" s="79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</row>
    <row r="98" spans="1:53" ht="15.75" x14ac:dyDescent="0.25">
      <c r="A98" s="46" t="s">
        <v>104</v>
      </c>
      <c r="B98" s="3" t="str">
        <f t="shared" si="9"/>
        <v>Freight HDV</v>
      </c>
      <c r="C98" s="79" cm="1">
        <f t="array" ref="C98">SUMPRODUCT(IF($A$51:$A$88=$A98,C$51:C$88),IF($A$51:$A$88=$A98,C$51:C$88))/SUMIF($A$51:$A$88,$A98,C$51:C$88)</f>
        <v>157391.05412014163</v>
      </c>
      <c r="D98" s="79" cm="1">
        <f t="array" ref="D98">SUMPRODUCT(IF($A$51:$A$88=$A98,D$51:D$88),IF($A$51:$A$88=$A98,D$51:D$88))/SUMIF($A$51:$A$88,$A98,D$51:D$88)</f>
        <v>155345.28690078575</v>
      </c>
      <c r="E98" s="79" cm="1">
        <f t="array" ref="E98">SUMPRODUCT(IF($A$51:$A$88=$A98,E$51:E$88),IF($A$51:$A$88=$A98,E$51:E$88))/SUMIF($A$51:$A$88,$A98,E$51:E$88)</f>
        <v>153379.80032703816</v>
      </c>
      <c r="F98" s="79" cm="1">
        <f t="array" ref="F98">SUMPRODUCT(IF($A$51:$A$88=$A98,F$51:F$88),IF($A$51:$A$88=$A98,F$51:F$88))/SUMIF($A$51:$A$88,$A98,F$51:F$88)</f>
        <v>151498.63079788405</v>
      </c>
      <c r="G98" s="79" cm="1">
        <f t="array" ref="G98">SUMPRODUCT(IF($A$51:$A$88=$A98,G$51:G$88),IF($A$51:$A$88=$A98,G$51:G$88))/SUMIF($A$51:$A$88,$A98,G$51:G$88)</f>
        <v>149706.08991730609</v>
      </c>
      <c r="H98" s="79" cm="1">
        <f t="array" ref="H98">SUMPRODUCT(IF($A$51:$A$88=$A98,H$51:H$88),IF($A$51:$A$88=$A98,H$51:H$88))/SUMIF($A$51:$A$88,$A98,H$51:H$88)</f>
        <v>148006.78835563437</v>
      </c>
      <c r="I98" s="79" cm="1">
        <f t="array" ref="I98">SUMPRODUCT(IF($A$51:$A$88=$A98,I$51:I$88),IF($A$51:$A$88=$A98,I$51:I$88))/SUMIF($A$51:$A$88,$A98,I$51:I$88)</f>
        <v>146843.95302921996</v>
      </c>
      <c r="J98" s="79" cm="1">
        <f t="array" ref="J98">SUMPRODUCT(IF($A$51:$A$88=$A98,J$51:J$88),IF($A$51:$A$88=$A98,J$51:J$88))/SUMIF($A$51:$A$88,$A98,J$51:J$88)</f>
        <v>145721.6712522204</v>
      </c>
      <c r="K98" s="79" cm="1">
        <f t="array" ref="K98">SUMPRODUCT(IF($A$51:$A$88=$A98,K$51:K$88),IF($A$51:$A$88=$A98,K$51:K$88))/SUMIF($A$51:$A$88,$A98,K$51:K$88)</f>
        <v>144640.78515094591</v>
      </c>
      <c r="L98" s="79" cm="1">
        <f t="array" ref="L98">SUMPRODUCT(IF($A$51:$A$88=$A98,L$51:L$88),IF($A$51:$A$88=$A98,L$51:L$88))/SUMIF($A$51:$A$88,$A98,L$51:L$88)</f>
        <v>143602.16033078023</v>
      </c>
      <c r="M98" s="79" cm="1">
        <f t="array" ref="M98">SUMPRODUCT(IF($A$51:$A$88=$A98,M$51:M$88),IF($A$51:$A$88=$A98,M$51:M$88))/SUMIF($A$51:$A$88,$A98,M$51:M$88)</f>
        <v>142606.686700188</v>
      </c>
      <c r="N98" s="79" cm="1">
        <f t="array" ref="N98">SUMPRODUCT(IF($A$51:$A$88=$A98,N$51:N$88),IF($A$51:$A$88=$A98,N$51:N$88))/SUMIF($A$51:$A$88,$A98,N$51:N$88)</f>
        <v>142731.54725742762</v>
      </c>
      <c r="O98" s="79" cm="1">
        <f t="array" ref="O98">SUMPRODUCT(IF($A$51:$A$88=$A98,O$51:O$88),IF($A$51:$A$88=$A98,O$51:O$88))/SUMIF($A$51:$A$88,$A98,O$51:O$88)</f>
        <v>142868.66164392376</v>
      </c>
      <c r="P98" s="79" cm="1">
        <f t="array" ref="P98">SUMPRODUCT(IF($A$51:$A$88=$A98,P$51:P$88),IF($A$51:$A$88=$A98,P$51:P$88))/SUMIF($A$51:$A$88,$A98,P$51:P$88)</f>
        <v>143018.03910157658</v>
      </c>
      <c r="Q98" s="79" cm="1">
        <f t="array" ref="Q98">SUMPRODUCT(IF($A$51:$A$88=$A98,Q$51:Q$88),IF($A$51:$A$88=$A98,Q$51:Q$88))/SUMIF($A$51:$A$88,$A98,Q$51:Q$88)</f>
        <v>143179.6888815795</v>
      </c>
      <c r="R98" s="79" cm="1">
        <f t="array" ref="R98">SUMPRODUCT(IF($A$51:$A$88=$A98,R$51:R$88),IF($A$51:$A$88=$A98,R$51:R$88))/SUMIF($A$51:$A$88,$A98,R$51:R$88)</f>
        <v>143353.6202444364</v>
      </c>
      <c r="S98" s="79" cm="1">
        <f t="array" ref="S98">SUMPRODUCT(IF($A$51:$A$88=$A98,S$51:S$88),IF($A$51:$A$88=$A98,S$51:S$88))/SUMIF($A$51:$A$88,$A98,S$51:S$88)</f>
        <v>143836.63603812424</v>
      </c>
      <c r="T98" s="79" cm="1">
        <f t="array" ref="T98">SUMPRODUCT(IF($A$51:$A$88=$A98,T$51:T$88),IF($A$51:$A$88=$A98,T$51:T$88))/SUMIF($A$51:$A$88,$A98,T$51:T$88)</f>
        <v>144324.95828991957</v>
      </c>
      <c r="U98" s="79" cm="1">
        <f t="array" ref="U98">SUMPRODUCT(IF($A$51:$A$88=$A98,U$51:U$88),IF($A$51:$A$88=$A98,U$51:U$88))/SUMIF($A$51:$A$88,$A98,U$51:U$88)</f>
        <v>144818.5402464194</v>
      </c>
      <c r="V98" s="79" cm="1">
        <f t="array" ref="V98">SUMPRODUCT(IF($A$51:$A$88=$A98,V$51:V$88),IF($A$51:$A$88=$A98,V$51:V$88))/SUMIF($A$51:$A$88,$A98,V$51:V$88)</f>
        <v>145317.33570185001</v>
      </c>
      <c r="W98" s="79" cm="1">
        <f t="array" ref="W98">SUMPRODUCT(IF($A$51:$A$88=$A98,W$51:W$88),IF($A$51:$A$88=$A98,W$51:W$88))/SUMIF($A$51:$A$88,$A98,W$51:W$88)</f>
        <v>145821.29899007289</v>
      </c>
      <c r="X98" s="79" cm="1">
        <f t="array" ref="X98">SUMPRODUCT(IF($A$51:$A$88=$A98,X$51:X$88),IF($A$51:$A$88=$A98,X$51:X$88))/SUMIF($A$51:$A$88,$A98,X$51:X$88)</f>
        <v>146102.18276683919</v>
      </c>
      <c r="Y98" s="79" cm="1">
        <f t="array" ref="Y98">SUMPRODUCT(IF($A$51:$A$88=$A98,Y$51:Y$88),IF($A$51:$A$88=$A98,Y$51:Y$88))/SUMIF($A$51:$A$88,$A98,Y$51:Y$88)</f>
        <v>146383.29900552621</v>
      </c>
      <c r="Z98" s="79" cm="1">
        <f t="array" ref="Z98">SUMPRODUCT(IF($A$51:$A$88=$A98,Z$51:Z$88),IF($A$51:$A$88=$A98,Z$51:Z$88))/SUMIF($A$51:$A$88,$A98,Z$51:Z$88)</f>
        <v>146664.64652360621</v>
      </c>
      <c r="AA98" s="79" cm="1">
        <f t="array" ref="AA98">SUMPRODUCT(IF($A$51:$A$88=$A98,AA$51:AA$88),IF($A$51:$A$88=$A98,AA$51:AA$88))/SUMIF($A$51:$A$88,$A98,AA$51:AA$88)</f>
        <v>146946.22414655687</v>
      </c>
      <c r="AB98" s="79" cm="1">
        <f t="array" ref="AB98">SUMPRODUCT(IF($A$51:$A$88=$A98,AB$51:AB$88),IF($A$51:$A$88=$A98,AB$51:AB$88))/SUMIF($A$51:$A$88,$A98,AB$51:AB$88)</f>
        <v>147228.03070779666</v>
      </c>
      <c r="AC98" s="79" cm="1">
        <f t="array" ref="AC98">SUMPRODUCT(IF($A$51:$A$88=$A98,AC$51:AC$88),IF($A$51:$A$88=$A98,AC$51:AC$88))/SUMIF($A$51:$A$88,$A98,AC$51:AC$88)</f>
        <v>148034.15848818608</v>
      </c>
      <c r="AD98" s="79" cm="1">
        <f t="array" ref="AD98">SUMPRODUCT(IF($A$51:$A$88=$A98,AD$51:AD$88),IF($A$51:$A$88=$A98,AD$51:AD$88))/SUMIF($A$51:$A$88,$A98,AD$51:AD$88)</f>
        <v>148841.79983870883</v>
      </c>
      <c r="AE98" s="79" cm="1">
        <f t="array" ref="AE98">SUMPRODUCT(IF($A$51:$A$88=$A98,AE$51:AE$88),IF($A$51:$A$88=$A98,AE$51:AE$88))/SUMIF($A$51:$A$88,$A98,AE$51:AE$88)</f>
        <v>149650.93174543077</v>
      </c>
      <c r="AF98" s="79" cm="1">
        <f t="array" ref="AF98">SUMPRODUCT(IF($A$51:$A$88=$A98,AF$51:AF$88),IF($A$51:$A$88=$A98,AF$51:AF$88))/SUMIF($A$51:$A$88,$A98,AF$51:AF$88)</f>
        <v>150461.53165863908</v>
      </c>
      <c r="AG98" s="79" cm="1">
        <f t="array" ref="AG98">SUMPRODUCT(IF($A$51:$A$88=$A98,AG$51:AG$88),IF($A$51:$A$88=$A98,AG$51:AG$88))/SUMIF($A$51:$A$88,$A98,AG$51:AG$88)</f>
        <v>151273.57748119021</v>
      </c>
      <c r="AH98" s="79"/>
      <c r="AI98" s="79"/>
      <c r="AJ98" s="79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</row>
    <row r="99" spans="1:53" ht="15.75" x14ac:dyDescent="0.25">
      <c r="A99" s="46" t="s">
        <v>105</v>
      </c>
      <c r="B99" s="3" t="str">
        <f t="shared" si="9"/>
        <v>Freight HDV</v>
      </c>
      <c r="C99" s="79" cm="1">
        <f t="array" ref="C99">SUMPRODUCT(IF($A$51:$A$88=$A99,C$51:C$88),IF($A$51:$A$88=$A99,C$51:C$88))/SUMIF($A$51:$A$88,$A99,C$51:C$88)</f>
        <v>26260.098720046608</v>
      </c>
      <c r="D99" s="79" cm="1">
        <f t="array" ref="D99">SUMPRODUCT(IF($A$51:$A$88=$A99,D$51:D$88),IF($A$51:$A$88=$A99,D$51:D$88))/SUMIF($A$51:$A$88,$A99,D$51:D$88)</f>
        <v>26546.403421560106</v>
      </c>
      <c r="E99" s="79" cm="1">
        <f t="array" ref="E99">SUMPRODUCT(IF($A$51:$A$88=$A99,E$51:E$88),IF($A$51:$A$88=$A99,E$51:E$88))/SUMIF($A$51:$A$88,$A99,E$51:E$88)</f>
        <v>26863.984419078723</v>
      </c>
      <c r="F99" s="79" cm="1">
        <f t="array" ref="F99">SUMPRODUCT(IF($A$51:$A$88=$A99,F$51:F$88),IF($A$51:$A$88=$A99,F$51:F$88))/SUMIF($A$51:$A$88,$A99,F$51:F$88)</f>
        <v>27213.575854042556</v>
      </c>
      <c r="G99" s="79" cm="1">
        <f t="array" ref="G99">SUMPRODUCT(IF($A$51:$A$88=$A99,G$51:G$88),IF($A$51:$A$88=$A99,G$51:G$88))/SUMIF($A$51:$A$88,$A99,G$51:G$88)</f>
        <v>27595.935025531449</v>
      </c>
      <c r="H99" s="79" cm="1">
        <f t="array" ref="H99">SUMPRODUCT(IF($A$51:$A$88=$A99,H$51:H$88),IF($A$51:$A$88=$A99,H$51:H$88))/SUMIF($A$51:$A$88,$A99,H$51:H$88)</f>
        <v>28011.843310624336</v>
      </c>
      <c r="I99" s="79" cm="1">
        <f t="array" ref="I99">SUMPRODUCT(IF($A$51:$A$88=$A99,I$51:I$88),IF($A$51:$A$88=$A99,I$51:I$88))/SUMIF($A$51:$A$88,$A99,I$51:I$88)</f>
        <v>28396.124484677814</v>
      </c>
      <c r="J99" s="79" cm="1">
        <f t="array" ref="J99">SUMPRODUCT(IF($A$51:$A$88=$A99,J$51:J$88),IF($A$51:$A$88=$A99,J$51:J$88))/SUMIF($A$51:$A$88,$A99,J$51:J$88)</f>
        <v>28780.696268455875</v>
      </c>
      <c r="K99" s="79" cm="1">
        <f t="array" ref="K99">SUMPRODUCT(IF($A$51:$A$88=$A99,K$51:K$88),IF($A$51:$A$88=$A99,K$51:K$88))/SUMIF($A$51:$A$88,$A99,K$51:K$88)</f>
        <v>29165.548643939848</v>
      </c>
      <c r="L99" s="79" cm="1">
        <f t="array" ref="L99">SUMPRODUCT(IF($A$51:$A$88=$A99,L$51:L$88),IF($A$51:$A$88=$A99,L$51:L$88))/SUMIF($A$51:$A$88,$A99,L$51:L$88)</f>
        <v>29550.672048340701</v>
      </c>
      <c r="M99" s="79" cm="1">
        <f t="array" ref="M99">SUMPRODUCT(IF($A$51:$A$88=$A99,M$51:M$88),IF($A$51:$A$88=$A99,M$51:M$88))/SUMIF($A$51:$A$88,$A99,M$51:M$88)</f>
        <v>29936.057348531449</v>
      </c>
      <c r="N99" s="79" cm="1">
        <f t="array" ref="N99">SUMPRODUCT(IF($A$51:$A$88=$A99,N$51:N$88),IF($A$51:$A$88=$A99,N$51:N$88))/SUMIF($A$51:$A$88,$A99,N$51:N$88)</f>
        <v>30431.20630168221</v>
      </c>
      <c r="O99" s="79" cm="1">
        <f t="array" ref="O99">SUMPRODUCT(IF($A$51:$A$88=$A99,O$51:O$88),IF($A$51:$A$88=$A99,O$51:O$88))/SUMIF($A$51:$A$88,$A99,O$51:O$88)</f>
        <v>30928.207047383996</v>
      </c>
      <c r="P99" s="79" cm="1">
        <f t="array" ref="P99">SUMPRODUCT(IF($A$51:$A$88=$A99,P$51:P$88),IF($A$51:$A$88=$A99,P$51:P$88))/SUMIF($A$51:$A$88,$A99,P$51:P$88)</f>
        <v>31426.980073833067</v>
      </c>
      <c r="Q99" s="79" cm="1">
        <f t="array" ref="Q99">SUMPRODUCT(IF($A$51:$A$88=$A99,Q$51:Q$88),IF($A$51:$A$88=$A99,Q$51:Q$88))/SUMIF($A$51:$A$88,$A99,Q$51:Q$88)</f>
        <v>31927.450357069909</v>
      </c>
      <c r="R99" s="79" cm="1">
        <f t="array" ref="R99">SUMPRODUCT(IF($A$51:$A$88=$A99,R$51:R$88),IF($A$51:$A$88=$A99,R$51:R$88))/SUMIF($A$51:$A$88,$A99,R$51:R$88)</f>
        <v>32429.547048754041</v>
      </c>
      <c r="S99" s="79" cm="1">
        <f t="array" ref="S99">SUMPRODUCT(IF($A$51:$A$88=$A99,S$51:S$88),IF($A$51:$A$88=$A99,S$51:S$88))/SUMIF($A$51:$A$88,$A99,S$51:S$88)</f>
        <v>32687.595591208446</v>
      </c>
      <c r="T99" s="79" cm="1">
        <f t="array" ref="T99">SUMPRODUCT(IF($A$51:$A$88=$A99,T$51:T$88),IF($A$51:$A$88=$A99,T$51:T$88))/SUMIF($A$51:$A$88,$A99,T$51:T$88)</f>
        <v>32946.044261553288</v>
      </c>
      <c r="U99" s="79" cm="1">
        <f t="array" ref="U99">SUMPRODUCT(IF($A$51:$A$88=$A99,U$51:U$88),IF($A$51:$A$88=$A99,U$51:U$88))/SUMIF($A$51:$A$88,$A99,U$51:U$88)</f>
        <v>33204.884675531372</v>
      </c>
      <c r="V99" s="79" cm="1">
        <f t="array" ref="V99">SUMPRODUCT(IF($A$51:$A$88=$A99,V$51:V$88),IF($A$51:$A$88=$A99,V$51:V$88))/SUMIF($A$51:$A$88,$A99,V$51:V$88)</f>
        <v>33464.108681504928</v>
      </c>
      <c r="W99" s="79" cm="1">
        <f t="array" ref="W99">SUMPRODUCT(IF($A$51:$A$88=$A99,W$51:W$88),IF($A$51:$A$88=$A99,W$51:W$88))/SUMIF($A$51:$A$88,$A99,W$51:W$88)</f>
        <v>33723.708352443973</v>
      </c>
      <c r="X99" s="79" cm="1">
        <f t="array" ref="X99">SUMPRODUCT(IF($A$51:$A$88=$A99,X$51:X$88),IF($A$51:$A$88=$A99,X$51:X$88))/SUMIF($A$51:$A$88,$A99,X$51:X$88)</f>
        <v>33736.013549264331</v>
      </c>
      <c r="Y99" s="79" cm="1">
        <f t="array" ref="Y99">SUMPRODUCT(IF($A$51:$A$88=$A99,Y$51:Y$88),IF($A$51:$A$88=$A99,Y$51:Y$88))/SUMIF($A$51:$A$88,$A99,Y$51:Y$88)</f>
        <v>33748.569918514186</v>
      </c>
      <c r="Z99" s="79" cm="1">
        <f t="array" ref="Z99">SUMPRODUCT(IF($A$51:$A$88=$A99,Z$51:Z$88),IF($A$51:$A$88=$A99,Z$51:Z$88))/SUMIF($A$51:$A$88,$A99,Z$51:Z$88)</f>
        <v>33761.377193515073</v>
      </c>
      <c r="AA99" s="79" cm="1">
        <f t="array" ref="AA99">SUMPRODUCT(IF($A$51:$A$88=$A99,AA$51:AA$88),IF($A$51:$A$88=$A99,AA$51:AA$88))/SUMIF($A$51:$A$88,$A99,AA$51:AA$88)</f>
        <v>33774.435107965735</v>
      </c>
      <c r="AB99" s="79" cm="1">
        <f t="array" ref="AB99">SUMPRODUCT(IF($A$51:$A$88=$A99,AB$51:AB$88),IF($A$51:$A$88=$A99,AB$51:AB$88))/SUMIF($A$51:$A$88,$A99,AB$51:AB$88)</f>
        <v>33787.743395941885</v>
      </c>
      <c r="AC99" s="79" cm="1">
        <f t="array" ref="AC99">SUMPRODUCT(IF($A$51:$A$88=$A99,AC$51:AC$88),IF($A$51:$A$88=$A99,AC$51:AC$88))/SUMIF($A$51:$A$88,$A99,AC$51:AC$88)</f>
        <v>33844.171060529276</v>
      </c>
      <c r="AD99" s="79" cm="1">
        <f t="array" ref="AD99">SUMPRODUCT(IF($A$51:$A$88=$A99,AD$51:AD$88),IF($A$51:$A$88=$A99,AD$51:AD$88))/SUMIF($A$51:$A$88,$A99,AD$51:AD$88)</f>
        <v>33900.601111661883</v>
      </c>
      <c r="AE99" s="79" cm="1">
        <f t="array" ref="AE99">SUMPRODUCT(IF($A$51:$A$88=$A99,AE$51:AE$88),IF($A$51:$A$88=$A99,AE$51:AE$88))/SUMIF($A$51:$A$88,$A99,AE$51:AE$88)</f>
        <v>33957.033538751013</v>
      </c>
      <c r="AF99" s="79" cm="1">
        <f t="array" ref="AF99">SUMPRODUCT(IF($A$51:$A$88=$A99,AF$51:AF$88),IF($A$51:$A$88=$A99,AF$51:AF$88))/SUMIF($A$51:$A$88,$A99,AF$51:AF$88)</f>
        <v>34013.468331270284</v>
      </c>
      <c r="AG99" s="79" cm="1">
        <f t="array" ref="AG99">SUMPRODUCT(IF($A$51:$A$88=$A99,AG$51:AG$88),IF($A$51:$A$88=$A99,AG$51:AG$88))/SUMIF($A$51:$A$88,$A99,AG$51:AG$88)</f>
        <v>34069.905478755602</v>
      </c>
      <c r="AH99" s="79"/>
      <c r="AI99" s="79"/>
      <c r="AJ99" s="79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</row>
    <row r="100" spans="1:53" ht="15.75" x14ac:dyDescent="0.25">
      <c r="A100" s="46" t="s">
        <v>106</v>
      </c>
      <c r="B100" s="3" t="str">
        <f t="shared" si="9"/>
        <v>Passenger HDV</v>
      </c>
      <c r="C100" s="79" cm="1">
        <f t="array" ref="C100">SUMPRODUCT(IF($A$51:$A$88=$A100,C$51:C$88),IF($A$51:$A$88=$A100,C$51:C$88))/SUMIF($A$51:$A$88,$A100,C$51:C$88)</f>
        <v>40527.6497901197</v>
      </c>
      <c r="D100" s="79" cm="1">
        <f t="array" ref="D100">SUMPRODUCT(IF($A$51:$A$88=$A100,D$51:D$88),IF($A$51:$A$88=$A100,D$51:D$88))/SUMIF($A$51:$A$88,$A100,D$51:D$88)</f>
        <v>40405.560395412562</v>
      </c>
      <c r="E100" s="79" cm="1">
        <f t="array" ref="E100">SUMPRODUCT(IF($A$51:$A$88=$A100,E$51:E$88),IF($A$51:$A$88=$A100,E$51:E$88))/SUMIF($A$51:$A$88,$A100,E$51:E$88)</f>
        <v>40283.47726571247</v>
      </c>
      <c r="F100" s="79" cm="1">
        <f t="array" ref="F100">SUMPRODUCT(IF($A$51:$A$88=$A100,F$51:F$88),IF($A$51:$A$88=$A100,F$51:F$88))/SUMIF($A$51:$A$88,$A100,F$51:F$88)</f>
        <v>40161.400462839643</v>
      </c>
      <c r="G100" s="79" cm="1">
        <f t="array" ref="G100">SUMPRODUCT(IF($A$51:$A$88=$A100,G$51:G$88),IF($A$51:$A$88=$A100,G$51:G$88))/SUMIF($A$51:$A$88,$A100,G$51:G$88)</f>
        <v>40039.330049429984</v>
      </c>
      <c r="H100" s="79" cm="1">
        <f t="array" ref="H100">SUMPRODUCT(IF($A$51:$A$88=$A100,H$51:H$88),IF($A$51:$A$88=$A100,H$51:H$88))/SUMIF($A$51:$A$88,$A100,H$51:H$88)</f>
        <v>39917.266088949087</v>
      </c>
      <c r="I100" s="79" cm="1">
        <f t="array" ref="I100">SUMPRODUCT(IF($A$51:$A$88=$A100,I$51:I$88),IF($A$51:$A$88=$A100,I$51:I$88))/SUMIF($A$51:$A$88,$A100,I$51:I$88)</f>
        <v>39908.477740093957</v>
      </c>
      <c r="J100" s="79" cm="1">
        <f t="array" ref="J100">SUMPRODUCT(IF($A$51:$A$88=$A100,J$51:J$88),IF($A$51:$A$88=$A100,J$51:J$88))/SUMIF($A$51:$A$88,$A100,J$51:J$88)</f>
        <v>39899.689402555268</v>
      </c>
      <c r="K100" s="79" cm="1">
        <f t="array" ref="K100">SUMPRODUCT(IF($A$51:$A$88=$A100,K$51:K$88),IF($A$51:$A$88=$A100,K$51:K$88))/SUMIF($A$51:$A$88,$A100,K$51:K$88)</f>
        <v>39890.901076340095</v>
      </c>
      <c r="L100" s="79" cm="1">
        <f t="array" ref="L100">SUMPRODUCT(IF($A$51:$A$88=$A100,L$51:L$88),IF($A$51:$A$88=$A100,L$51:L$88))/SUMIF($A$51:$A$88,$A100,L$51:L$88)</f>
        <v>39882.112761455719</v>
      </c>
      <c r="M100" s="79" cm="1">
        <f t="array" ref="M100">SUMPRODUCT(IF($A$51:$A$88=$A100,M$51:M$88),IF($A$51:$A$88=$A100,M$51:M$88))/SUMIF($A$51:$A$88,$A100,M$51:M$88)</f>
        <v>39873.324457909192</v>
      </c>
      <c r="N100" s="79" cm="1">
        <f t="array" ref="N100">SUMPRODUCT(IF($A$51:$A$88=$A100,N$51:N$88),IF($A$51:$A$88=$A100,N$51:N$88))/SUMIF($A$51:$A$88,$A100,N$51:N$88)</f>
        <v>39939.115919735646</v>
      </c>
      <c r="O100" s="79" cm="1">
        <f t="array" ref="O100">SUMPRODUCT(IF($A$51:$A$88=$A100,O$51:O$88),IF($A$51:$A$88=$A100,O$51:O$88))/SUMIF($A$51:$A$88,$A100,O$51:O$88)</f>
        <v>40004.943383131489</v>
      </c>
      <c r="P100" s="79" cm="1">
        <f t="array" ref="P100">SUMPRODUCT(IF($A$51:$A$88=$A100,P$51:P$88),IF($A$51:$A$88=$A100,P$51:P$88))/SUMIF($A$51:$A$88,$A100,P$51:P$88)</f>
        <v>40070.806607065497</v>
      </c>
      <c r="Q100" s="79" cm="1">
        <f t="array" ref="Q100">SUMPRODUCT(IF($A$51:$A$88=$A100,Q$51:Q$88),IF($A$51:$A$88=$A100,Q$51:Q$88))/SUMIF($A$51:$A$88,$A100,Q$51:Q$88)</f>
        <v>40136.705352653327</v>
      </c>
      <c r="R100" s="79" cm="1">
        <f t="array" ref="R100">SUMPRODUCT(IF($A$51:$A$88=$A100,R$51:R$88),IF($A$51:$A$88=$A100,R$51:R$88))/SUMIF($A$51:$A$88,$A100,R$51:R$88)</f>
        <v>40202.639383133559</v>
      </c>
      <c r="S100" s="79" cm="1">
        <f t="array" ref="S100">SUMPRODUCT(IF($A$51:$A$88=$A100,S$51:S$88),IF($A$51:$A$88=$A100,S$51:S$88))/SUMIF($A$51:$A$88,$A100,S$51:S$88)</f>
        <v>40423.419128575959</v>
      </c>
      <c r="T100" s="79" cm="1">
        <f t="array" ref="T100">SUMPRODUCT(IF($A$51:$A$88=$A100,T$51:T$88),IF($A$51:$A$88=$A100,T$51:T$88))/SUMIF($A$51:$A$88,$A100,T$51:T$88)</f>
        <v>40644.239698878795</v>
      </c>
      <c r="U100" s="79" cm="1">
        <f t="array" ref="U100">SUMPRODUCT(IF($A$51:$A$88=$A100,U$51:U$88),IF($A$51:$A$88=$A100,U$51:U$88))/SUMIF($A$51:$A$88,$A100,U$51:U$88)</f>
        <v>40865.100357508483</v>
      </c>
      <c r="V100" s="79" cm="1">
        <f t="array" ref="V100">SUMPRODUCT(IF($A$51:$A$88=$A100,V$51:V$88),IF($A$51:$A$88=$A100,V$51:V$88))/SUMIF($A$51:$A$88,$A100,V$51:V$88)</f>
        <v>41086.000385542851</v>
      </c>
      <c r="W100" s="79" cm="1">
        <f t="array" ref="W100">SUMPRODUCT(IF($A$51:$A$88=$A100,W$51:W$88),IF($A$51:$A$88=$A100,W$51:W$88))/SUMIF($A$51:$A$88,$A100,W$51:W$88)</f>
        <v>41306.939081147939</v>
      </c>
      <c r="X100" s="79" cm="1">
        <f t="array" ref="X100">SUMPRODUCT(IF($A$51:$A$88=$A100,X$51:X$88),IF($A$51:$A$88=$A100,X$51:X$88))/SUMIF($A$51:$A$88,$A100,X$51:X$88)</f>
        <v>41355.316198315595</v>
      </c>
      <c r="Y100" s="79" cm="1">
        <f t="array" ref="Y100">SUMPRODUCT(IF($A$51:$A$88=$A100,Y$51:Y$88),IF($A$51:$A$88=$A100,Y$51:Y$88))/SUMIF($A$51:$A$88,$A100,Y$51:Y$88)</f>
        <v>41403.730018840441</v>
      </c>
      <c r="Z100" s="79" cm="1">
        <f t="array" ref="Z100">SUMPRODUCT(IF($A$51:$A$88=$A100,Z$51:Z$88),IF($A$51:$A$88=$A100,Z$51:Z$88))/SUMIF($A$51:$A$88,$A100,Z$51:Z$88)</f>
        <v>41452.180350456867</v>
      </c>
      <c r="AA100" s="79" cm="1">
        <f t="array" ref="AA100">SUMPRODUCT(IF($A$51:$A$88=$A100,AA$51:AA$88),IF($A$51:$A$88=$A100,AA$51:AA$88))/SUMIF($A$51:$A$88,$A100,AA$51:AA$88)</f>
        <v>41500.667002239839</v>
      </c>
      <c r="AB100" s="79" cm="1">
        <f t="array" ref="AB100">SUMPRODUCT(IF($A$51:$A$88=$A100,AB$51:AB$88),IF($A$51:$A$88=$A100,AB$51:AB$88))/SUMIF($A$51:$A$88,$A100,AB$51:AB$88)</f>
        <v>41549.189784593145</v>
      </c>
      <c r="AC100" s="79" cm="1">
        <f t="array" ref="AC100">SUMPRODUCT(IF($A$51:$A$88=$A100,AC$51:AC$88),IF($A$51:$A$88=$A100,AC$51:AC$88))/SUMIF($A$51:$A$88,$A100,AC$51:AC$88)</f>
        <v>41489.282064496481</v>
      </c>
      <c r="AD100" s="79" cm="1">
        <f t="array" ref="AD100">SUMPRODUCT(IF($A$51:$A$88=$A100,AD$51:AD$88),IF($A$51:$A$88=$A100,AD$51:AD$88))/SUMIF($A$51:$A$88,$A100,AD$51:AD$88)</f>
        <v>41429.378662825351</v>
      </c>
      <c r="AE100" s="79" cm="1">
        <f t="array" ref="AE100">SUMPRODUCT(IF($A$51:$A$88=$A100,AE$51:AE$88),IF($A$51:$A$88=$A100,AE$51:AE$88))/SUMIF($A$51:$A$88,$A100,AE$51:AE$88)</f>
        <v>41369.479595757468</v>
      </c>
      <c r="AF100" s="79" cm="1">
        <f t="array" ref="AF100">SUMPRODUCT(IF($A$51:$A$88=$A100,AF$51:AF$88),IF($A$51:$A$88=$A100,AF$51:AF$88))/SUMIF($A$51:$A$88,$A100,AF$51:AF$88)</f>
        <v>41309.584879551541</v>
      </c>
      <c r="AG100" s="79" cm="1">
        <f t="array" ref="AG100">SUMPRODUCT(IF($A$51:$A$88=$A100,AG$51:AG$88),IF($A$51:$A$88=$A100,AG$51:AG$88))/SUMIF($A$51:$A$88,$A100,AG$51:AG$88)</f>
        <v>41249.694530547684</v>
      </c>
      <c r="AH100" s="79"/>
      <c r="AI100" s="79"/>
      <c r="AJ100" s="79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</row>
    <row r="101" spans="1:53" ht="15.75" x14ac:dyDescent="0.25">
      <c r="A101" s="46" t="s">
        <v>107</v>
      </c>
      <c r="B101" s="3" t="str">
        <f t="shared" si="9"/>
        <v>Passenger HDV</v>
      </c>
      <c r="C101" s="79" cm="1">
        <f t="array" ref="C101">SUMPRODUCT(IF($A$51:$A$88=$A101,C$51:C$88),IF($A$51:$A$88=$A101,C$51:C$88))/SUMIF($A$51:$A$88,$A101,C$51:C$88)</f>
        <v>45661.231653064497</v>
      </c>
      <c r="D101" s="79" cm="1">
        <f t="array" ref="D101">SUMPRODUCT(IF($A$51:$A$88=$A101,D$51:D$88),IF($A$51:$A$88=$A101,D$51:D$88))/SUMIF($A$51:$A$88,$A101,D$51:D$88)</f>
        <v>45232.754667082387</v>
      </c>
      <c r="E101" s="79" cm="1">
        <f t="array" ref="E101">SUMPRODUCT(IF($A$51:$A$88=$A101,E$51:E$88),IF($A$51:$A$88=$A101,E$51:E$88))/SUMIF($A$51:$A$88,$A101,E$51:E$88)</f>
        <v>44817.22281168597</v>
      </c>
      <c r="F101" s="79" cm="1">
        <f t="array" ref="F101">SUMPRODUCT(IF($A$51:$A$88=$A101,F$51:F$88),IF($A$51:$A$88=$A101,F$51:F$88))/SUMIF($A$51:$A$88,$A101,F$51:F$88)</f>
        <v>44415.092174538528</v>
      </c>
      <c r="G101" s="79" cm="1">
        <f t="array" ref="G101">SUMPRODUCT(IF($A$51:$A$88=$A101,G$51:G$88),IF($A$51:$A$88=$A101,G$51:G$88))/SUMIF($A$51:$A$88,$A101,G$51:G$88)</f>
        <v>44026.840523316372</v>
      </c>
      <c r="H101" s="79" cm="1">
        <f t="array" ref="H101">SUMPRODUCT(IF($A$51:$A$88=$A101,H$51:H$88),IF($A$51:$A$88=$A101,H$51:H$88))/SUMIF($A$51:$A$88,$A101,H$51:H$88)</f>
        <v>43652.968609394557</v>
      </c>
      <c r="I101" s="79" cm="1">
        <f t="array" ref="I101">SUMPRODUCT(IF($A$51:$A$88=$A101,I$51:I$88),IF($A$51:$A$88=$A101,I$51:I$88))/SUMIF($A$51:$A$88,$A101,I$51:I$88)</f>
        <v>43360.583883054525</v>
      </c>
      <c r="J101" s="79" cm="1">
        <f t="array" ref="J101">SUMPRODUCT(IF($A$51:$A$88=$A101,J$51:J$88),IF($A$51:$A$88=$A101,J$51:J$88))/SUMIF($A$51:$A$88,$A101,J$51:J$88)</f>
        <v>43082.300496240088</v>
      </c>
      <c r="K101" s="79" cm="1">
        <f t="array" ref="K101">SUMPRODUCT(IF($A$51:$A$88=$A101,K$51:K$88),IF($A$51:$A$88=$A101,K$51:K$88))/SUMIF($A$51:$A$88,$A101,K$51:K$88)</f>
        <v>42818.569560229073</v>
      </c>
      <c r="L101" s="79" cm="1">
        <f t="array" ref="L101">SUMPRODUCT(IF($A$51:$A$88=$A101,L$51:L$88),IF($A$51:$A$88=$A101,L$51:L$88))/SUMIF($A$51:$A$88,$A101,L$51:L$88)</f>
        <v>42569.861635498957</v>
      </c>
      <c r="M101" s="79" cm="1">
        <f t="array" ref="M101">SUMPRODUCT(IF($A$51:$A$88=$A101,M$51:M$88),IF($A$51:$A$88=$A101,M$51:M$88))/SUMIF($A$51:$A$88,$A101,M$51:M$88)</f>
        <v>42336.667791312364</v>
      </c>
      <c r="N101" s="79" cm="1">
        <f t="array" ref="N101">SUMPRODUCT(IF($A$51:$A$88=$A101,N$51:N$88),IF($A$51:$A$88=$A101,N$51:N$88))/SUMIF($A$51:$A$88,$A101,N$51:N$88)</f>
        <v>42214.662941461385</v>
      </c>
      <c r="O101" s="79" cm="1">
        <f t="array" ref="O101">SUMPRODUCT(IF($A$51:$A$88=$A101,O$51:O$88),IF($A$51:$A$88=$A101,O$51:O$88))/SUMIF($A$51:$A$88,$A101,O$51:O$88)</f>
        <v>42108.684813611682</v>
      </c>
      <c r="P101" s="79" cm="1">
        <f t="array" ref="P101">SUMPRODUCT(IF($A$51:$A$88=$A101,P$51:P$88),IF($A$51:$A$88=$A101,P$51:P$88))/SUMIF($A$51:$A$88,$A101,P$51:P$88)</f>
        <v>42019.156402106593</v>
      </c>
      <c r="Q101" s="79" cm="1">
        <f t="array" ref="Q101">SUMPRODUCT(IF($A$51:$A$88=$A101,Q$51:Q$88),IF($A$51:$A$88=$A101,Q$51:Q$88))/SUMIF($A$51:$A$88,$A101,Q$51:Q$88)</f>
        <v>41946.515718900526</v>
      </c>
      <c r="R101" s="79" cm="1">
        <f t="array" ref="R101">SUMPRODUCT(IF($A$51:$A$88=$A101,R$51:R$88),IF($A$51:$A$88=$A101,R$51:R$88))/SUMIF($A$51:$A$88,$A101,R$51:R$88)</f>
        <v>41891.216465991711</v>
      </c>
      <c r="S101" s="79" cm="1">
        <f t="array" ref="S101">SUMPRODUCT(IF($A$51:$A$88=$A101,S$51:S$88),IF($A$51:$A$88=$A101,S$51:S$88))/SUMIF($A$51:$A$88,$A101,S$51:S$88)</f>
        <v>42006.901822181761</v>
      </c>
      <c r="T101" s="79" cm="1">
        <f t="array" ref="T101">SUMPRODUCT(IF($A$51:$A$88=$A101,T$51:T$88),IF($A$51:$A$88=$A101,T$51:T$88))/SUMIF($A$51:$A$88,$A101,T$51:T$88)</f>
        <v>42122.749128035808</v>
      </c>
      <c r="U101" s="79" cm="1">
        <f t="array" ref="U101">SUMPRODUCT(IF($A$51:$A$88=$A101,U$51:U$88),IF($A$51:$A$88=$A101,U$51:U$88))/SUMIF($A$51:$A$88,$A101,U$51:U$88)</f>
        <v>42238.757413232794</v>
      </c>
      <c r="V101" s="79" cm="1">
        <f t="array" ref="V101">SUMPRODUCT(IF($A$51:$A$88=$A101,V$51:V$88),IF($A$51:$A$88=$A101,V$51:V$88))/SUMIF($A$51:$A$88,$A101,V$51:V$88)</f>
        <v>42354.925715188001</v>
      </c>
      <c r="W101" s="79" cm="1">
        <f t="array" ref="W101">SUMPRODUCT(IF($A$51:$A$88=$A101,W$51:W$88),IF($A$51:$A$88=$A101,W$51:W$88))/SUMIF($A$51:$A$88,$A101,W$51:W$88)</f>
        <v>42471.253078975809</v>
      </c>
      <c r="X101" s="79" cm="1">
        <f t="array" ref="X101">SUMPRODUCT(IF($A$51:$A$88=$A101,X$51:X$88),IF($A$51:$A$88=$A101,X$51:X$88))/SUMIF($A$51:$A$88,$A101,X$51:X$88)</f>
        <v>42392.079825859619</v>
      </c>
      <c r="Y101" s="79" cm="1">
        <f t="array" ref="Y101">SUMPRODUCT(IF($A$51:$A$88=$A101,Y$51:Y$88),IF($A$51:$A$88=$A101,Y$51:Y$88))/SUMIF($A$51:$A$88,$A101,Y$51:Y$88)</f>
        <v>42312.980081567839</v>
      </c>
      <c r="Z101" s="79" cm="1">
        <f t="array" ref="Z101">SUMPRODUCT(IF($A$51:$A$88=$A101,Z$51:Z$88),IF($A$51:$A$88=$A101,Z$51:Z$88))/SUMIF($A$51:$A$88,$A101,Z$51:Z$88)</f>
        <v>42233.954145818308</v>
      </c>
      <c r="AA101" s="79" cm="1">
        <f t="array" ref="AA101">SUMPRODUCT(IF($A$51:$A$88=$A101,AA$51:AA$88),IF($A$51:$A$88=$A101,AA$51:AA$88))/SUMIF($A$51:$A$88,$A101,AA$51:AA$88)</f>
        <v>42155.002319960666</v>
      </c>
      <c r="AB101" s="79" cm="1">
        <f t="array" ref="AB101">SUMPRODUCT(IF($A$51:$A$88=$A101,AB$51:AB$88),IF($A$51:$A$88=$A101,AB$51:AB$88))/SUMIF($A$51:$A$88,$A101,AB$51:AB$88)</f>
        <v>42076.124906987025</v>
      </c>
      <c r="AC101" s="79" cm="1">
        <f t="array" ref="AC101">SUMPRODUCT(IF($A$51:$A$88=$A101,AC$51:AC$88),IF($A$51:$A$88=$A101,AC$51:AC$88))/SUMIF($A$51:$A$88,$A101,AC$51:AC$88)</f>
        <v>42023.699372280869</v>
      </c>
      <c r="AD101" s="79" cm="1">
        <f t="array" ref="AD101">SUMPRODUCT(IF($A$51:$A$88=$A101,AD$51:AD$88),IF($A$51:$A$88=$A101,AD$51:AD$88))/SUMIF($A$51:$A$88,$A101,AD$51:AD$88)</f>
        <v>41971.306986470678</v>
      </c>
      <c r="AE101" s="79" cm="1">
        <f t="array" ref="AE101">SUMPRODUCT(IF($A$51:$A$88=$A101,AE$51:AE$88),IF($A$51:$A$88=$A101,AE$51:AE$88))/SUMIF($A$51:$A$88,$A101,AE$51:AE$88)</f>
        <v>41918.947839950495</v>
      </c>
      <c r="AF101" s="79" cm="1">
        <f t="array" ref="AF101">SUMPRODUCT(IF($A$51:$A$88=$A101,AF$51:AF$88),IF($A$51:$A$88=$A101,AF$51:AF$88))/SUMIF($A$51:$A$88,$A101,AF$51:AF$88)</f>
        <v>41866.62202344332</v>
      </c>
      <c r="AG101" s="79" cm="1">
        <f t="array" ref="AG101">SUMPRODUCT(IF($A$51:$A$88=$A101,AG$51:AG$88),IF($A$51:$A$88=$A101,AG$51:AG$88))/SUMIF($A$51:$A$88,$A101,AG$51:AG$88)</f>
        <v>41814.329628002539</v>
      </c>
      <c r="AH101" s="79"/>
      <c r="AI101" s="79"/>
      <c r="AJ101" s="79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</row>
    <row r="102" spans="1:53" ht="15.75" x14ac:dyDescent="0.25">
      <c r="A102" s="46" t="s">
        <v>108</v>
      </c>
      <c r="B102" s="3" t="str">
        <f t="shared" si="9"/>
        <v>Passenger HDV</v>
      </c>
      <c r="C102" s="79" cm="1">
        <f t="array" ref="C102">SUMPRODUCT(IF($A$51:$A$88=$A102,C$51:C$88),IF($A$51:$A$88=$A102,C$51:C$88))/SUMIF($A$51:$A$88,$A102,C$51:C$88)</f>
        <v>16637.917400394021</v>
      </c>
      <c r="D102" s="79" cm="1">
        <f t="array" ref="D102">SUMPRODUCT(IF($A$51:$A$88=$A102,D$51:D$88),IF($A$51:$A$88=$A102,D$51:D$88))/SUMIF($A$51:$A$88,$A102,D$51:D$88)</f>
        <v>16683.593067899001</v>
      </c>
      <c r="E102" s="79" cm="1">
        <f t="array" ref="E102">SUMPRODUCT(IF($A$51:$A$88=$A102,E$51:E$88),IF($A$51:$A$88=$A102,E$51:E$88))/SUMIF($A$51:$A$88,$A102,E$51:E$88)</f>
        <v>16729.273204567955</v>
      </c>
      <c r="F102" s="79" cm="1">
        <f t="array" ref="F102">SUMPRODUCT(IF($A$51:$A$88=$A102,F$51:F$88),IF($A$51:$A$88=$A102,F$51:F$88))/SUMIF($A$51:$A$88,$A102,F$51:F$88)</f>
        <v>16774.957773857088</v>
      </c>
      <c r="G102" s="79" cm="1">
        <f t="array" ref="G102">SUMPRODUCT(IF($A$51:$A$88=$A102,G$51:G$88),IF($A$51:$A$88=$A102,G$51:G$88))/SUMIF($A$51:$A$88,$A102,G$51:G$88)</f>
        <v>16820.646739619948</v>
      </c>
      <c r="H102" s="79" cm="1">
        <f t="array" ref="H102">SUMPRODUCT(IF($A$51:$A$88=$A102,H$51:H$88),IF($A$51:$A$88=$A102,H$51:H$88))/SUMIF($A$51:$A$88,$A102,H$51:H$88)</f>
        <v>16866.34006610182</v>
      </c>
      <c r="I102" s="79" cm="1">
        <f t="array" ref="I102">SUMPRODUCT(IF($A$51:$A$88=$A102,I$51:I$88),IF($A$51:$A$88=$A102,I$51:I$88))/SUMIF($A$51:$A$88,$A102,I$51:I$88)</f>
        <v>16899.446336438043</v>
      </c>
      <c r="J102" s="79" cm="1">
        <f t="array" ref="J102">SUMPRODUCT(IF($A$51:$A$88=$A102,J$51:J$88),IF($A$51:$A$88=$A102,J$51:J$88))/SUMIF($A$51:$A$88,$A102,J$51:J$88)</f>
        <v>16932.557814030009</v>
      </c>
      <c r="K102" s="79" cm="1">
        <f t="array" ref="K102">SUMPRODUCT(IF($A$51:$A$88=$A102,K$51:K$88),IF($A$51:$A$88=$A102,K$51:K$88))/SUMIF($A$51:$A$88,$A102,K$51:K$88)</f>
        <v>16965.674468369391</v>
      </c>
      <c r="L102" s="79" cm="1">
        <f t="array" ref="L102">SUMPRODUCT(IF($A$51:$A$88=$A102,L$51:L$88),IF($A$51:$A$88=$A102,L$51:L$88))/SUMIF($A$51:$A$88,$A102,L$51:L$88)</f>
        <v>16998.796269185848</v>
      </c>
      <c r="M102" s="79" cm="1">
        <f t="array" ref="M102">SUMPRODUCT(IF($A$51:$A$88=$A102,M$51:M$88),IF($A$51:$A$88=$A102,M$51:M$88))/SUMIF($A$51:$A$88,$A102,M$51:M$88)</f>
        <v>17031.923186444455</v>
      </c>
      <c r="N102" s="79" cm="1">
        <f t="array" ref="N102">SUMPRODUCT(IF($A$51:$A$88=$A102,N$51:N$88),IF($A$51:$A$88=$A102,N$51:N$88))/SUMIF($A$51:$A$88,$A102,N$51:N$88)</f>
        <v>17086.493553915836</v>
      </c>
      <c r="O102" s="79" cm="1">
        <f t="array" ref="O102">SUMPRODUCT(IF($A$51:$A$88=$A102,O$51:O$88),IF($A$51:$A$88=$A102,O$51:O$88))/SUMIF($A$51:$A$88,$A102,O$51:O$88)</f>
        <v>17141.064369575903</v>
      </c>
      <c r="P102" s="79" cm="1">
        <f t="array" ref="P102">SUMPRODUCT(IF($A$51:$A$88=$A102,P$51:P$88),IF($A$51:$A$88=$A102,P$51:P$88))/SUMIF($A$51:$A$88,$A102,P$51:P$88)</f>
        <v>17195.63562915786</v>
      </c>
      <c r="Q102" s="79" cm="1">
        <f t="array" ref="Q102">SUMPRODUCT(IF($A$51:$A$88=$A102,Q$51:Q$88),IF($A$51:$A$88=$A102,Q$51:Q$88))/SUMIF($A$51:$A$88,$A102,Q$51:Q$88)</f>
        <v>17250.207328448771</v>
      </c>
      <c r="R102" s="79" cm="1">
        <f t="array" ref="R102">SUMPRODUCT(IF($A$51:$A$88=$A102,R$51:R$88),IF($A$51:$A$88=$A102,R$51:R$88))/SUMIF($A$51:$A$88,$A102,R$51:R$88)</f>
        <v>17304.779463288862</v>
      </c>
      <c r="S102" s="79" cm="1">
        <f t="array" ref="S102">SUMPRODUCT(IF($A$51:$A$88=$A102,S$51:S$88),IF($A$51:$A$88=$A102,S$51:S$88))/SUMIF($A$51:$A$88,$A102,S$51:S$88)</f>
        <v>17351.373813229449</v>
      </c>
      <c r="T102" s="79" cm="1">
        <f t="array" ref="T102">SUMPRODUCT(IF($A$51:$A$88=$A102,T$51:T$88),IF($A$51:$A$88=$A102,T$51:T$88))/SUMIF($A$51:$A$88,$A102,T$51:T$88)</f>
        <v>17397.968376328776</v>
      </c>
      <c r="U102" s="79" cm="1">
        <f t="array" ref="U102">SUMPRODUCT(IF($A$51:$A$88=$A102,U$51:U$88),IF($A$51:$A$88=$A102,U$51:U$88))/SUMIF($A$51:$A$88,$A102,U$51:U$88)</f>
        <v>17444.563150878734</v>
      </c>
      <c r="V102" s="79" cm="1">
        <f t="array" ref="V102">SUMPRODUCT(IF($A$51:$A$88=$A102,V$51:V$88),IF($A$51:$A$88=$A102,V$51:V$88))/SUMIF($A$51:$A$88,$A102,V$51:V$88)</f>
        <v>17491.158135189395</v>
      </c>
      <c r="W102" s="79" cm="1">
        <f t="array" ref="W102">SUMPRODUCT(IF($A$51:$A$88=$A102,W$51:W$88),IF($A$51:$A$88=$A102,W$51:W$88))/SUMIF($A$51:$A$88,$A102,W$51:W$88)</f>
        <v>17537.753327588769</v>
      </c>
      <c r="X102" s="79" cm="1">
        <f t="array" ref="X102">SUMPRODUCT(IF($A$51:$A$88=$A102,X$51:X$88),IF($A$51:$A$88=$A102,X$51:X$88))/SUMIF($A$51:$A$88,$A102,X$51:X$88)</f>
        <v>17516.670483437927</v>
      </c>
      <c r="Y102" s="79" cm="1">
        <f t="array" ref="Y102">SUMPRODUCT(IF($A$51:$A$88=$A102,Y$51:Y$88),IF($A$51:$A$88=$A102,Y$51:Y$88))/SUMIF($A$51:$A$88,$A102,Y$51:Y$88)</f>
        <v>17495.587899831546</v>
      </c>
      <c r="Z102" s="79" cm="1">
        <f t="array" ref="Z102">SUMPRODUCT(IF($A$51:$A$88=$A102,Z$51:Z$88),IF($A$51:$A$88=$A102,Z$51:Z$88))/SUMIF($A$51:$A$88,$A102,Z$51:Z$88)</f>
        <v>17474.505577712698</v>
      </c>
      <c r="AA102" s="79" cm="1">
        <f t="array" ref="AA102">SUMPRODUCT(IF($A$51:$A$88=$A102,AA$51:AA$88),IF($A$51:$A$88=$A102,AA$51:AA$88))/SUMIF($A$51:$A$88,$A102,AA$51:AA$88)</f>
        <v>17453.423518028776</v>
      </c>
      <c r="AB102" s="79" cm="1">
        <f t="array" ref="AB102">SUMPRODUCT(IF($A$51:$A$88=$A102,AB$51:AB$88),IF($A$51:$A$88=$A102,AB$51:AB$88))/SUMIF($A$51:$A$88,$A102,AB$51:AB$88)</f>
        <v>17432.341721732053</v>
      </c>
      <c r="AC102" s="79" cm="1">
        <f t="array" ref="AC102">SUMPRODUCT(IF($A$51:$A$88=$A102,AC$51:AC$88),IF($A$51:$A$88=$A102,AC$51:AC$88))/SUMIF($A$51:$A$88,$A102,AC$51:AC$88)</f>
        <v>17419.16790667842</v>
      </c>
      <c r="AD102" s="79" cm="1">
        <f t="array" ref="AD102">SUMPRODUCT(IF($A$51:$A$88=$A102,AD$51:AD$88),IF($A$51:$A$88=$A102,AD$51:AD$88))/SUMIF($A$51:$A$88,$A102,AD$51:AD$88)</f>
        <v>17405.994091624802</v>
      </c>
      <c r="AE102" s="79" cm="1">
        <f t="array" ref="AE102">SUMPRODUCT(IF($A$51:$A$88=$A102,AE$51:AE$88),IF($A$51:$A$88=$A102,AE$51:AE$88))/SUMIF($A$51:$A$88,$A102,AE$51:AE$88)</f>
        <v>17392.820276571201</v>
      </c>
      <c r="AF102" s="79" cm="1">
        <f t="array" ref="AF102">SUMPRODUCT(IF($A$51:$A$88=$A102,AF$51:AF$88),IF($A$51:$A$88=$A102,AF$51:AF$88))/SUMIF($A$51:$A$88,$A102,AF$51:AF$88)</f>
        <v>17379.646461517576</v>
      </c>
      <c r="AG102" s="79" cm="1">
        <f t="array" ref="AG102">SUMPRODUCT(IF($A$51:$A$88=$A102,AG$51:AG$88),IF($A$51:$A$88=$A102,AG$51:AG$88))/SUMIF($A$51:$A$88,$A102,AG$51:AG$88)</f>
        <v>17366.472646464019</v>
      </c>
      <c r="AH102" s="79"/>
      <c r="AI102" s="79"/>
      <c r="AJ102" s="79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</row>
    <row r="103" spans="1:53" ht="15.75" x14ac:dyDescent="0.25">
      <c r="A103" s="46" t="s">
        <v>109</v>
      </c>
      <c r="B103" s="3" t="str">
        <f t="shared" si="9"/>
        <v>Passenger HDV</v>
      </c>
      <c r="C103" s="79" cm="1">
        <f t="array" ref="C103">SUMPRODUCT(IF($A$51:$A$88=$A103,C$51:C$88),IF($A$51:$A$88=$A103,C$51:C$88))/SUMIF($A$51:$A$88,$A103,C$51:C$88)</f>
        <v>46814.855092405189</v>
      </c>
      <c r="D103" s="79" cm="1">
        <f t="array" ref="D103">SUMPRODUCT(IF($A$51:$A$88=$A103,D$51:D$88),IF($A$51:$A$88=$A103,D$51:D$88))/SUMIF($A$51:$A$88,$A103,D$51:D$88)</f>
        <v>47052.731789982165</v>
      </c>
      <c r="E103" s="79" cm="1">
        <f t="array" ref="E103">SUMPRODUCT(IF($A$51:$A$88=$A103,E$51:E$88),IF($A$51:$A$88=$A103,E$51:E$88))/SUMIF($A$51:$A$88,$A103,E$51:E$88)</f>
        <v>47290.721360073774</v>
      </c>
      <c r="F103" s="79" cm="1">
        <f t="array" ref="F103">SUMPRODUCT(IF($A$51:$A$88=$A103,F$51:F$88),IF($A$51:$A$88=$A103,F$51:F$88))/SUMIF($A$51:$A$88,$A103,F$51:F$88)</f>
        <v>47528.822115590505</v>
      </c>
      <c r="G103" s="79" cm="1">
        <f t="array" ref="G103">SUMPRODUCT(IF($A$51:$A$88=$A103,G$51:G$88),IF($A$51:$A$88=$A103,G$51:G$88))/SUMIF($A$51:$A$88,$A103,G$51:G$88)</f>
        <v>47767.032402898294</v>
      </c>
      <c r="H103" s="79" cm="1">
        <f t="array" ref="H103">SUMPRODUCT(IF($A$51:$A$88=$A103,H$51:H$88),IF($A$51:$A$88=$A103,H$51:H$88))/SUMIF($A$51:$A$88,$A103,H$51:H$88)</f>
        <v>48005.350600993566</v>
      </c>
      <c r="I103" s="79" cm="1">
        <f t="array" ref="I103">SUMPRODUCT(IF($A$51:$A$88=$A103,I$51:I$88),IF($A$51:$A$88=$A103,I$51:I$88))/SUMIF($A$51:$A$88,$A103,I$51:I$88)</f>
        <v>48233.452151126614</v>
      </c>
      <c r="J103" s="79" cm="1">
        <f t="array" ref="J103">SUMPRODUCT(IF($A$51:$A$88=$A103,J$51:J$88),IF($A$51:$A$88=$A103,J$51:J$88))/SUMIF($A$51:$A$88,$A103,J$51:J$88)</f>
        <v>48461.556341909774</v>
      </c>
      <c r="K103" s="79" cm="1">
        <f t="array" ref="K103">SUMPRODUCT(IF($A$51:$A$88=$A103,K$51:K$88),IF($A$51:$A$88=$A103,K$51:K$88))/SUMIF($A$51:$A$88,$A103,K$51:K$88)</f>
        <v>48689.66313619072</v>
      </c>
      <c r="L103" s="79" cm="1">
        <f t="array" ref="L103">SUMPRODUCT(IF($A$51:$A$88=$A103,L$51:L$88),IF($A$51:$A$88=$A103,L$51:L$88))/SUMIF($A$51:$A$88,$A103,L$51:L$88)</f>
        <v>48917.772497511061</v>
      </c>
      <c r="M103" s="79" cm="1">
        <f t="array" ref="M103">SUMPRODUCT(IF($A$51:$A$88=$A103,M$51:M$88),IF($A$51:$A$88=$A103,M$51:M$88))/SUMIF($A$51:$A$88,$A103,M$51:M$88)</f>
        <v>49145.88439008985</v>
      </c>
      <c r="N103" s="79" cm="1">
        <f t="array" ref="N103">SUMPRODUCT(IF($A$51:$A$88=$A103,N$51:N$88),IF($A$51:$A$88=$A103,N$51:N$88))/SUMIF($A$51:$A$88,$A103,N$51:N$88)</f>
        <v>49353.361891281122</v>
      </c>
      <c r="O103" s="79" cm="1">
        <f t="array" ref="O103">SUMPRODUCT(IF($A$51:$A$88=$A103,O$51:O$88),IF($A$51:$A$88=$A103,O$51:O$88))/SUMIF($A$51:$A$88,$A103,O$51:O$88)</f>
        <v>49561.045168971461</v>
      </c>
      <c r="P103" s="79" cm="1">
        <f t="array" ref="P103">SUMPRODUCT(IF($A$51:$A$88=$A103,P$51:P$88),IF($A$51:$A$88=$A103,P$51:P$88))/SUMIF($A$51:$A$88,$A103,P$51:P$88)</f>
        <v>49768.931625317091</v>
      </c>
      <c r="Q103" s="79" cm="1">
        <f t="array" ref="Q103">SUMPRODUCT(IF($A$51:$A$88=$A103,Q$51:Q$88),IF($A$51:$A$88=$A103,Q$51:Q$88))/SUMIF($A$51:$A$88,$A103,Q$51:Q$88)</f>
        <v>49977.01870602015</v>
      </c>
      <c r="R103" s="79" cm="1">
        <f t="array" ref="R103">SUMPRODUCT(IF($A$51:$A$88=$A103,R$51:R$88),IF($A$51:$A$88=$A103,R$51:R$88))/SUMIF($A$51:$A$88,$A103,R$51:R$88)</f>
        <v>50185.303899419792</v>
      </c>
      <c r="S103" s="79" cm="1">
        <f t="array" ref="S103">SUMPRODUCT(IF($A$51:$A$88=$A103,S$51:S$88),IF($A$51:$A$88=$A103,S$51:S$88))/SUMIF($A$51:$A$88,$A103,S$51:S$88)</f>
        <v>50336.492354801208</v>
      </c>
      <c r="T103" s="79" cm="1">
        <f t="array" ref="T103">SUMPRODUCT(IF($A$51:$A$88=$A103,T$51:T$88),IF($A$51:$A$88=$A103,T$51:T$88))/SUMIF($A$51:$A$88,$A103,T$51:T$88)</f>
        <v>50487.916299809141</v>
      </c>
      <c r="U103" s="79" cm="1">
        <f t="array" ref="U103">SUMPRODUCT(IF($A$51:$A$88=$A103,U$51:U$88),IF($A$51:$A$88=$A103,U$51:U$88))/SUMIF($A$51:$A$88,$A103,U$51:U$88)</f>
        <v>50639.573610932224</v>
      </c>
      <c r="V103" s="79" cm="1">
        <f t="array" ref="V103">SUMPRODUCT(IF($A$51:$A$88=$A103,V$51:V$88),IF($A$51:$A$88=$A103,V$51:V$88))/SUMIF($A$51:$A$88,$A103,V$51:V$88)</f>
        <v>50791.462190114245</v>
      </c>
      <c r="W103" s="79" cm="1">
        <f t="array" ref="W103">SUMPRODUCT(IF($A$51:$A$88=$A103,W$51:W$88),IF($A$51:$A$88=$A103,W$51:W$88))/SUMIF($A$51:$A$88,$A103,W$51:W$88)</f>
        <v>50943.579964373486</v>
      </c>
      <c r="X103" s="79" cm="1">
        <f t="array" ref="X103">SUMPRODUCT(IF($A$51:$A$88=$A103,X$51:X$88),IF($A$51:$A$88=$A103,X$51:X$88))/SUMIF($A$51:$A$88,$A103,X$51:X$88)</f>
        <v>50858.281333529521</v>
      </c>
      <c r="Y103" s="79" cm="1">
        <f t="array" ref="Y103">SUMPRODUCT(IF($A$51:$A$88=$A103,Y$51:Y$88),IF($A$51:$A$88=$A103,Y$51:Y$88))/SUMIF($A$51:$A$88,$A103,Y$51:Y$88)</f>
        <v>50772.982772072261</v>
      </c>
      <c r="Z103" s="79" cm="1">
        <f t="array" ref="Z103">SUMPRODUCT(IF($A$51:$A$88=$A103,Z$51:Z$88),IF($A$51:$A$88=$A103,Z$51:Z$88))/SUMIF($A$51:$A$88,$A103,Z$51:Z$88)</f>
        <v>50687.684280352056</v>
      </c>
      <c r="AA103" s="79" cm="1">
        <f t="array" ref="AA103">SUMPRODUCT(IF($A$51:$A$88=$A103,AA$51:AA$88),IF($A$51:$A$88=$A103,AA$51:AA$88))/SUMIF($A$51:$A$88,$A103,AA$51:AA$88)</f>
        <v>50602.385858721544</v>
      </c>
      <c r="AB103" s="79" cm="1">
        <f t="array" ref="AB103">SUMPRODUCT(IF($A$51:$A$88=$A103,AB$51:AB$88),IF($A$51:$A$88=$A103,AB$51:AB$88))/SUMIF($A$51:$A$88,$A103,AB$51:AB$88)</f>
        <v>50517.087507535754</v>
      </c>
      <c r="AC103" s="79" cm="1">
        <f t="array" ref="AC103">SUMPRODUCT(IF($A$51:$A$88=$A103,AC$51:AC$88),IF($A$51:$A$88=$A103,AC$51:AC$88))/SUMIF($A$51:$A$88,$A103,AC$51:AC$88)</f>
        <v>50482.220861716087</v>
      </c>
      <c r="AD103" s="79" cm="1">
        <f t="array" ref="AD103">SUMPRODUCT(IF($A$51:$A$88=$A103,AD$51:AD$88),IF($A$51:$A$88=$A103,AD$51:AD$88))/SUMIF($A$51:$A$88,$A103,AD$51:AD$88)</f>
        <v>50447.354215896958</v>
      </c>
      <c r="AE103" s="79" cm="1">
        <f t="array" ref="AE103">SUMPRODUCT(IF($A$51:$A$88=$A103,AE$51:AE$88),IF($A$51:$A$88=$A103,AE$51:AE$88))/SUMIF($A$51:$A$88,$A103,AE$51:AE$88)</f>
        <v>50412.487570078396</v>
      </c>
      <c r="AF103" s="79" cm="1">
        <f t="array" ref="AF103">SUMPRODUCT(IF($A$51:$A$88=$A103,AF$51:AF$88),IF($A$51:$A$88=$A103,AF$51:AF$88))/SUMIF($A$51:$A$88,$A103,AF$51:AF$88)</f>
        <v>50377.620924260424</v>
      </c>
      <c r="AG103" s="79" cm="1">
        <f t="array" ref="AG103">SUMPRODUCT(IF($A$51:$A$88=$A103,AG$51:AG$88),IF($A$51:$A$88=$A103,AG$51:AG$88))/SUMIF($A$51:$A$88,$A103,AG$51:AG$88)</f>
        <v>50342.754278442982</v>
      </c>
      <c r="AH103" s="79"/>
      <c r="AI103" s="79"/>
      <c r="AJ103" s="79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</row>
    <row r="104" spans="1:53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</row>
    <row r="105" spans="1:53" ht="15.75" x14ac:dyDescent="0.25">
      <c r="A105" s="54" t="s">
        <v>165</v>
      </c>
      <c r="B105" s="3" t="s">
        <v>164</v>
      </c>
      <c r="C105" s="39">
        <v>2020</v>
      </c>
      <c r="D105" s="39">
        <v>2021</v>
      </c>
      <c r="E105" s="39">
        <v>2022</v>
      </c>
      <c r="F105" s="39">
        <v>2023</v>
      </c>
      <c r="G105" s="39">
        <v>2024</v>
      </c>
      <c r="H105" s="39">
        <v>2025</v>
      </c>
      <c r="I105" s="39">
        <v>2026</v>
      </c>
      <c r="J105" s="39">
        <v>2027</v>
      </c>
      <c r="K105" s="39">
        <v>2028</v>
      </c>
      <c r="L105" s="39">
        <v>2029</v>
      </c>
      <c r="M105" s="39">
        <v>2030</v>
      </c>
      <c r="N105" s="39">
        <v>2031</v>
      </c>
      <c r="O105" s="39">
        <v>2032</v>
      </c>
      <c r="P105" s="39">
        <v>2033</v>
      </c>
      <c r="Q105" s="39">
        <v>2034</v>
      </c>
      <c r="R105" s="39">
        <v>2035</v>
      </c>
      <c r="S105" s="39">
        <v>2036</v>
      </c>
      <c r="T105" s="39">
        <v>2037</v>
      </c>
      <c r="U105" s="39">
        <v>2038</v>
      </c>
      <c r="V105" s="39">
        <v>2039</v>
      </c>
      <c r="W105" s="39">
        <v>2040</v>
      </c>
      <c r="X105" s="39">
        <v>2041</v>
      </c>
      <c r="Y105" s="39">
        <v>2042</v>
      </c>
      <c r="Z105" s="39">
        <v>2043</v>
      </c>
      <c r="AA105" s="39">
        <v>2044</v>
      </c>
      <c r="AB105" s="39">
        <v>2045</v>
      </c>
      <c r="AC105" s="39">
        <v>2046</v>
      </c>
      <c r="AD105" s="39">
        <v>2047</v>
      </c>
      <c r="AE105" s="39">
        <v>2048</v>
      </c>
      <c r="AF105" s="39">
        <v>2049</v>
      </c>
      <c r="AG105" s="39">
        <v>2050</v>
      </c>
    </row>
    <row r="106" spans="1:53" ht="15.75" x14ac:dyDescent="0.25">
      <c r="A106" s="46" t="s">
        <v>100</v>
      </c>
      <c r="B106" s="3" t="str">
        <f t="shared" ref="B106:B115" si="10">INDEX($AJ$34:$AJ$45,MATCH(A106,$A$34:$A$45,0),1)</f>
        <v>Freight LDV</v>
      </c>
      <c r="C106" s="80">
        <f>C94*INDEX(B$34:B$45,MATCH($A106,$A$34:$A$45,0),1)</f>
        <v>3345831749.4821477</v>
      </c>
      <c r="D106" s="80">
        <f t="shared" ref="D106:AG114" si="11">D94*INDEX(C$34:C$45,MATCH($A106,$A$34:$A$45,0),1)</f>
        <v>3372520851.0492282</v>
      </c>
      <c r="E106" s="80">
        <f t="shared" si="11"/>
        <v>3399286758.7692885</v>
      </c>
      <c r="F106" s="80">
        <f t="shared" si="11"/>
        <v>3426130041.4816823</v>
      </c>
      <c r="G106" s="80">
        <f t="shared" si="11"/>
        <v>3453051267.717154</v>
      </c>
      <c r="H106" s="80">
        <f t="shared" si="11"/>
        <v>3480051005.6980915</v>
      </c>
      <c r="I106" s="80">
        <f t="shared" si="11"/>
        <v>3512854044.1415472</v>
      </c>
      <c r="J106" s="80">
        <f t="shared" si="11"/>
        <v>3545437755.7018309</v>
      </c>
      <c r="K106" s="80">
        <f t="shared" si="11"/>
        <v>3577816434.6331625</v>
      </c>
      <c r="L106" s="80">
        <f t="shared" si="11"/>
        <v>3610004498.8575549</v>
      </c>
      <c r="M106" s="80">
        <f t="shared" si="11"/>
        <v>3642016491.305088</v>
      </c>
      <c r="N106" s="80">
        <f t="shared" si="11"/>
        <v>3769294453.6157751</v>
      </c>
      <c r="O106" s="80">
        <f t="shared" si="11"/>
        <v>3898403329.0496006</v>
      </c>
      <c r="P106" s="80">
        <f t="shared" si="11"/>
        <v>4029343159.0294361</v>
      </c>
      <c r="Q106" s="80">
        <f t="shared" si="11"/>
        <v>4162113983.3165331</v>
      </c>
      <c r="R106" s="80">
        <f t="shared" si="11"/>
        <v>4296715840.0929298</v>
      </c>
      <c r="S106" s="80">
        <f t="shared" si="11"/>
        <v>4411354751.1790028</v>
      </c>
      <c r="T106" s="80">
        <f t="shared" si="11"/>
        <v>4526971664.3600855</v>
      </c>
      <c r="U106" s="80">
        <f t="shared" si="11"/>
        <v>4643566602.8034334</v>
      </c>
      <c r="V106" s="80">
        <f t="shared" si="11"/>
        <v>4761139589.1981211</v>
      </c>
      <c r="W106" s="80">
        <f t="shared" si="11"/>
        <v>4879690645.7672815</v>
      </c>
      <c r="X106" s="80">
        <f t="shared" si="11"/>
        <v>4994966913.4318705</v>
      </c>
      <c r="Y106" s="80">
        <f t="shared" si="11"/>
        <v>5108759463.5152884</v>
      </c>
      <c r="Z106" s="80">
        <f t="shared" si="11"/>
        <v>5223256126.1280613</v>
      </c>
      <c r="AA106" s="80">
        <f t="shared" si="11"/>
        <v>5338456904.0431805</v>
      </c>
      <c r="AB106" s="80">
        <f t="shared" si="11"/>
        <v>5454361799.9934177</v>
      </c>
      <c r="AC106" s="80">
        <f t="shared" si="11"/>
        <v>5562070428.4380026</v>
      </c>
      <c r="AD106" s="80">
        <f t="shared" si="11"/>
        <v>5670174307.5211058</v>
      </c>
      <c r="AE106" s="80">
        <f t="shared" si="11"/>
        <v>5778673441.5365334</v>
      </c>
      <c r="AF106" s="80">
        <f t="shared" si="11"/>
        <v>5887567834.7425127</v>
      </c>
      <c r="AG106" s="80">
        <f t="shared" si="11"/>
        <v>5996857491.3620796</v>
      </c>
    </row>
    <row r="107" spans="1:53" ht="15.75" x14ac:dyDescent="0.25">
      <c r="A107" s="46" t="s">
        <v>101</v>
      </c>
      <c r="B107" s="3" t="str">
        <f t="shared" si="10"/>
        <v>Freight LDV</v>
      </c>
      <c r="C107" s="80">
        <f t="shared" ref="C107:R115" si="12">C95*INDEX(B$34:B$45,MATCH($A107,$A$34:$A$45,0),1)</f>
        <v>3403308310.4814692</v>
      </c>
      <c r="D107" s="80">
        <f t="shared" si="12"/>
        <v>3418830831.1574984</v>
      </c>
      <c r="E107" s="80">
        <f t="shared" si="12"/>
        <v>3434410600.3641229</v>
      </c>
      <c r="F107" s="80">
        <f t="shared" si="12"/>
        <v>3450051218.5754881</v>
      </c>
      <c r="G107" s="80">
        <f t="shared" si="12"/>
        <v>3465756290.9038582</v>
      </c>
      <c r="H107" s="80">
        <f t="shared" si="12"/>
        <v>3481529427.1070905</v>
      </c>
      <c r="I107" s="80">
        <f t="shared" si="12"/>
        <v>3551991252.7139239</v>
      </c>
      <c r="J107" s="80">
        <f t="shared" si="12"/>
        <v>3623123585.631556</v>
      </c>
      <c r="K107" s="80">
        <f t="shared" si="12"/>
        <v>3694929473.9717875</v>
      </c>
      <c r="L107" s="80">
        <f t="shared" si="12"/>
        <v>3767411915.532011</v>
      </c>
      <c r="M107" s="80">
        <f t="shared" si="12"/>
        <v>3840573858.8291149</v>
      </c>
      <c r="N107" s="80">
        <f t="shared" si="12"/>
        <v>3959183575.2880316</v>
      </c>
      <c r="O107" s="80">
        <f t="shared" si="12"/>
        <v>4078982931.4454384</v>
      </c>
      <c r="P107" s="80">
        <f t="shared" si="12"/>
        <v>4199972107.8305016</v>
      </c>
      <c r="Q107" s="80">
        <f t="shared" si="12"/>
        <v>4322151280.3285656</v>
      </c>
      <c r="R107" s="80">
        <f t="shared" si="12"/>
        <v>4445520620.3294582</v>
      </c>
      <c r="S107" s="80">
        <f t="shared" si="11"/>
        <v>4567239923.8213406</v>
      </c>
      <c r="T107" s="80">
        <f t="shared" si="11"/>
        <v>4690099708.6304779</v>
      </c>
      <c r="U107" s="80">
        <f t="shared" si="11"/>
        <v>4814099974.9006186</v>
      </c>
      <c r="V107" s="80">
        <f t="shared" si="11"/>
        <v>4939240722.772109</v>
      </c>
      <c r="W107" s="80">
        <f t="shared" si="11"/>
        <v>5065521952.3820124</v>
      </c>
      <c r="X107" s="80">
        <f t="shared" si="11"/>
        <v>5162773243.8546753</v>
      </c>
      <c r="Y107" s="80">
        <f t="shared" si="11"/>
        <v>5257631902.1103392</v>
      </c>
      <c r="Z107" s="80">
        <f t="shared" si="11"/>
        <v>5352370598.7466202</v>
      </c>
      <c r="AA107" s="80">
        <f t="shared" si="11"/>
        <v>5446989396.5583134</v>
      </c>
      <c r="AB107" s="80">
        <f t="shared" si="11"/>
        <v>5541488358.5276575</v>
      </c>
      <c r="AC107" s="80">
        <f t="shared" si="11"/>
        <v>5650917477.3438854</v>
      </c>
      <c r="AD107" s="80">
        <f t="shared" si="11"/>
        <v>5760748133.9125175</v>
      </c>
      <c r="AE107" s="80">
        <f t="shared" si="11"/>
        <v>5870980332.6025133</v>
      </c>
      <c r="AF107" s="80">
        <f t="shared" si="11"/>
        <v>5981614077.7465172</v>
      </c>
      <c r="AG107" s="80">
        <f t="shared" si="11"/>
        <v>6092649373.6413736</v>
      </c>
    </row>
    <row r="108" spans="1:53" ht="15.75" x14ac:dyDescent="0.25">
      <c r="A108" s="46" t="s">
        <v>102</v>
      </c>
      <c r="B108" s="3" t="str">
        <f t="shared" si="10"/>
        <v>Freight HDV</v>
      </c>
      <c r="C108" s="80">
        <f t="shared" si="12"/>
        <v>2854390527.200716</v>
      </c>
      <c r="D108" s="80">
        <f t="shared" si="11"/>
        <v>2885277088.2676773</v>
      </c>
      <c r="E108" s="80">
        <f t="shared" si="11"/>
        <v>2916340843.8552227</v>
      </c>
      <c r="F108" s="80">
        <f t="shared" si="11"/>
        <v>2947581946.5983377</v>
      </c>
      <c r="G108" s="80">
        <f t="shared" si="11"/>
        <v>2979000546.2783966</v>
      </c>
      <c r="H108" s="80">
        <f t="shared" si="11"/>
        <v>3010596789.8894925</v>
      </c>
      <c r="I108" s="80">
        <f t="shared" si="11"/>
        <v>3052946906.7034664</v>
      </c>
      <c r="J108" s="80">
        <f t="shared" si="11"/>
        <v>3095268216.4134612</v>
      </c>
      <c r="K108" s="80">
        <f t="shared" si="11"/>
        <v>3137561253.0141916</v>
      </c>
      <c r="L108" s="80">
        <f t="shared" si="11"/>
        <v>3179826550.2444782</v>
      </c>
      <c r="M108" s="80">
        <f t="shared" si="11"/>
        <v>3222064641.5873704</v>
      </c>
      <c r="N108" s="80">
        <f t="shared" si="11"/>
        <v>3310300201.7042394</v>
      </c>
      <c r="O108" s="80">
        <f t="shared" si="11"/>
        <v>3398997051.3693571</v>
      </c>
      <c r="P108" s="80">
        <f t="shared" si="11"/>
        <v>3488155387.1225657</v>
      </c>
      <c r="Q108" s="80">
        <f t="shared" si="11"/>
        <v>3577775403.0247097</v>
      </c>
      <c r="R108" s="80">
        <f t="shared" si="11"/>
        <v>3667857290.6966267</v>
      </c>
      <c r="S108" s="80">
        <f t="shared" si="11"/>
        <v>3754822238.3055334</v>
      </c>
      <c r="T108" s="80">
        <f t="shared" si="11"/>
        <v>3842169383.9241819</v>
      </c>
      <c r="U108" s="80">
        <f t="shared" si="11"/>
        <v>3929898739.9650674</v>
      </c>
      <c r="V108" s="80">
        <f t="shared" si="11"/>
        <v>4018010318.7232842</v>
      </c>
      <c r="W108" s="80">
        <f t="shared" si="11"/>
        <v>4106504132.3779325</v>
      </c>
      <c r="X108" s="80">
        <f t="shared" si="11"/>
        <v>4182421439.6775341</v>
      </c>
      <c r="Y108" s="80">
        <f t="shared" si="11"/>
        <v>4256289296.210588</v>
      </c>
      <c r="Z108" s="80">
        <f t="shared" si="11"/>
        <v>4329949088.0788765</v>
      </c>
      <c r="AA108" s="80">
        <f t="shared" si="11"/>
        <v>4403400880.0482769</v>
      </c>
      <c r="AB108" s="80">
        <f t="shared" si="11"/>
        <v>4476644737.2642422</v>
      </c>
      <c r="AC108" s="80">
        <f t="shared" si="11"/>
        <v>4565046797.3134565</v>
      </c>
      <c r="AD108" s="80">
        <f t="shared" si="11"/>
        <v>4653773253.4868813</v>
      </c>
      <c r="AE108" s="80">
        <f t="shared" si="11"/>
        <v>4742824109.3042135</v>
      </c>
      <c r="AF108" s="80">
        <f t="shared" si="11"/>
        <v>4832199368.2559824</v>
      </c>
      <c r="AG108" s="80">
        <f t="shared" si="11"/>
        <v>4921899033.8039122</v>
      </c>
    </row>
    <row r="109" spans="1:53" ht="15.75" x14ac:dyDescent="0.25">
      <c r="A109" s="46" t="s">
        <v>103</v>
      </c>
      <c r="B109" s="3" t="str">
        <f t="shared" si="10"/>
        <v>Freight HDV</v>
      </c>
      <c r="C109" s="80">
        <f t="shared" si="12"/>
        <v>4243248416.923768</v>
      </c>
      <c r="D109" s="80">
        <f t="shared" si="11"/>
        <v>4135143446.5307212</v>
      </c>
      <c r="E109" s="80">
        <f t="shared" si="11"/>
        <v>4034614756.2566051</v>
      </c>
      <c r="F109" s="80">
        <f t="shared" si="11"/>
        <v>3941472037.4969835</v>
      </c>
      <c r="G109" s="80">
        <f t="shared" si="11"/>
        <v>3855524090.8280807</v>
      </c>
      <c r="H109" s="80">
        <f t="shared" si="11"/>
        <v>3776578820.7883592</v>
      </c>
      <c r="I109" s="80">
        <f t="shared" si="11"/>
        <v>3720801615.5901527</v>
      </c>
      <c r="J109" s="80">
        <f t="shared" si="11"/>
        <v>3667969442.7516408</v>
      </c>
      <c r="K109" s="80">
        <f t="shared" si="11"/>
        <v>3618055686.5311308</v>
      </c>
      <c r="L109" s="80">
        <f t="shared" si="11"/>
        <v>3571033342.5276484</v>
      </c>
      <c r="M109" s="80">
        <f t="shared" si="11"/>
        <v>3526875010.5606184</v>
      </c>
      <c r="N109" s="80">
        <f t="shared" si="11"/>
        <v>3541628699.0779214</v>
      </c>
      <c r="O109" s="80">
        <f t="shared" si="11"/>
        <v>3556908661.2005963</v>
      </c>
      <c r="P109" s="80">
        <f t="shared" si="11"/>
        <v>3572720778.3754368</v>
      </c>
      <c r="Q109" s="80">
        <f t="shared" si="11"/>
        <v>3589070921.5651793</v>
      </c>
      <c r="R109" s="80">
        <f t="shared" si="11"/>
        <v>3605964951.2718225</v>
      </c>
      <c r="S109" s="80">
        <f t="shared" si="11"/>
        <v>3634043836.7990761</v>
      </c>
      <c r="T109" s="80">
        <f t="shared" si="11"/>
        <v>3662387244.9095998</v>
      </c>
      <c r="U109" s="80">
        <f t="shared" si="11"/>
        <v>3690995333.7400928</v>
      </c>
      <c r="V109" s="80">
        <f t="shared" si="11"/>
        <v>3719868259.1525111</v>
      </c>
      <c r="W109" s="80">
        <f t="shared" si="11"/>
        <v>3749006174.7748332</v>
      </c>
      <c r="X109" s="80">
        <f t="shared" si="11"/>
        <v>3768093722.8184886</v>
      </c>
      <c r="Y109" s="80">
        <f t="shared" si="11"/>
        <v>3786813947.1263022</v>
      </c>
      <c r="Z109" s="80">
        <f t="shared" si="11"/>
        <v>3805579763.426219</v>
      </c>
      <c r="AA109" s="80">
        <f t="shared" si="11"/>
        <v>3824391310.9398789</v>
      </c>
      <c r="AB109" s="80">
        <f t="shared" si="11"/>
        <v>3843248728.3844185</v>
      </c>
      <c r="AC109" s="80">
        <f t="shared" si="11"/>
        <v>3876102783.7270679</v>
      </c>
      <c r="AD109" s="80">
        <f t="shared" si="11"/>
        <v>3909125386.5514746</v>
      </c>
      <c r="AE109" s="80">
        <f t="shared" si="11"/>
        <v>3942316457.079464</v>
      </c>
      <c r="AF109" s="80">
        <f t="shared" si="11"/>
        <v>3975675917.0362225</v>
      </c>
      <c r="AG109" s="80">
        <f t="shared" si="11"/>
        <v>4009203689.6150379</v>
      </c>
    </row>
    <row r="110" spans="1:53" ht="15.75" x14ac:dyDescent="0.25">
      <c r="A110" s="46" t="s">
        <v>104</v>
      </c>
      <c r="B110" s="3" t="str">
        <f t="shared" si="10"/>
        <v>Freight HDV</v>
      </c>
      <c r="C110" s="80">
        <f t="shared" si="12"/>
        <v>14612799289.625017</v>
      </c>
      <c r="D110" s="80">
        <f t="shared" si="11"/>
        <v>14262424777.082468</v>
      </c>
      <c r="E110" s="80">
        <f t="shared" si="11"/>
        <v>13923563663.21998</v>
      </c>
      <c r="F110" s="80">
        <f t="shared" si="11"/>
        <v>13596329460.18935</v>
      </c>
      <c r="G110" s="80">
        <f t="shared" si="11"/>
        <v>13280843419.494194</v>
      </c>
      <c r="H110" s="80">
        <f t="shared" si="11"/>
        <v>12977235203.022022</v>
      </c>
      <c r="I110" s="80">
        <f t="shared" si="11"/>
        <v>12784933527.940308</v>
      </c>
      <c r="J110" s="80">
        <f t="shared" si="11"/>
        <v>12597568533.352251</v>
      </c>
      <c r="K110" s="80">
        <f t="shared" si="11"/>
        <v>12415137652.066132</v>
      </c>
      <c r="L110" s="80">
        <f t="shared" si="11"/>
        <v>12237638245.31517</v>
      </c>
      <c r="M110" s="80">
        <f t="shared" si="11"/>
        <v>12065067600.245365</v>
      </c>
      <c r="N110" s="80">
        <f t="shared" si="11"/>
        <v>12126392325.324587</v>
      </c>
      <c r="O110" s="80">
        <f t="shared" si="11"/>
        <v>12188851297.644287</v>
      </c>
      <c r="P110" s="80">
        <f t="shared" si="11"/>
        <v>12252458382.820219</v>
      </c>
      <c r="Q110" s="80">
        <f t="shared" si="11"/>
        <v>12317227460.414755</v>
      </c>
      <c r="R110" s="80">
        <f t="shared" si="11"/>
        <v>12383172423.954905</v>
      </c>
      <c r="S110" s="80">
        <f t="shared" si="11"/>
        <v>12474517056.945681</v>
      </c>
      <c r="T110" s="80">
        <f t="shared" si="11"/>
        <v>12566656995.221544</v>
      </c>
      <c r="U110" s="80">
        <f t="shared" si="11"/>
        <v>12659593643.608829</v>
      </c>
      <c r="V110" s="80">
        <f t="shared" si="11"/>
        <v>12753328390.478903</v>
      </c>
      <c r="W110" s="80">
        <f t="shared" si="11"/>
        <v>12847862607.988451</v>
      </c>
      <c r="X110" s="80">
        <f t="shared" si="11"/>
        <v>12925089336.854912</v>
      </c>
      <c r="Y110" s="80">
        <f t="shared" si="11"/>
        <v>13001119910.135149</v>
      </c>
      <c r="Z110" s="80">
        <f t="shared" si="11"/>
        <v>13077367607.079</v>
      </c>
      <c r="AA110" s="80">
        <f t="shared" si="11"/>
        <v>13153832565.047693</v>
      </c>
      <c r="AB110" s="80">
        <f t="shared" si="11"/>
        <v>13230514920.474039</v>
      </c>
      <c r="AC110" s="80">
        <f t="shared" si="11"/>
        <v>13354695167.648855</v>
      </c>
      <c r="AD110" s="80">
        <f t="shared" si="11"/>
        <v>13479575975.665928</v>
      </c>
      <c r="AE110" s="80">
        <f t="shared" si="11"/>
        <v>13605156839.257725</v>
      </c>
      <c r="AF110" s="80">
        <f t="shared" si="11"/>
        <v>13731437263.348825</v>
      </c>
      <c r="AG110" s="80">
        <f t="shared" si="11"/>
        <v>13858416762.7997</v>
      </c>
    </row>
    <row r="111" spans="1:53" ht="15.75" x14ac:dyDescent="0.25">
      <c r="A111" s="46" t="s">
        <v>105</v>
      </c>
      <c r="B111" s="3" t="str">
        <f t="shared" si="10"/>
        <v>Freight HDV</v>
      </c>
      <c r="C111" s="80">
        <f t="shared" si="12"/>
        <v>94903996.774248436</v>
      </c>
      <c r="D111" s="80">
        <f t="shared" si="11"/>
        <v>96602362.05105722</v>
      </c>
      <c r="E111" s="80">
        <f t="shared" si="11"/>
        <v>98429638.911504433</v>
      </c>
      <c r="F111" s="80">
        <f t="shared" si="11"/>
        <v>100390881.32556298</v>
      </c>
      <c r="G111" s="80">
        <f t="shared" si="11"/>
        <v>102491302.6848238</v>
      </c>
      <c r="H111" s="80">
        <f t="shared" si="11"/>
        <v>104736282.1384244</v>
      </c>
      <c r="I111" s="80">
        <f t="shared" si="11"/>
        <v>107717858.62017682</v>
      </c>
      <c r="J111" s="80">
        <f t="shared" si="11"/>
        <v>110742363.10176452</v>
      </c>
      <c r="K111" s="80">
        <f t="shared" si="11"/>
        <v>113809803.91838208</v>
      </c>
      <c r="L111" s="80">
        <f t="shared" si="11"/>
        <v>116920189.02646482</v>
      </c>
      <c r="M111" s="80">
        <f t="shared" si="11"/>
        <v>120073526.02495964</v>
      </c>
      <c r="N111" s="80">
        <f t="shared" si="11"/>
        <v>125035740.45235187</v>
      </c>
      <c r="O111" s="80">
        <f t="shared" si="11"/>
        <v>130102595.76552553</v>
      </c>
      <c r="P111" s="80">
        <f t="shared" si="11"/>
        <v>135274293.02980706</v>
      </c>
      <c r="Q111" s="80">
        <f t="shared" si="11"/>
        <v>140551021.96189317</v>
      </c>
      <c r="R111" s="80">
        <f t="shared" si="11"/>
        <v>145932961.71939319</v>
      </c>
      <c r="S111" s="80">
        <f t="shared" si="11"/>
        <v>150212576.77983928</v>
      </c>
      <c r="T111" s="80">
        <f t="shared" si="11"/>
        <v>154543304.42209414</v>
      </c>
      <c r="U111" s="80">
        <f t="shared" si="11"/>
        <v>158925219.0340282</v>
      </c>
      <c r="V111" s="80">
        <f t="shared" si="11"/>
        <v>163358392.93963441</v>
      </c>
      <c r="W111" s="80">
        <f t="shared" si="11"/>
        <v>167842896.47011366</v>
      </c>
      <c r="X111" s="80">
        <f t="shared" si="11"/>
        <v>171230510.37064525</v>
      </c>
      <c r="Y111" s="80">
        <f t="shared" si="11"/>
        <v>174548217.22891676</v>
      </c>
      <c r="Z111" s="80">
        <f t="shared" si="11"/>
        <v>177869667.29275745</v>
      </c>
      <c r="AA111" s="80">
        <f t="shared" si="11"/>
        <v>181194931.70912883</v>
      </c>
      <c r="AB111" s="80">
        <f t="shared" si="11"/>
        <v>184524081.5243459</v>
      </c>
      <c r="AC111" s="80">
        <f t="shared" si="11"/>
        <v>188095441.8288205</v>
      </c>
      <c r="AD111" s="80">
        <f t="shared" si="11"/>
        <v>191677696.9327296</v>
      </c>
      <c r="AE111" s="80">
        <f t="shared" si="11"/>
        <v>195270847.46550173</v>
      </c>
      <c r="AF111" s="80">
        <f t="shared" si="11"/>
        <v>198874894.0528459</v>
      </c>
      <c r="AG111" s="80">
        <f t="shared" si="11"/>
        <v>202489837.31678164</v>
      </c>
    </row>
    <row r="112" spans="1:53" ht="15.75" x14ac:dyDescent="0.25">
      <c r="A112" s="46" t="s">
        <v>106</v>
      </c>
      <c r="B112" s="3" t="str">
        <f t="shared" si="10"/>
        <v>Passenger HDV</v>
      </c>
      <c r="C112" s="80">
        <f t="shared" si="12"/>
        <v>192668892.90637672</v>
      </c>
      <c r="D112" s="80">
        <f t="shared" si="11"/>
        <v>192094886.90283436</v>
      </c>
      <c r="E112" s="80">
        <f t="shared" si="11"/>
        <v>191520871.95843565</v>
      </c>
      <c r="F112" s="80">
        <f t="shared" si="11"/>
        <v>190946848.37008491</v>
      </c>
      <c r="G112" s="80">
        <f t="shared" si="11"/>
        <v>190372816.438604</v>
      </c>
      <c r="H112" s="80">
        <f t="shared" si="11"/>
        <v>189798776.46879947</v>
      </c>
      <c r="I112" s="80">
        <f t="shared" si="11"/>
        <v>190934122.07023597</v>
      </c>
      <c r="J112" s="80">
        <f t="shared" si="11"/>
        <v>192068949.28738716</v>
      </c>
      <c r="K112" s="80">
        <f t="shared" si="11"/>
        <v>193203258.12128869</v>
      </c>
      <c r="L112" s="80">
        <f t="shared" si="11"/>
        <v>194337048.57297805</v>
      </c>
      <c r="M112" s="80">
        <f t="shared" si="11"/>
        <v>195470320.64349246</v>
      </c>
      <c r="N112" s="80">
        <f t="shared" si="11"/>
        <v>199159133.36929071</v>
      </c>
      <c r="O112" s="80">
        <f t="shared" si="11"/>
        <v>202859219.17313716</v>
      </c>
      <c r="P112" s="80">
        <f t="shared" si="11"/>
        <v>206570585.91570231</v>
      </c>
      <c r="Q112" s="80">
        <f t="shared" si="11"/>
        <v>210293241.38764349</v>
      </c>
      <c r="R112" s="80">
        <f t="shared" si="11"/>
        <v>214027193.31038192</v>
      </c>
      <c r="S112" s="80">
        <f t="shared" si="11"/>
        <v>218520005.55598357</v>
      </c>
      <c r="T112" s="80">
        <f t="shared" si="11"/>
        <v>223049279.48144552</v>
      </c>
      <c r="U112" s="80">
        <f t="shared" si="11"/>
        <v>227615021.03551081</v>
      </c>
      <c r="V112" s="80">
        <f t="shared" si="11"/>
        <v>232217236.02468029</v>
      </c>
      <c r="W112" s="80">
        <f t="shared" si="11"/>
        <v>236855930.11743909</v>
      </c>
      <c r="X112" s="80">
        <f t="shared" si="11"/>
        <v>240649551.5126797</v>
      </c>
      <c r="Y112" s="80">
        <f t="shared" si="11"/>
        <v>244368131.13543579</v>
      </c>
      <c r="Z112" s="80">
        <f t="shared" si="11"/>
        <v>248094966.7849316</v>
      </c>
      <c r="AA112" s="80">
        <f t="shared" si="11"/>
        <v>251830066.39479166</v>
      </c>
      <c r="AB112" s="80">
        <f t="shared" si="11"/>
        <v>255573437.84342432</v>
      </c>
      <c r="AC112" s="80">
        <f t="shared" si="11"/>
        <v>258648896.81816289</v>
      </c>
      <c r="AD112" s="80">
        <f t="shared" si="11"/>
        <v>261714437.38856724</v>
      </c>
      <c r="AE112" s="80">
        <f t="shared" si="11"/>
        <v>264770060.7335732</v>
      </c>
      <c r="AF112" s="80">
        <f t="shared" si="11"/>
        <v>267815768.03801328</v>
      </c>
      <c r="AG112" s="80">
        <f t="shared" si="11"/>
        <v>270851560.49265301</v>
      </c>
    </row>
    <row r="113" spans="1:33" ht="15.75" x14ac:dyDescent="0.25">
      <c r="A113" s="46" t="s">
        <v>107</v>
      </c>
      <c r="B113" s="3" t="str">
        <f t="shared" si="10"/>
        <v>Passenger HDV</v>
      </c>
      <c r="C113" s="80">
        <f t="shared" si="12"/>
        <v>241227556.2434333</v>
      </c>
      <c r="D113" s="80">
        <f t="shared" si="11"/>
        <v>238971789.68143368</v>
      </c>
      <c r="E113" s="80">
        <f t="shared" si="11"/>
        <v>236784267.43211046</v>
      </c>
      <c r="F113" s="80">
        <f t="shared" si="11"/>
        <v>234667405.99472737</v>
      </c>
      <c r="G113" s="80">
        <f t="shared" si="11"/>
        <v>232623736.73623627</v>
      </c>
      <c r="H113" s="80">
        <f t="shared" si="11"/>
        <v>230655912.79862383</v>
      </c>
      <c r="I113" s="80">
        <f t="shared" si="11"/>
        <v>230532259.13921514</v>
      </c>
      <c r="J113" s="80">
        <f t="shared" si="11"/>
        <v>230464871.86467144</v>
      </c>
      <c r="K113" s="80">
        <f t="shared" si="11"/>
        <v>230457565.57308841</v>
      </c>
      <c r="L113" s="80">
        <f t="shared" si="11"/>
        <v>230514319.32504189</v>
      </c>
      <c r="M113" s="80">
        <f t="shared" si="11"/>
        <v>230639285.60344741</v>
      </c>
      <c r="N113" s="80">
        <f t="shared" si="11"/>
        <v>233928442.9819378</v>
      </c>
      <c r="O113" s="80">
        <f t="shared" si="11"/>
        <v>237285058.08489725</v>
      </c>
      <c r="P113" s="80">
        <f t="shared" si="11"/>
        <v>240716057.29835761</v>
      </c>
      <c r="Q113" s="80">
        <f t="shared" si="11"/>
        <v>244228612.91653407</v>
      </c>
      <c r="R113" s="80">
        <f t="shared" si="11"/>
        <v>247830154.15268207</v>
      </c>
      <c r="S113" s="80">
        <f t="shared" si="11"/>
        <v>252345624.91608682</v>
      </c>
      <c r="T113" s="80">
        <f t="shared" si="11"/>
        <v>256883184.56062609</v>
      </c>
      <c r="U113" s="80">
        <f t="shared" si="11"/>
        <v>261442871.3902719</v>
      </c>
      <c r="V113" s="80">
        <f t="shared" si="11"/>
        <v>266024723.40360999</v>
      </c>
      <c r="W113" s="80">
        <f t="shared" si="11"/>
        <v>270628778.29687548</v>
      </c>
      <c r="X113" s="80">
        <f t="shared" si="11"/>
        <v>274129449.64819461</v>
      </c>
      <c r="Y113" s="80">
        <f t="shared" si="11"/>
        <v>277521069.49343228</v>
      </c>
      <c r="Z113" s="80">
        <f t="shared" si="11"/>
        <v>280898587.27992362</v>
      </c>
      <c r="AA113" s="80">
        <f t="shared" si="11"/>
        <v>284262025.46494055</v>
      </c>
      <c r="AB113" s="80">
        <f t="shared" si="11"/>
        <v>287611406.62817645</v>
      </c>
      <c r="AC113" s="80">
        <f t="shared" si="11"/>
        <v>291129487.72510117</v>
      </c>
      <c r="AD113" s="80">
        <f t="shared" si="11"/>
        <v>294638129.64042747</v>
      </c>
      <c r="AE113" s="80">
        <f t="shared" si="11"/>
        <v>298137342.19042581</v>
      </c>
      <c r="AF113" s="80">
        <f t="shared" si="11"/>
        <v>301627135.22708619</v>
      </c>
      <c r="AG113" s="80">
        <f t="shared" si="11"/>
        <v>305107518.63828403</v>
      </c>
    </row>
    <row r="114" spans="1:33" ht="15.75" x14ac:dyDescent="0.25">
      <c r="A114" s="46" t="s">
        <v>108</v>
      </c>
      <c r="B114" s="3" t="str">
        <f t="shared" si="10"/>
        <v>Passenger HDV</v>
      </c>
      <c r="C114" s="80">
        <f t="shared" si="12"/>
        <v>449970928.76733804</v>
      </c>
      <c r="D114" s="80">
        <f t="shared" si="11"/>
        <v>451221161.4364062</v>
      </c>
      <c r="E114" s="80">
        <f t="shared" si="11"/>
        <v>452471596.77758712</v>
      </c>
      <c r="F114" s="80">
        <f t="shared" si="11"/>
        <v>453722233.81446415</v>
      </c>
      <c r="G114" s="80">
        <f t="shared" si="11"/>
        <v>454973071.58123738</v>
      </c>
      <c r="H114" s="80">
        <f t="shared" si="11"/>
        <v>456224109.12257355</v>
      </c>
      <c r="I114" s="80">
        <f t="shared" si="11"/>
        <v>459955641.24710494</v>
      </c>
      <c r="J114" s="80">
        <f t="shared" si="11"/>
        <v>463698427.615345</v>
      </c>
      <c r="K114" s="80">
        <f t="shared" si="11"/>
        <v>467452470.0083133</v>
      </c>
      <c r="L114" s="80">
        <f t="shared" si="11"/>
        <v>471217770.19314736</v>
      </c>
      <c r="M114" s="80">
        <f t="shared" si="11"/>
        <v>474994329.92323011</v>
      </c>
      <c r="N114" s="80">
        <f t="shared" si="11"/>
        <v>484708965.67774224</v>
      </c>
      <c r="O114" s="80">
        <f t="shared" si="11"/>
        <v>494475945.92492926</v>
      </c>
      <c r="P114" s="80">
        <f t="shared" si="11"/>
        <v>504295271.18436104</v>
      </c>
      <c r="Q114" s="80">
        <f t="shared" si="11"/>
        <v>514166941.96902937</v>
      </c>
      <c r="R114" s="80">
        <f t="shared" si="11"/>
        <v>524090958.78545582</v>
      </c>
      <c r="S114" s="80">
        <f t="shared" si="11"/>
        <v>533603224.49523973</v>
      </c>
      <c r="T114" s="80">
        <f t="shared" si="11"/>
        <v>543159005.35910404</v>
      </c>
      <c r="U114" s="80">
        <f t="shared" si="11"/>
        <v>552758301.62148702</v>
      </c>
      <c r="V114" s="80">
        <f t="shared" si="11"/>
        <v>562401113.5242219</v>
      </c>
      <c r="W114" s="80">
        <f t="shared" si="11"/>
        <v>572087441.30657041</v>
      </c>
      <c r="X114" s="80">
        <f t="shared" si="11"/>
        <v>579872303.43938076</v>
      </c>
      <c r="Y114" s="80">
        <f t="shared" si="11"/>
        <v>587436359.40201855</v>
      </c>
      <c r="Z114" s="80">
        <f t="shared" si="11"/>
        <v>594980512.53177953</v>
      </c>
      <c r="AA114" s="80">
        <f t="shared" si="11"/>
        <v>602504763.23181665</v>
      </c>
      <c r="AB114" s="80">
        <f t="shared" si="11"/>
        <v>610009111.90724504</v>
      </c>
      <c r="AC114" s="80">
        <f t="shared" si="11"/>
        <v>617774007.60573053</v>
      </c>
      <c r="AD114" s="80">
        <f t="shared" si="11"/>
        <v>625526461.11334944</v>
      </c>
      <c r="AE114" s="80">
        <f t="shared" si="11"/>
        <v>633266472.43010187</v>
      </c>
      <c r="AF114" s="80">
        <f t="shared" si="11"/>
        <v>640994041.55598617</v>
      </c>
      <c r="AG114" s="80">
        <f t="shared" si="11"/>
        <v>648709168.4910059</v>
      </c>
    </row>
    <row r="115" spans="1:33" ht="15.75" x14ac:dyDescent="0.25">
      <c r="A115" s="46" t="s">
        <v>109</v>
      </c>
      <c r="B115" s="3" t="str">
        <f t="shared" si="10"/>
        <v>Passenger HDV</v>
      </c>
      <c r="C115" s="80">
        <f t="shared" si="12"/>
        <v>759754210.40225077</v>
      </c>
      <c r="D115" s="80">
        <f t="shared" si="12"/>
        <v>763640193.21258497</v>
      </c>
      <c r="E115" s="80">
        <f t="shared" si="12"/>
        <v>767528265.80183327</v>
      </c>
      <c r="F115" s="80">
        <f t="shared" si="12"/>
        <v>771418400.97115409</v>
      </c>
      <c r="G115" s="80">
        <f t="shared" si="12"/>
        <v>775310572.06106675</v>
      </c>
      <c r="H115" s="80">
        <f t="shared" si="12"/>
        <v>779204752.938151</v>
      </c>
      <c r="I115" s="80">
        <f t="shared" si="12"/>
        <v>787763663.96229541</v>
      </c>
      <c r="J115" s="80">
        <f t="shared" si="12"/>
        <v>796368551.82806671</v>
      </c>
      <c r="K115" s="80">
        <f t="shared" si="12"/>
        <v>805019416.71883261</v>
      </c>
      <c r="L115" s="80">
        <f t="shared" si="12"/>
        <v>813716258.81454146</v>
      </c>
      <c r="M115" s="80">
        <f t="shared" si="12"/>
        <v>822459078.29179513</v>
      </c>
      <c r="N115" s="80">
        <f t="shared" si="12"/>
        <v>840131994.23466039</v>
      </c>
      <c r="O115" s="80">
        <f t="shared" si="12"/>
        <v>857927870.01895428</v>
      </c>
      <c r="P115" s="80">
        <f t="shared" si="12"/>
        <v>875846837.55542457</v>
      </c>
      <c r="Q115" s="80">
        <f t="shared" si="12"/>
        <v>893889026.5437026</v>
      </c>
      <c r="R115" s="80">
        <f t="shared" si="12"/>
        <v>912054564.51843369</v>
      </c>
      <c r="S115" s="80">
        <f t="shared" ref="S115:AG115" si="13">S103*INDEX(R$34:R$45,MATCH($A115,$A$34:$A$45,0),1)</f>
        <v>928904394.92029667</v>
      </c>
      <c r="T115" s="80">
        <f t="shared" si="13"/>
        <v>945843350.30810463</v>
      </c>
      <c r="U115" s="80">
        <f t="shared" si="13"/>
        <v>962871588.22787082</v>
      </c>
      <c r="V115" s="80">
        <f t="shared" si="13"/>
        <v>979989264.33707452</v>
      </c>
      <c r="W115" s="80">
        <f t="shared" si="13"/>
        <v>997196532.43286777</v>
      </c>
      <c r="X115" s="80">
        <f t="shared" si="13"/>
        <v>1010289119.1381128</v>
      </c>
      <c r="Y115" s="80">
        <f t="shared" si="13"/>
        <v>1022982381.8145972</v>
      </c>
      <c r="Z115" s="80">
        <f t="shared" si="13"/>
        <v>1035627303.2694954</v>
      </c>
      <c r="AA115" s="80">
        <f t="shared" si="13"/>
        <v>1048223883.5693848</v>
      </c>
      <c r="AB115" s="80">
        <f t="shared" si="13"/>
        <v>1060772122.7813172</v>
      </c>
      <c r="AC115" s="80">
        <f t="shared" si="13"/>
        <v>1074345289.7022579</v>
      </c>
      <c r="AD115" s="80">
        <f t="shared" si="13"/>
        <v>1087898696.0797536</v>
      </c>
      <c r="AE115" s="80">
        <f t="shared" si="13"/>
        <v>1101432341.9137933</v>
      </c>
      <c r="AF115" s="80">
        <f t="shared" si="13"/>
        <v>1114946227.2043841</v>
      </c>
      <c r="AG115" s="80">
        <f t="shared" si="13"/>
        <v>1128440351.9515312</v>
      </c>
    </row>
    <row r="117" spans="1:33" ht="15.75" x14ac:dyDescent="0.25">
      <c r="A117" s="54" t="s">
        <v>166</v>
      </c>
      <c r="B117" s="39" t="s">
        <v>164</v>
      </c>
      <c r="C117" s="39">
        <v>2020</v>
      </c>
      <c r="D117" s="39">
        <v>2021</v>
      </c>
      <c r="E117" s="39">
        <v>2022</v>
      </c>
      <c r="F117" s="39">
        <v>2023</v>
      </c>
      <c r="G117" s="39">
        <v>2024</v>
      </c>
      <c r="H117" s="39">
        <v>2025</v>
      </c>
      <c r="I117" s="39">
        <v>2026</v>
      </c>
      <c r="J117" s="39">
        <v>2027</v>
      </c>
      <c r="K117" s="39">
        <v>2028</v>
      </c>
      <c r="L117" s="39">
        <v>2029</v>
      </c>
      <c r="M117" s="39">
        <v>2030</v>
      </c>
      <c r="N117" s="39">
        <v>2031</v>
      </c>
      <c r="O117" s="39">
        <v>2032</v>
      </c>
      <c r="P117" s="39">
        <v>2033</v>
      </c>
      <c r="Q117" s="39">
        <v>2034</v>
      </c>
      <c r="R117" s="39">
        <v>2035</v>
      </c>
      <c r="S117" s="39">
        <v>2036</v>
      </c>
      <c r="T117" s="39">
        <v>2037</v>
      </c>
      <c r="U117" s="39">
        <v>2038</v>
      </c>
      <c r="V117" s="39">
        <v>2039</v>
      </c>
      <c r="W117" s="39">
        <v>2040</v>
      </c>
      <c r="X117" s="39">
        <v>2041</v>
      </c>
      <c r="Y117" s="39">
        <v>2042</v>
      </c>
      <c r="Z117" s="39">
        <v>2043</v>
      </c>
      <c r="AA117" s="39">
        <v>2044</v>
      </c>
      <c r="AB117" s="39">
        <v>2045</v>
      </c>
      <c r="AC117" s="39">
        <v>2046</v>
      </c>
      <c r="AD117" s="39">
        <v>2047</v>
      </c>
      <c r="AE117" s="39">
        <v>2048</v>
      </c>
      <c r="AF117" s="39">
        <v>2049</v>
      </c>
      <c r="AG117" s="39">
        <v>2050</v>
      </c>
    </row>
    <row r="118" spans="1:33" ht="15.75" x14ac:dyDescent="0.25">
      <c r="A118" s="46" t="s">
        <v>100</v>
      </c>
      <c r="B118" s="3" t="str">
        <f t="shared" ref="B118:B127" si="14">INDEX($AJ$34:$AJ$45,MATCH(A118,$A$34:$A$45,0),1)</f>
        <v>Freight LDV</v>
      </c>
      <c r="C118" s="81">
        <f>C106/SUMIFS(C$106:C$115,$B$106:$B$115,$B118)</f>
        <v>0.49574193449175274</v>
      </c>
      <c r="D118" s="81">
        <f t="shared" ref="D118:AG126" si="15">D106/SUMIFS(D$106:D$115,$B$106:$B$115,$B118)</f>
        <v>0.49659051818582733</v>
      </c>
      <c r="E118" s="81">
        <f t="shared" si="15"/>
        <v>0.49743009971403762</v>
      </c>
      <c r="F118" s="81">
        <f t="shared" si="15"/>
        <v>0.49826057689660092</v>
      </c>
      <c r="G118" s="81">
        <f t="shared" si="15"/>
        <v>0.49908184878108997</v>
      </c>
      <c r="H118" s="81">
        <f t="shared" si="15"/>
        <v>0.49989381567711033</v>
      </c>
      <c r="I118" s="81">
        <f t="shared" si="15"/>
        <v>0.49723014397853865</v>
      </c>
      <c r="J118" s="81">
        <f t="shared" si="15"/>
        <v>0.49458149088564013</v>
      </c>
      <c r="K118" s="81">
        <f t="shared" si="15"/>
        <v>0.49194849917690242</v>
      </c>
      <c r="L118" s="81">
        <f t="shared" si="15"/>
        <v>0.48933180616133887</v>
      </c>
      <c r="M118" s="81">
        <f t="shared" si="15"/>
        <v>0.48673204343463317</v>
      </c>
      <c r="N118" s="81">
        <f t="shared" si="15"/>
        <v>0.4877149730540678</v>
      </c>
      <c r="O118" s="81">
        <f t="shared" si="15"/>
        <v>0.48868178144450086</v>
      </c>
      <c r="P118" s="81">
        <f t="shared" si="15"/>
        <v>0.48963285867244627</v>
      </c>
      <c r="Q118" s="81">
        <f t="shared" si="15"/>
        <v>0.49056858242647194</v>
      </c>
      <c r="R118" s="81">
        <f t="shared" si="15"/>
        <v>0.49148931849932259</v>
      </c>
      <c r="S118" s="81">
        <f t="shared" si="15"/>
        <v>0.49131906616319487</v>
      </c>
      <c r="T118" s="81">
        <f t="shared" si="15"/>
        <v>0.49115076591744655</v>
      </c>
      <c r="U118" s="81">
        <f t="shared" si="15"/>
        <v>0.49098438443055242</v>
      </c>
      <c r="V118" s="81">
        <f t="shared" si="15"/>
        <v>0.49081988912567626</v>
      </c>
      <c r="W118" s="81">
        <f t="shared" si="15"/>
        <v>0.49065724815931477</v>
      </c>
      <c r="X118" s="81">
        <f t="shared" si="15"/>
        <v>0.49173997720829521</v>
      </c>
      <c r="Y118" s="81">
        <f t="shared" si="15"/>
        <v>0.49281946661358439</v>
      </c>
      <c r="Z118" s="81">
        <f t="shared" si="15"/>
        <v>0.49389565857525625</v>
      </c>
      <c r="AA118" s="81">
        <f t="shared" si="15"/>
        <v>0.49496856738746731</v>
      </c>
      <c r="AB118" s="81">
        <f t="shared" si="15"/>
        <v>0.49603820726555087</v>
      </c>
      <c r="AC118" s="81">
        <f t="shared" si="15"/>
        <v>0.49603820811845928</v>
      </c>
      <c r="AD118" s="81">
        <f t="shared" si="15"/>
        <v>0.49603821008954141</v>
      </c>
      <c r="AE118" s="81">
        <f t="shared" si="15"/>
        <v>0.49603821311535928</v>
      </c>
      <c r="AF118" s="81">
        <f t="shared" si="15"/>
        <v>0.49603821713672425</v>
      </c>
      <c r="AG118" s="81">
        <f t="shared" si="15"/>
        <v>0.49603822209834753</v>
      </c>
    </row>
    <row r="119" spans="1:33" ht="15.75" x14ac:dyDescent="0.25">
      <c r="A119" s="46" t="s">
        <v>101</v>
      </c>
      <c r="B119" s="3" t="str">
        <f t="shared" si="14"/>
        <v>Freight LDV</v>
      </c>
      <c r="C119" s="81">
        <f t="shared" ref="C119:R127" si="16">C107/SUMIFS(C$106:C$115,$B$106:$B$115,$B119)</f>
        <v>0.50425806550824714</v>
      </c>
      <c r="D119" s="81">
        <f t="shared" si="16"/>
        <v>0.50340948181417278</v>
      </c>
      <c r="E119" s="81">
        <f t="shared" si="16"/>
        <v>0.50256990028596238</v>
      </c>
      <c r="F119" s="81">
        <f t="shared" si="16"/>
        <v>0.50173942310339903</v>
      </c>
      <c r="G119" s="81">
        <f t="shared" si="16"/>
        <v>0.50091815121891015</v>
      </c>
      <c r="H119" s="81">
        <f t="shared" si="16"/>
        <v>0.50010618432288967</v>
      </c>
      <c r="I119" s="81">
        <f t="shared" si="16"/>
        <v>0.5027698560214614</v>
      </c>
      <c r="J119" s="81">
        <f t="shared" si="16"/>
        <v>0.50541850911435982</v>
      </c>
      <c r="K119" s="81">
        <f t="shared" si="16"/>
        <v>0.50805150082309758</v>
      </c>
      <c r="L119" s="81">
        <f t="shared" si="16"/>
        <v>0.51066819383866102</v>
      </c>
      <c r="M119" s="81">
        <f t="shared" si="16"/>
        <v>0.51326795656536683</v>
      </c>
      <c r="N119" s="81">
        <f t="shared" si="16"/>
        <v>0.51228502694593225</v>
      </c>
      <c r="O119" s="81">
        <f t="shared" si="16"/>
        <v>0.51131821855549919</v>
      </c>
      <c r="P119" s="81">
        <f t="shared" si="16"/>
        <v>0.51036714132755379</v>
      </c>
      <c r="Q119" s="81">
        <f t="shared" si="16"/>
        <v>0.50943141757352806</v>
      </c>
      <c r="R119" s="81">
        <f t="shared" si="16"/>
        <v>0.50851068150067735</v>
      </c>
      <c r="S119" s="81">
        <f t="shared" si="15"/>
        <v>0.50868093383680513</v>
      </c>
      <c r="T119" s="81">
        <f t="shared" si="15"/>
        <v>0.50884923408255356</v>
      </c>
      <c r="U119" s="81">
        <f t="shared" si="15"/>
        <v>0.50901561556944752</v>
      </c>
      <c r="V119" s="81">
        <f t="shared" si="15"/>
        <v>0.5091801108743238</v>
      </c>
      <c r="W119" s="81">
        <f t="shared" si="15"/>
        <v>0.50934275184068523</v>
      </c>
      <c r="X119" s="81">
        <f t="shared" si="15"/>
        <v>0.5082600227917049</v>
      </c>
      <c r="Y119" s="81">
        <f t="shared" si="15"/>
        <v>0.50718053338641567</v>
      </c>
      <c r="Z119" s="81">
        <f t="shared" si="15"/>
        <v>0.5061043414247437</v>
      </c>
      <c r="AA119" s="81">
        <f t="shared" si="15"/>
        <v>0.50503143261253269</v>
      </c>
      <c r="AB119" s="81">
        <f t="shared" si="15"/>
        <v>0.50396179273444908</v>
      </c>
      <c r="AC119" s="81">
        <f t="shared" si="15"/>
        <v>0.50396179188154078</v>
      </c>
      <c r="AD119" s="81">
        <f t="shared" si="15"/>
        <v>0.50396178991045848</v>
      </c>
      <c r="AE119" s="81">
        <f t="shared" si="15"/>
        <v>0.50396178688464077</v>
      </c>
      <c r="AF119" s="81">
        <f t="shared" si="15"/>
        <v>0.50396178286327586</v>
      </c>
      <c r="AG119" s="81">
        <f t="shared" si="15"/>
        <v>0.50396177790165253</v>
      </c>
    </row>
    <row r="120" spans="1:33" ht="15.75" x14ac:dyDescent="0.25">
      <c r="A120" s="46" t="s">
        <v>102</v>
      </c>
      <c r="B120" s="3" t="str">
        <f t="shared" si="14"/>
        <v>Freight HDV</v>
      </c>
      <c r="C120" s="81">
        <f t="shared" si="16"/>
        <v>0.1309032665951492</v>
      </c>
      <c r="D120" s="81">
        <f t="shared" si="15"/>
        <v>0.134955642085446</v>
      </c>
      <c r="E120" s="81">
        <f t="shared" si="15"/>
        <v>0.13905249364066702</v>
      </c>
      <c r="F120" s="81">
        <f t="shared" si="15"/>
        <v>0.1431853813208924</v>
      </c>
      <c r="G120" s="81">
        <f t="shared" si="15"/>
        <v>0.14734500291744415</v>
      </c>
      <c r="H120" s="81">
        <f t="shared" si="15"/>
        <v>0.15152118887478963</v>
      </c>
      <c r="I120" s="81">
        <f t="shared" si="15"/>
        <v>0.15523669410022445</v>
      </c>
      <c r="J120" s="81">
        <f t="shared" si="15"/>
        <v>0.15896363905377345</v>
      </c>
      <c r="K120" s="81">
        <f t="shared" si="15"/>
        <v>0.16269806196615355</v>
      </c>
      <c r="L120" s="81">
        <f t="shared" si="15"/>
        <v>0.16643585059489518</v>
      </c>
      <c r="M120" s="81">
        <f t="shared" si="15"/>
        <v>0.17017275247182767</v>
      </c>
      <c r="N120" s="81">
        <f t="shared" si="15"/>
        <v>0.17328369079314188</v>
      </c>
      <c r="O120" s="81">
        <f t="shared" si="15"/>
        <v>0.17634354391431539</v>
      </c>
      <c r="P120" s="81">
        <f t="shared" si="15"/>
        <v>0.1793524367515015</v>
      </c>
      <c r="Q120" s="81">
        <f t="shared" si="15"/>
        <v>0.18231051233930526</v>
      </c>
      <c r="R120" s="81">
        <f t="shared" si="15"/>
        <v>0.18521793139195711</v>
      </c>
      <c r="S120" s="81">
        <f t="shared" si="15"/>
        <v>0.18761357493840458</v>
      </c>
      <c r="T120" s="81">
        <f t="shared" si="15"/>
        <v>0.1899641826761248</v>
      </c>
      <c r="U120" s="81">
        <f t="shared" si="15"/>
        <v>0.19227062695995598</v>
      </c>
      <c r="V120" s="81">
        <f t="shared" si="15"/>
        <v>0.19453376279962023</v>
      </c>
      <c r="W120" s="81">
        <f t="shared" si="15"/>
        <v>0.19675442817726757</v>
      </c>
      <c r="X120" s="81">
        <f t="shared" si="15"/>
        <v>0.1987197332874831</v>
      </c>
      <c r="Y120" s="81">
        <f t="shared" si="15"/>
        <v>0.20059075154972006</v>
      </c>
      <c r="Z120" s="81">
        <f t="shared" si="15"/>
        <v>0.20242141223922069</v>
      </c>
      <c r="AA120" s="81">
        <f t="shared" si="15"/>
        <v>0.20421266531069251</v>
      </c>
      <c r="AB120" s="81">
        <f t="shared" si="15"/>
        <v>0.20596543117526739</v>
      </c>
      <c r="AC120" s="81">
        <f t="shared" si="15"/>
        <v>0.20765371256251813</v>
      </c>
      <c r="AD120" s="81">
        <f t="shared" si="15"/>
        <v>0.20930742886212308</v>
      </c>
      <c r="AE120" s="81">
        <f t="shared" si="15"/>
        <v>0.21092747383197141</v>
      </c>
      <c r="AF120" s="81">
        <f t="shared" si="15"/>
        <v>0.21251471254841123</v>
      </c>
      <c r="AG120" s="81">
        <f t="shared" si="15"/>
        <v>0.21406998251195397</v>
      </c>
    </row>
    <row r="121" spans="1:33" ht="15.75" x14ac:dyDescent="0.25">
      <c r="A121" s="46" t="s">
        <v>103</v>
      </c>
      <c r="B121" s="3" t="str">
        <f t="shared" si="14"/>
        <v>Freight HDV</v>
      </c>
      <c r="C121" s="81">
        <f t="shared" si="16"/>
        <v>0.19459673561022794</v>
      </c>
      <c r="D121" s="81">
        <f t="shared" si="15"/>
        <v>0.19341675751393353</v>
      </c>
      <c r="E121" s="81">
        <f t="shared" si="15"/>
        <v>0.1923723161231301</v>
      </c>
      <c r="F121" s="81">
        <f t="shared" si="15"/>
        <v>0.19146581397200588</v>
      </c>
      <c r="G121" s="81">
        <f t="shared" si="15"/>
        <v>0.19069892723619858</v>
      </c>
      <c r="H121" s="81">
        <f t="shared" si="15"/>
        <v>0.19007251808908215</v>
      </c>
      <c r="I121" s="81">
        <f t="shared" si="15"/>
        <v>0.18919586873218178</v>
      </c>
      <c r="J121" s="81">
        <f t="shared" si="15"/>
        <v>0.18837584654730169</v>
      </c>
      <c r="K121" s="81">
        <f t="shared" si="15"/>
        <v>0.18761407373919198</v>
      </c>
      <c r="L121" s="81">
        <f t="shared" si="15"/>
        <v>0.1869120728678188</v>
      </c>
      <c r="M121" s="81">
        <f t="shared" si="15"/>
        <v>0.18627125614572565</v>
      </c>
      <c r="N121" s="81">
        <f t="shared" si="15"/>
        <v>0.18539300214499632</v>
      </c>
      <c r="O121" s="81">
        <f t="shared" si="15"/>
        <v>0.18453616440853934</v>
      </c>
      <c r="P121" s="81">
        <f t="shared" si="15"/>
        <v>0.18370058277791981</v>
      </c>
      <c r="Q121" s="81">
        <f t="shared" si="15"/>
        <v>0.18288609116700646</v>
      </c>
      <c r="R121" s="81">
        <f t="shared" si="15"/>
        <v>0.18209251778703087</v>
      </c>
      <c r="S121" s="81">
        <f t="shared" si="15"/>
        <v>0.18157875724429232</v>
      </c>
      <c r="T121" s="81">
        <f t="shared" si="15"/>
        <v>0.1810754108170379</v>
      </c>
      <c r="U121" s="81">
        <f t="shared" si="15"/>
        <v>0.18058225768198491</v>
      </c>
      <c r="V121" s="81">
        <f t="shared" si="15"/>
        <v>0.18009908192613755</v>
      </c>
      <c r="W121" s="81">
        <f t="shared" si="15"/>
        <v>0.17962567243874411</v>
      </c>
      <c r="X121" s="81">
        <f t="shared" si="15"/>
        <v>0.17903374645536954</v>
      </c>
      <c r="Y121" s="81">
        <f t="shared" si="15"/>
        <v>0.17846527873688128</v>
      </c>
      <c r="Z121" s="81">
        <f t="shared" si="15"/>
        <v>0.17790759531621123</v>
      </c>
      <c r="AA121" s="81">
        <f t="shared" si="15"/>
        <v>0.17736044572655935</v>
      </c>
      <c r="AB121" s="81">
        <f t="shared" si="15"/>
        <v>0.17682358728766165</v>
      </c>
      <c r="AC121" s="81">
        <f t="shared" si="15"/>
        <v>0.17631519873761545</v>
      </c>
      <c r="AD121" s="81">
        <f t="shared" si="15"/>
        <v>0.1758162547231307</v>
      </c>
      <c r="AE121" s="81">
        <f t="shared" si="15"/>
        <v>0.17532652111359212</v>
      </c>
      <c r="AF121" s="81">
        <f t="shared" si="15"/>
        <v>0.17484577110888702</v>
      </c>
      <c r="AG121" s="81">
        <f t="shared" si="15"/>
        <v>0.17437378496150294</v>
      </c>
    </row>
    <row r="122" spans="1:33" ht="15.75" x14ac:dyDescent="0.25">
      <c r="A122" s="46" t="s">
        <v>104</v>
      </c>
      <c r="B122" s="3" t="str">
        <f t="shared" si="14"/>
        <v>Freight HDV</v>
      </c>
      <c r="C122" s="81">
        <f t="shared" si="16"/>
        <v>0.67014767001315834</v>
      </c>
      <c r="D122" s="81">
        <f t="shared" si="15"/>
        <v>0.66710913184500642</v>
      </c>
      <c r="E122" s="81">
        <f t="shared" si="15"/>
        <v>0.66388201907699707</v>
      </c>
      <c r="F122" s="81">
        <f t="shared" si="15"/>
        <v>0.6604720932588144</v>
      </c>
      <c r="G122" s="81">
        <f t="shared" si="15"/>
        <v>0.65688672492395583</v>
      </c>
      <c r="H122" s="81">
        <f t="shared" si="15"/>
        <v>0.65313499066802794</v>
      </c>
      <c r="I122" s="81">
        <f t="shared" si="15"/>
        <v>0.65009018362249116</v>
      </c>
      <c r="J122" s="81">
        <f t="shared" si="15"/>
        <v>0.64697312067235824</v>
      </c>
      <c r="K122" s="81">
        <f t="shared" si="15"/>
        <v>0.64378626332591482</v>
      </c>
      <c r="L122" s="81">
        <f t="shared" si="15"/>
        <v>0.64053233673234622</v>
      </c>
      <c r="M122" s="81">
        <f t="shared" si="15"/>
        <v>0.63721433015103235</v>
      </c>
      <c r="N122" s="81">
        <f t="shared" si="15"/>
        <v>0.63477808358772436</v>
      </c>
      <c r="O122" s="81">
        <f t="shared" si="15"/>
        <v>0.63237043209709598</v>
      </c>
      <c r="P122" s="81">
        <f t="shared" si="15"/>
        <v>0.62999150647584168</v>
      </c>
      <c r="Q122" s="81">
        <f t="shared" si="15"/>
        <v>0.62764142405628387</v>
      </c>
      <c r="R122" s="81">
        <f t="shared" si="15"/>
        <v>0.6253202888379662</v>
      </c>
      <c r="S122" s="81">
        <f t="shared" si="15"/>
        <v>0.62330214112608673</v>
      </c>
      <c r="T122" s="81">
        <f t="shared" si="15"/>
        <v>0.62131949076911763</v>
      </c>
      <c r="U122" s="81">
        <f t="shared" si="15"/>
        <v>0.61937168562683609</v>
      </c>
      <c r="V122" s="81">
        <f t="shared" si="15"/>
        <v>0.61745808577400663</v>
      </c>
      <c r="W122" s="81">
        <f t="shared" si="15"/>
        <v>0.61557806329810327</v>
      </c>
      <c r="X122" s="81">
        <f t="shared" si="15"/>
        <v>0.61411083095794616</v>
      </c>
      <c r="Y122" s="81">
        <f t="shared" si="15"/>
        <v>0.61271784699500542</v>
      </c>
      <c r="Z122" s="81">
        <f t="shared" si="15"/>
        <v>0.61135573780403485</v>
      </c>
      <c r="AA122" s="81">
        <f t="shared" si="15"/>
        <v>0.61002377033851218</v>
      </c>
      <c r="AB122" s="81">
        <f t="shared" si="15"/>
        <v>0.60872123436168801</v>
      </c>
      <c r="AC122" s="81">
        <f t="shared" si="15"/>
        <v>0.60747505005534963</v>
      </c>
      <c r="AD122" s="81">
        <f t="shared" si="15"/>
        <v>0.60625544820094945</v>
      </c>
      <c r="AE122" s="81">
        <f t="shared" si="15"/>
        <v>0.60506173053366608</v>
      </c>
      <c r="AF122" s="81">
        <f t="shared" si="15"/>
        <v>0.60389322139047386</v>
      </c>
      <c r="AG122" s="81">
        <f t="shared" si="15"/>
        <v>0.60274926683392283</v>
      </c>
    </row>
    <row r="123" spans="1:33" ht="15.75" x14ac:dyDescent="0.25">
      <c r="A123" s="46" t="s">
        <v>105</v>
      </c>
      <c r="B123" s="3" t="str">
        <f t="shared" si="14"/>
        <v>Freight HDV</v>
      </c>
      <c r="C123" s="81">
        <f t="shared" si="16"/>
        <v>4.3523277814644466E-3</v>
      </c>
      <c r="D123" s="81">
        <f t="shared" si="15"/>
        <v>4.5184685556140447E-3</v>
      </c>
      <c r="E123" s="81">
        <f t="shared" si="15"/>
        <v>4.6931711592057609E-3</v>
      </c>
      <c r="F123" s="81">
        <f t="shared" si="15"/>
        <v>4.8767114482873384E-3</v>
      </c>
      <c r="G123" s="81">
        <f t="shared" si="15"/>
        <v>5.0693449224016108E-3</v>
      </c>
      <c r="H123" s="81">
        <f t="shared" si="15"/>
        <v>5.2713023681002381E-3</v>
      </c>
      <c r="I123" s="81">
        <f t="shared" si="15"/>
        <v>5.477253545102612E-3</v>
      </c>
      <c r="J123" s="81">
        <f t="shared" si="15"/>
        <v>5.6873937265665697E-3</v>
      </c>
      <c r="K123" s="81">
        <f t="shared" si="15"/>
        <v>5.9016009687397038E-3</v>
      </c>
      <c r="L123" s="81">
        <f t="shared" si="15"/>
        <v>6.1197398049398196E-3</v>
      </c>
      <c r="M123" s="81">
        <f t="shared" si="15"/>
        <v>6.3416612314141684E-3</v>
      </c>
      <c r="N123" s="81">
        <f t="shared" si="15"/>
        <v>6.5452234741375584E-3</v>
      </c>
      <c r="O123" s="81">
        <f t="shared" si="15"/>
        <v>6.7498595800491818E-3</v>
      </c>
      <c r="P123" s="81">
        <f t="shared" si="15"/>
        <v>6.9554739947369354E-3</v>
      </c>
      <c r="Q123" s="81">
        <f t="shared" si="15"/>
        <v>7.161972437404204E-3</v>
      </c>
      <c r="R123" s="81">
        <f t="shared" si="15"/>
        <v>7.3692619830457049E-3</v>
      </c>
      <c r="S123" s="81">
        <f t="shared" si="15"/>
        <v>7.5055266912164376E-3</v>
      </c>
      <c r="T123" s="81">
        <f t="shared" si="15"/>
        <v>7.6409157377195884E-3</v>
      </c>
      <c r="U123" s="81">
        <f t="shared" si="15"/>
        <v>7.7754297312231883E-3</v>
      </c>
      <c r="V123" s="81">
        <f t="shared" si="15"/>
        <v>7.9090695002355365E-3</v>
      </c>
      <c r="W123" s="81">
        <f t="shared" si="15"/>
        <v>8.0418360858851966E-3</v>
      </c>
      <c r="X123" s="81">
        <f t="shared" si="15"/>
        <v>8.1356892992012105E-3</v>
      </c>
      <c r="Y123" s="81">
        <f t="shared" si="15"/>
        <v>8.2261227183933142E-3</v>
      </c>
      <c r="Z123" s="81">
        <f t="shared" si="15"/>
        <v>8.3152546405331797E-3</v>
      </c>
      <c r="AA123" s="81">
        <f t="shared" si="15"/>
        <v>8.403118624235829E-3</v>
      </c>
      <c r="AB123" s="81">
        <f t="shared" si="15"/>
        <v>8.4897471753829605E-3</v>
      </c>
      <c r="AC123" s="81">
        <f t="shared" si="15"/>
        <v>8.5560386445168342E-3</v>
      </c>
      <c r="AD123" s="81">
        <f t="shared" si="15"/>
        <v>8.620868213796826E-3</v>
      </c>
      <c r="AE123" s="81">
        <f t="shared" si="15"/>
        <v>8.6842745207704741E-3</v>
      </c>
      <c r="AF123" s="81">
        <f t="shared" si="15"/>
        <v>8.7462949522279284E-3</v>
      </c>
      <c r="AG123" s="81">
        <f t="shared" si="15"/>
        <v>8.806965692620258E-3</v>
      </c>
    </row>
    <row r="124" spans="1:33" ht="15.75" x14ac:dyDescent="0.25">
      <c r="A124" s="46" t="s">
        <v>106</v>
      </c>
      <c r="B124" s="3" t="str">
        <f t="shared" si="14"/>
        <v>Passenger HDV</v>
      </c>
      <c r="C124" s="81">
        <f t="shared" si="16"/>
        <v>0.1172221722296678</v>
      </c>
      <c r="D124" s="81">
        <f t="shared" si="15"/>
        <v>0.11670916544200399</v>
      </c>
      <c r="E124" s="81">
        <f t="shared" si="15"/>
        <v>0.11619261710031827</v>
      </c>
      <c r="F124" s="81">
        <f t="shared" si="15"/>
        <v>0.1156724415145344</v>
      </c>
      <c r="G124" s="81">
        <f t="shared" si="15"/>
        <v>0.1151485494141315</v>
      </c>
      <c r="H124" s="81">
        <f t="shared" si="15"/>
        <v>0.11462084777432932</v>
      </c>
      <c r="I124" s="81">
        <f t="shared" si="15"/>
        <v>0.11438758648828035</v>
      </c>
      <c r="J124" s="81">
        <f t="shared" si="15"/>
        <v>0.11415004035384638</v>
      </c>
      <c r="K124" s="81">
        <f t="shared" si="15"/>
        <v>0.11390810219872111</v>
      </c>
      <c r="L124" s="81">
        <f t="shared" si="15"/>
        <v>0.11366166123811815</v>
      </c>
      <c r="M124" s="81">
        <f t="shared" si="15"/>
        <v>0.11341060292159456</v>
      </c>
      <c r="N124" s="81">
        <f t="shared" si="15"/>
        <v>0.11329193949635244</v>
      </c>
      <c r="O124" s="81">
        <f t="shared" si="15"/>
        <v>0.1131680761829839</v>
      </c>
      <c r="P124" s="81">
        <f t="shared" si="15"/>
        <v>0.11303892734249787</v>
      </c>
      <c r="Q124" s="81">
        <f t="shared" si="15"/>
        <v>0.1129044052879369</v>
      </c>
      <c r="R124" s="81">
        <f t="shared" si="15"/>
        <v>0.11276442022655996</v>
      </c>
      <c r="S124" s="81">
        <f t="shared" si="15"/>
        <v>0.11302525550546788</v>
      </c>
      <c r="T124" s="81">
        <f t="shared" si="15"/>
        <v>0.11328423736971623</v>
      </c>
      <c r="U124" s="81">
        <f t="shared" si="15"/>
        <v>0.11354138187902169</v>
      </c>
      <c r="V124" s="81">
        <f t="shared" si="15"/>
        <v>0.11379670496308826</v>
      </c>
      <c r="W124" s="81">
        <f t="shared" si="15"/>
        <v>0.11405022242140281</v>
      </c>
      <c r="X124" s="81">
        <f t="shared" si="15"/>
        <v>0.11432606300813342</v>
      </c>
      <c r="Y124" s="81">
        <f t="shared" si="15"/>
        <v>0.11460264549028433</v>
      </c>
      <c r="Z124" s="81">
        <f t="shared" si="15"/>
        <v>0.11487998213314272</v>
      </c>
      <c r="AA124" s="81">
        <f t="shared" si="15"/>
        <v>0.11515807489048964</v>
      </c>
      <c r="AB124" s="81">
        <f t="shared" si="15"/>
        <v>0.11543692572759404</v>
      </c>
      <c r="AC124" s="81">
        <f t="shared" si="15"/>
        <v>0.11537051798215114</v>
      </c>
      <c r="AD124" s="81">
        <f t="shared" si="15"/>
        <v>0.11530399412932053</v>
      </c>
      <c r="AE124" s="81">
        <f t="shared" si="15"/>
        <v>0.11523735387886173</v>
      </c>
      <c r="AF124" s="81">
        <f t="shared" si="15"/>
        <v>0.11517059694069202</v>
      </c>
      <c r="AG124" s="81">
        <f t="shared" si="15"/>
        <v>0.11510372302483096</v>
      </c>
    </row>
    <row r="125" spans="1:33" ht="15.75" x14ac:dyDescent="0.25">
      <c r="A125" s="46" t="s">
        <v>107</v>
      </c>
      <c r="B125" s="3" t="str">
        <f t="shared" si="14"/>
        <v>Passenger HDV</v>
      </c>
      <c r="C125" s="81">
        <f t="shared" si="16"/>
        <v>0.14676587236243849</v>
      </c>
      <c r="D125" s="81">
        <f t="shared" si="15"/>
        <v>0.1451896955071463</v>
      </c>
      <c r="E125" s="81">
        <f t="shared" si="15"/>
        <v>0.14365318745567021</v>
      </c>
      <c r="F125" s="81">
        <f t="shared" si="15"/>
        <v>0.14215763196406472</v>
      </c>
      <c r="G125" s="81">
        <f t="shared" si="15"/>
        <v>0.14070436286848287</v>
      </c>
      <c r="H125" s="81">
        <f t="shared" si="15"/>
        <v>0.13929476659975262</v>
      </c>
      <c r="I125" s="81">
        <f t="shared" si="15"/>
        <v>0.13811061346554546</v>
      </c>
      <c r="J125" s="81">
        <f t="shared" si="15"/>
        <v>0.13696942957777639</v>
      </c>
      <c r="K125" s="81">
        <f t="shared" si="15"/>
        <v>0.13587236668280223</v>
      </c>
      <c r="L125" s="81">
        <f t="shared" si="15"/>
        <v>0.13482061534869588</v>
      </c>
      <c r="M125" s="81">
        <f t="shared" si="15"/>
        <v>0.13381540661305311</v>
      </c>
      <c r="N125" s="81">
        <f t="shared" si="15"/>
        <v>0.13307050779159563</v>
      </c>
      <c r="O125" s="81">
        <f t="shared" si="15"/>
        <v>0.13237304984160822</v>
      </c>
      <c r="P125" s="81">
        <f t="shared" si="15"/>
        <v>0.131723908273299</v>
      </c>
      <c r="Q125" s="81">
        <f t="shared" si="15"/>
        <v>0.13112397770696618</v>
      </c>
      <c r="R125" s="81">
        <f t="shared" si="15"/>
        <v>0.13057417244713532</v>
      </c>
      <c r="S125" s="81">
        <f t="shared" si="15"/>
        <v>0.1305209042955138</v>
      </c>
      <c r="T125" s="81">
        <f t="shared" si="15"/>
        <v>0.13046809980157481</v>
      </c>
      <c r="U125" s="81">
        <f t="shared" si="15"/>
        <v>0.13041575536194355</v>
      </c>
      <c r="V125" s="81">
        <f t="shared" si="15"/>
        <v>0.13036386738678754</v>
      </c>
      <c r="W125" s="81">
        <f t="shared" si="15"/>
        <v>0.13031243230045952</v>
      </c>
      <c r="X125" s="81">
        <f t="shared" si="15"/>
        <v>0.13023145289848229</v>
      </c>
      <c r="Y125" s="81">
        <f t="shared" si="15"/>
        <v>0.13015055848511334</v>
      </c>
      <c r="Z125" s="81">
        <f t="shared" si="15"/>
        <v>0.13006964674102608</v>
      </c>
      <c r="AA125" s="81">
        <f t="shared" si="15"/>
        <v>0.12998871852614866</v>
      </c>
      <c r="AB125" s="81">
        <f t="shared" si="15"/>
        <v>0.12990777471047696</v>
      </c>
      <c r="AC125" s="81">
        <f t="shared" si="15"/>
        <v>0.12985850785335587</v>
      </c>
      <c r="AD125" s="81">
        <f t="shared" si="15"/>
        <v>0.1298092436524402</v>
      </c>
      <c r="AE125" s="81">
        <f t="shared" si="15"/>
        <v>0.12975998234586247</v>
      </c>
      <c r="AF125" s="81">
        <f t="shared" si="15"/>
        <v>0.12971072417470064</v>
      </c>
      <c r="AG125" s="81">
        <f t="shared" si="15"/>
        <v>0.12966146938292097</v>
      </c>
    </row>
    <row r="126" spans="1:33" ht="15.75" x14ac:dyDescent="0.25">
      <c r="A126" s="46" t="s">
        <v>108</v>
      </c>
      <c r="B126" s="3" t="str">
        <f t="shared" si="14"/>
        <v>Passenger HDV</v>
      </c>
      <c r="C126" s="81">
        <f t="shared" si="16"/>
        <v>0.27376795970867768</v>
      </c>
      <c r="D126" s="81">
        <f t="shared" si="15"/>
        <v>0.27414391934154964</v>
      </c>
      <c r="E126" s="81">
        <f t="shared" si="15"/>
        <v>0.27450720360419772</v>
      </c>
      <c r="F126" s="81">
        <f t="shared" si="15"/>
        <v>0.27485742238084454</v>
      </c>
      <c r="G126" s="81">
        <f t="shared" si="15"/>
        <v>0.27519417002462176</v>
      </c>
      <c r="H126" s="81">
        <f t="shared" si="15"/>
        <v>0.27551702458584493</v>
      </c>
      <c r="I126" s="81">
        <f t="shared" si="15"/>
        <v>0.275556904776673</v>
      </c>
      <c r="J126" s="81">
        <f t="shared" si="15"/>
        <v>0.27558433791975057</v>
      </c>
      <c r="K126" s="81">
        <f t="shared" si="15"/>
        <v>0.27559899478157107</v>
      </c>
      <c r="L126" s="81">
        <f t="shared" si="15"/>
        <v>0.27560053504137749</v>
      </c>
      <c r="M126" s="81">
        <f t="shared" si="15"/>
        <v>0.27558860682068326</v>
      </c>
      <c r="N126" s="81">
        <f t="shared" si="15"/>
        <v>0.27572734367687168</v>
      </c>
      <c r="O126" s="81">
        <f t="shared" si="15"/>
        <v>0.27585086715396151</v>
      </c>
      <c r="P126" s="81">
        <f t="shared" si="15"/>
        <v>0.27595892351216428</v>
      </c>
      <c r="Q126" s="81">
        <f t="shared" si="15"/>
        <v>0.2760512530914912</v>
      </c>
      <c r="R126" s="81">
        <f t="shared" si="15"/>
        <v>0.27612759014093524</v>
      </c>
      <c r="S126" s="81">
        <f t="shared" si="15"/>
        <v>0.27599596949335042</v>
      </c>
      <c r="T126" s="81">
        <f t="shared" si="15"/>
        <v>0.27586439120382017</v>
      </c>
      <c r="U126" s="81">
        <f t="shared" si="15"/>
        <v>0.27573286299682837</v>
      </c>
      <c r="V126" s="81">
        <f t="shared" si="15"/>
        <v>0.27560139239546483</v>
      </c>
      <c r="W126" s="81">
        <f t="shared" si="15"/>
        <v>0.27546998672633882</v>
      </c>
      <c r="X126" s="81">
        <f t="shared" si="15"/>
        <v>0.27548157510773125</v>
      </c>
      <c r="Y126" s="81">
        <f t="shared" si="15"/>
        <v>0.27549320990363158</v>
      </c>
      <c r="Z126" s="81">
        <f t="shared" si="15"/>
        <v>0.27550478566730174</v>
      </c>
      <c r="AA126" s="81">
        <f t="shared" si="15"/>
        <v>0.27551630208187583</v>
      </c>
      <c r="AB126" s="81">
        <f t="shared" si="15"/>
        <v>0.27552775882575559</v>
      </c>
      <c r="AC126" s="81">
        <f t="shared" si="15"/>
        <v>0.27555852017992283</v>
      </c>
      <c r="AD126" s="81">
        <f t="shared" si="15"/>
        <v>0.27558930305729873</v>
      </c>
      <c r="AE126" s="81">
        <f t="shared" si="15"/>
        <v>0.27562010742777548</v>
      </c>
      <c r="AF126" s="81">
        <f t="shared" si="15"/>
        <v>0.27565093326002849</v>
      </c>
      <c r="AG126" s="81">
        <f t="shared" si="15"/>
        <v>0.27568178052155834</v>
      </c>
    </row>
    <row r="127" spans="1:33" ht="15.75" x14ac:dyDescent="0.25">
      <c r="A127" s="46" t="s">
        <v>109</v>
      </c>
      <c r="B127" s="3" t="str">
        <f t="shared" si="14"/>
        <v>Passenger HDV</v>
      </c>
      <c r="C127" s="81">
        <f t="shared" si="16"/>
        <v>0.46224399569921598</v>
      </c>
      <c r="D127" s="81">
        <f t="shared" si="16"/>
        <v>0.46395721970930009</v>
      </c>
      <c r="E127" s="81">
        <f t="shared" si="16"/>
        <v>0.46564699183981384</v>
      </c>
      <c r="F127" s="81">
        <f t="shared" si="16"/>
        <v>0.46731250414055625</v>
      </c>
      <c r="G127" s="81">
        <f t="shared" si="16"/>
        <v>0.46895291769276387</v>
      </c>
      <c r="H127" s="81">
        <f t="shared" si="16"/>
        <v>0.47056736104007313</v>
      </c>
      <c r="I127" s="81">
        <f t="shared" si="16"/>
        <v>0.47194489526950129</v>
      </c>
      <c r="J127" s="81">
        <f t="shared" si="16"/>
        <v>0.47329619214862662</v>
      </c>
      <c r="K127" s="81">
        <f t="shared" si="16"/>
        <v>0.47462053633690554</v>
      </c>
      <c r="L127" s="81">
        <f t="shared" si="16"/>
        <v>0.47591718837180841</v>
      </c>
      <c r="M127" s="81">
        <f t="shared" si="16"/>
        <v>0.47718538364466906</v>
      </c>
      <c r="N127" s="81">
        <f t="shared" si="16"/>
        <v>0.47791020903518028</v>
      </c>
      <c r="O127" s="81">
        <f t="shared" si="16"/>
        <v>0.47860800682144639</v>
      </c>
      <c r="P127" s="81">
        <f t="shared" si="16"/>
        <v>0.47927824087203891</v>
      </c>
      <c r="Q127" s="81">
        <f t="shared" si="16"/>
        <v>0.47992036391360571</v>
      </c>
      <c r="R127" s="81">
        <f t="shared" si="16"/>
        <v>0.48053381718536947</v>
      </c>
      <c r="S127" s="81">
        <f t="shared" ref="S127:AG127" si="17">S115/SUMIFS(S$106:S$115,$B$106:$B$115,$B127)</f>
        <v>0.48045787070566787</v>
      </c>
      <c r="T127" s="81">
        <f t="shared" si="17"/>
        <v>0.48038327162488881</v>
      </c>
      <c r="U127" s="81">
        <f t="shared" si="17"/>
        <v>0.4803099997622064</v>
      </c>
      <c r="V127" s="81">
        <f t="shared" si="17"/>
        <v>0.48023803525465941</v>
      </c>
      <c r="W127" s="81">
        <f t="shared" si="17"/>
        <v>0.48016735855179882</v>
      </c>
      <c r="X127" s="81">
        <f t="shared" si="17"/>
        <v>0.47996090898565308</v>
      </c>
      <c r="Y127" s="81">
        <f t="shared" si="17"/>
        <v>0.4797535861209708</v>
      </c>
      <c r="Z127" s="81">
        <f t="shared" si="17"/>
        <v>0.47954558545852932</v>
      </c>
      <c r="AA127" s="81">
        <f t="shared" si="17"/>
        <v>0.47933690450148592</v>
      </c>
      <c r="AB127" s="81">
        <f t="shared" si="17"/>
        <v>0.47912754073617347</v>
      </c>
      <c r="AC127" s="81">
        <f t="shared" si="17"/>
        <v>0.47921245398457013</v>
      </c>
      <c r="AD127" s="81">
        <f t="shared" si="17"/>
        <v>0.47929745916094069</v>
      </c>
      <c r="AE127" s="81">
        <f t="shared" si="17"/>
        <v>0.47938255634750027</v>
      </c>
      <c r="AF127" s="81">
        <f t="shared" si="17"/>
        <v>0.47946774562457878</v>
      </c>
      <c r="AG127" s="81">
        <f t="shared" si="17"/>
        <v>0.47955302707068981</v>
      </c>
    </row>
    <row r="128" spans="1:33" ht="15.75" x14ac:dyDescent="0.25">
      <c r="A128" s="46"/>
      <c r="B128" s="39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</row>
    <row r="129" spans="1:33" ht="15.75" x14ac:dyDescent="0.25">
      <c r="A129" s="54" t="s">
        <v>167</v>
      </c>
      <c r="B129" s="39" t="s">
        <v>164</v>
      </c>
      <c r="C129" s="39">
        <v>2020</v>
      </c>
      <c r="D129" s="39">
        <v>2021</v>
      </c>
      <c r="E129" s="39">
        <v>2022</v>
      </c>
      <c r="F129" s="39">
        <v>2023</v>
      </c>
      <c r="G129" s="39">
        <v>2024</v>
      </c>
      <c r="H129" s="39">
        <v>2025</v>
      </c>
      <c r="I129" s="39">
        <v>2026</v>
      </c>
      <c r="J129" s="39">
        <v>2027</v>
      </c>
      <c r="K129" s="39">
        <v>2028</v>
      </c>
      <c r="L129" s="39">
        <v>2029</v>
      </c>
      <c r="M129" s="39">
        <v>2030</v>
      </c>
      <c r="N129" s="39">
        <v>2031</v>
      </c>
      <c r="O129" s="39">
        <v>2032</v>
      </c>
      <c r="P129" s="39">
        <v>2033</v>
      </c>
      <c r="Q129" s="39">
        <v>2034</v>
      </c>
      <c r="R129" s="39">
        <v>2035</v>
      </c>
      <c r="S129" s="39">
        <v>2036</v>
      </c>
      <c r="T129" s="39">
        <v>2037</v>
      </c>
      <c r="U129" s="39">
        <v>2038</v>
      </c>
      <c r="V129" s="39">
        <v>2039</v>
      </c>
      <c r="W129" s="39">
        <v>2040</v>
      </c>
      <c r="X129" s="39">
        <v>2041</v>
      </c>
      <c r="Y129" s="39">
        <v>2042</v>
      </c>
      <c r="Z129" s="39">
        <v>2043</v>
      </c>
      <c r="AA129" s="39">
        <v>2044</v>
      </c>
      <c r="AB129" s="39">
        <v>2045</v>
      </c>
      <c r="AC129" s="39">
        <v>2046</v>
      </c>
      <c r="AD129" s="39">
        <v>2047</v>
      </c>
      <c r="AE129" s="39">
        <v>2048</v>
      </c>
      <c r="AF129" s="39">
        <v>2049</v>
      </c>
      <c r="AG129" s="39">
        <v>2050</v>
      </c>
    </row>
    <row r="130" spans="1:33" ht="15.75" x14ac:dyDescent="0.25">
      <c r="A130" s="46" t="s">
        <v>100</v>
      </c>
      <c r="B130" s="3" t="str">
        <f t="shared" ref="B130:B139" si="18">INDEX($AJ$34:$AJ$45,MATCH(A130,$A$34:$A$45,0),1)</f>
        <v>Freight LDV</v>
      </c>
      <c r="C130">
        <f t="shared" ref="C130:AG130" si="19">C118*B19</f>
        <v>69.651741796091258</v>
      </c>
      <c r="D130">
        <f t="shared" si="19"/>
        <v>68.405343880097718</v>
      </c>
      <c r="E130">
        <f t="shared" si="19"/>
        <v>67.153063461395078</v>
      </c>
      <c r="F130">
        <f t="shared" si="19"/>
        <v>65.894961294575467</v>
      </c>
      <c r="G130">
        <f t="shared" si="19"/>
        <v>64.631099417151148</v>
      </c>
      <c r="H130">
        <f t="shared" si="19"/>
        <v>63.361541137073736</v>
      </c>
      <c r="I130">
        <f t="shared" si="19"/>
        <v>61.65653785333879</v>
      </c>
      <c r="J130">
        <f t="shared" si="19"/>
        <v>59.968005769883867</v>
      </c>
      <c r="K130">
        <f t="shared" si="19"/>
        <v>58.295897152462935</v>
      </c>
      <c r="L130">
        <f t="shared" si="19"/>
        <v>56.640156563174976</v>
      </c>
      <c r="M130">
        <f t="shared" si="19"/>
        <v>55.00072090811355</v>
      </c>
      <c r="N130">
        <f t="shared" si="19"/>
        <v>55.111791955109659</v>
      </c>
      <c r="O130">
        <f t="shared" si="19"/>
        <v>55.221041303228596</v>
      </c>
      <c r="P130">
        <f t="shared" si="19"/>
        <v>55.328513029986425</v>
      </c>
      <c r="Q130">
        <f t="shared" si="19"/>
        <v>55.434249814191332</v>
      </c>
      <c r="R130">
        <f t="shared" si="19"/>
        <v>55.53829299042345</v>
      </c>
      <c r="S130">
        <f t="shared" si="19"/>
        <v>55.519054476441021</v>
      </c>
      <c r="T130">
        <f t="shared" si="19"/>
        <v>55.50003654867146</v>
      </c>
      <c r="U130">
        <f t="shared" si="19"/>
        <v>55.481235440652426</v>
      </c>
      <c r="V130">
        <f t="shared" si="19"/>
        <v>55.462647471201414</v>
      </c>
      <c r="W130">
        <f t="shared" si="19"/>
        <v>55.444269042002567</v>
      </c>
      <c r="X130">
        <f t="shared" si="19"/>
        <v>55.566617424537355</v>
      </c>
      <c r="Y130">
        <f t="shared" si="19"/>
        <v>55.688599727335038</v>
      </c>
      <c r="Z130">
        <f t="shared" si="19"/>
        <v>55.810209419003954</v>
      </c>
      <c r="AA130">
        <f t="shared" si="19"/>
        <v>55.931448114783805</v>
      </c>
      <c r="AB130">
        <f t="shared" si="19"/>
        <v>56.052317421007245</v>
      </c>
      <c r="AC130">
        <f t="shared" si="19"/>
        <v>56.052317517385902</v>
      </c>
      <c r="AD130">
        <f t="shared" si="19"/>
        <v>56.052317740118177</v>
      </c>
      <c r="AE130">
        <f t="shared" si="19"/>
        <v>56.052318082035598</v>
      </c>
      <c r="AF130">
        <f t="shared" si="19"/>
        <v>56.052318536449839</v>
      </c>
      <c r="AG130">
        <f t="shared" si="19"/>
        <v>56.052319097113269</v>
      </c>
    </row>
    <row r="131" spans="1:33" ht="15.75" x14ac:dyDescent="0.25">
      <c r="A131" s="46" t="s">
        <v>101</v>
      </c>
      <c r="B131" s="3" t="str">
        <f t="shared" si="18"/>
        <v>Freight LDV</v>
      </c>
      <c r="C131">
        <f t="shared" ref="C131:AG131" si="20">C119*B20</f>
        <v>107.65909698601077</v>
      </c>
      <c r="D131">
        <f t="shared" si="20"/>
        <v>105.33843406961566</v>
      </c>
      <c r="E131">
        <f t="shared" si="20"/>
        <v>103.02682955862228</v>
      </c>
      <c r="F131">
        <f t="shared" si="20"/>
        <v>100.72418918800736</v>
      </c>
      <c r="G131">
        <f t="shared" si="20"/>
        <v>98.430416714515843</v>
      </c>
      <c r="H131">
        <f t="shared" si="20"/>
        <v>96.145413936075542</v>
      </c>
      <c r="I131">
        <f t="shared" si="20"/>
        <v>94.520732932034747</v>
      </c>
      <c r="J131">
        <f t="shared" si="20"/>
        <v>92.870651049763623</v>
      </c>
      <c r="K131">
        <f t="shared" si="20"/>
        <v>91.195244397746009</v>
      </c>
      <c r="L131">
        <f t="shared" si="20"/>
        <v>89.494600970225349</v>
      </c>
      <c r="M131">
        <f t="shared" si="20"/>
        <v>87.768820572677726</v>
      </c>
      <c r="N131">
        <f t="shared" si="20"/>
        <v>87.60073960775442</v>
      </c>
      <c r="O131">
        <f t="shared" si="20"/>
        <v>87.435415372990363</v>
      </c>
      <c r="P131">
        <f t="shared" si="20"/>
        <v>87.272781167011701</v>
      </c>
      <c r="Q131">
        <f t="shared" si="20"/>
        <v>87.112772405073301</v>
      </c>
      <c r="R131">
        <f t="shared" si="20"/>
        <v>86.955326536615829</v>
      </c>
      <c r="S131">
        <f t="shared" si="20"/>
        <v>86.98443968609368</v>
      </c>
      <c r="T131">
        <f t="shared" si="20"/>
        <v>87.013219028116652</v>
      </c>
      <c r="U131">
        <f t="shared" si="20"/>
        <v>87.041670262375533</v>
      </c>
      <c r="V131">
        <f t="shared" si="20"/>
        <v>87.06979895950937</v>
      </c>
      <c r="W131">
        <f t="shared" si="20"/>
        <v>87.097610564757176</v>
      </c>
      <c r="X131">
        <f t="shared" si="20"/>
        <v>86.912463897381542</v>
      </c>
      <c r="Y131">
        <f t="shared" si="20"/>
        <v>86.72787120907708</v>
      </c>
      <c r="Z131">
        <f t="shared" si="20"/>
        <v>86.543842383631173</v>
      </c>
      <c r="AA131">
        <f t="shared" si="20"/>
        <v>86.360374976743088</v>
      </c>
      <c r="AB131">
        <f t="shared" si="20"/>
        <v>86.17746655759079</v>
      </c>
      <c r="AC131">
        <f t="shared" si="20"/>
        <v>86.177466411743467</v>
      </c>
      <c r="AD131">
        <f t="shared" si="20"/>
        <v>86.177466074688397</v>
      </c>
      <c r="AE131">
        <f t="shared" si="20"/>
        <v>86.177465557273578</v>
      </c>
      <c r="AF131">
        <f t="shared" si="20"/>
        <v>86.177464869620167</v>
      </c>
      <c r="AG131">
        <f t="shared" si="20"/>
        <v>86.177464021182587</v>
      </c>
    </row>
    <row r="132" spans="1:33" ht="15.75" x14ac:dyDescent="0.25">
      <c r="A132" s="46" t="s">
        <v>102</v>
      </c>
      <c r="B132" s="3" t="str">
        <f t="shared" si="18"/>
        <v>Freight HDV</v>
      </c>
      <c r="C132">
        <f t="shared" ref="C132:AG132" si="21">C120*B21</f>
        <v>55.633888302938409</v>
      </c>
      <c r="D132">
        <f t="shared" si="21"/>
        <v>55.669202360246473</v>
      </c>
      <c r="E132">
        <f t="shared" si="21"/>
        <v>55.620997456266807</v>
      </c>
      <c r="F132">
        <f t="shared" si="21"/>
        <v>55.484335261845807</v>
      </c>
      <c r="G132">
        <f t="shared" si="21"/>
        <v>55.254376094041554</v>
      </c>
      <c r="H132">
        <f t="shared" si="21"/>
        <v>54.926430967111244</v>
      </c>
      <c r="I132">
        <f t="shared" si="21"/>
        <v>54.33284293507856</v>
      </c>
      <c r="J132">
        <f t="shared" si="21"/>
        <v>53.65022818064854</v>
      </c>
      <c r="K132">
        <f t="shared" si="21"/>
        <v>52.876870138999905</v>
      </c>
      <c r="L132">
        <f t="shared" si="21"/>
        <v>52.011203310904747</v>
      </c>
      <c r="M132">
        <f t="shared" si="21"/>
        <v>51.051825741548299</v>
      </c>
      <c r="N132">
        <f t="shared" si="21"/>
        <v>51.985107237942564</v>
      </c>
      <c r="O132">
        <f t="shared" si="21"/>
        <v>52.903063174294616</v>
      </c>
      <c r="P132">
        <f t="shared" si="21"/>
        <v>53.805731025450449</v>
      </c>
      <c r="Q132">
        <f t="shared" si="21"/>
        <v>54.69315370179158</v>
      </c>
      <c r="R132">
        <f t="shared" si="21"/>
        <v>55.565379417587131</v>
      </c>
      <c r="S132">
        <f t="shared" si="21"/>
        <v>56.284072481521378</v>
      </c>
      <c r="T132">
        <f t="shared" si="21"/>
        <v>56.989254802837443</v>
      </c>
      <c r="U132">
        <f t="shared" si="21"/>
        <v>57.68118808798679</v>
      </c>
      <c r="V132">
        <f t="shared" si="21"/>
        <v>58.360128839886066</v>
      </c>
      <c r="W132">
        <f t="shared" si="21"/>
        <v>59.02632845318027</v>
      </c>
      <c r="X132">
        <f t="shared" si="21"/>
        <v>59.615919986244933</v>
      </c>
      <c r="Y132">
        <f t="shared" si="21"/>
        <v>60.17722546491602</v>
      </c>
      <c r="Z132">
        <f t="shared" si="21"/>
        <v>60.726423671766206</v>
      </c>
      <c r="AA132">
        <f t="shared" si="21"/>
        <v>61.263799593207757</v>
      </c>
      <c r="AB132">
        <f t="shared" si="21"/>
        <v>61.789629352580214</v>
      </c>
      <c r="AC132">
        <f t="shared" si="21"/>
        <v>62.29611376875544</v>
      </c>
      <c r="AD132">
        <f t="shared" si="21"/>
        <v>62.792228658636922</v>
      </c>
      <c r="AE132">
        <f t="shared" si="21"/>
        <v>63.278242149591421</v>
      </c>
      <c r="AF132">
        <f t="shared" si="21"/>
        <v>63.75441376452337</v>
      </c>
      <c r="AG132">
        <f t="shared" si="21"/>
        <v>64.220994753586197</v>
      </c>
    </row>
    <row r="133" spans="1:33" ht="15.75" x14ac:dyDescent="0.25">
      <c r="A133" s="46" t="s">
        <v>103</v>
      </c>
      <c r="B133" s="3" t="str">
        <f t="shared" si="18"/>
        <v>Freight HDV</v>
      </c>
      <c r="C133">
        <f t="shared" ref="C133:AG133" si="22">C121*B22</f>
        <v>94.47671513876567</v>
      </c>
      <c r="D133">
        <f t="shared" si="22"/>
        <v>90.954230220927244</v>
      </c>
      <c r="E133">
        <f t="shared" si="22"/>
        <v>87.529403836024201</v>
      </c>
      <c r="F133">
        <f t="shared" si="22"/>
        <v>84.197091694189581</v>
      </c>
      <c r="G133">
        <f t="shared" si="22"/>
        <v>80.9516946117663</v>
      </c>
      <c r="H133">
        <f t="shared" si="22"/>
        <v>77.78717802795687</v>
      </c>
      <c r="I133">
        <f t="shared" si="22"/>
        <v>74.543172280479624</v>
      </c>
      <c r="J133">
        <f t="shared" si="22"/>
        <v>71.347351879790509</v>
      </c>
      <c r="K133">
        <f t="shared" si="22"/>
        <v>68.197715804196278</v>
      </c>
      <c r="L133">
        <f t="shared" si="22"/>
        <v>65.092129376217898</v>
      </c>
      <c r="M133">
        <f t="shared" si="22"/>
        <v>62.028328296526638</v>
      </c>
      <c r="N133">
        <f t="shared" si="22"/>
        <v>61.735869714283773</v>
      </c>
      <c r="O133">
        <f t="shared" si="22"/>
        <v>61.450542748043603</v>
      </c>
      <c r="P133">
        <f t="shared" si="22"/>
        <v>61.172294065047296</v>
      </c>
      <c r="Q133">
        <f t="shared" si="22"/>
        <v>60.901068358613152</v>
      </c>
      <c r="R133">
        <f t="shared" si="22"/>
        <v>60.636808423081277</v>
      </c>
      <c r="S133">
        <f t="shared" si="22"/>
        <v>60.465726162349341</v>
      </c>
      <c r="T133">
        <f t="shared" si="22"/>
        <v>60.29811180207362</v>
      </c>
      <c r="U133">
        <f t="shared" si="22"/>
        <v>60.133891808100977</v>
      </c>
      <c r="V133">
        <f t="shared" si="22"/>
        <v>59.972994281403807</v>
      </c>
      <c r="W133">
        <f t="shared" si="22"/>
        <v>59.815348922101791</v>
      </c>
      <c r="X133">
        <f t="shared" si="22"/>
        <v>59.618237569638055</v>
      </c>
      <c r="Y133">
        <f t="shared" si="22"/>
        <v>59.428937819381467</v>
      </c>
      <c r="Z133">
        <f t="shared" si="22"/>
        <v>59.243229240298341</v>
      </c>
      <c r="AA133">
        <f t="shared" si="22"/>
        <v>59.061028426944262</v>
      </c>
      <c r="AB133">
        <f t="shared" si="22"/>
        <v>58.882254566791332</v>
      </c>
      <c r="AC133">
        <f t="shared" si="22"/>
        <v>58.712961179625943</v>
      </c>
      <c r="AD133">
        <f t="shared" si="22"/>
        <v>58.546812822802522</v>
      </c>
      <c r="AE133">
        <f t="shared" si="22"/>
        <v>58.383731530826175</v>
      </c>
      <c r="AF133">
        <f t="shared" si="22"/>
        <v>58.223641779259381</v>
      </c>
      <c r="AG133">
        <f t="shared" si="22"/>
        <v>58.066470392180477</v>
      </c>
    </row>
    <row r="134" spans="1:33" ht="15.75" x14ac:dyDescent="0.25">
      <c r="A134" s="46" t="s">
        <v>104</v>
      </c>
      <c r="B134" s="3" t="str">
        <f t="shared" si="18"/>
        <v>Freight HDV</v>
      </c>
      <c r="C134">
        <f t="shared" ref="C134:AG134" si="23">C122*B23</f>
        <v>659.59284421045106</v>
      </c>
      <c r="D134">
        <f t="shared" si="23"/>
        <v>635.17128215792673</v>
      </c>
      <c r="E134">
        <f t="shared" si="23"/>
        <v>610.77145755083734</v>
      </c>
      <c r="F134">
        <f t="shared" si="23"/>
        <v>586.41665980216987</v>
      </c>
      <c r="G134">
        <f t="shared" si="23"/>
        <v>562.13081485367525</v>
      </c>
      <c r="H134">
        <f t="shared" si="23"/>
        <v>537.93830668895453</v>
      </c>
      <c r="I134">
        <f t="shared" si="23"/>
        <v>514.54638033720175</v>
      </c>
      <c r="J134">
        <f t="shared" si="23"/>
        <v>491.29521351057201</v>
      </c>
      <c r="K134">
        <f t="shared" si="23"/>
        <v>468.19356000377155</v>
      </c>
      <c r="L134">
        <f t="shared" si="23"/>
        <v>445.25004057107219</v>
      </c>
      <c r="M134">
        <f t="shared" si="23"/>
        <v>422.47310089013445</v>
      </c>
      <c r="N134">
        <f t="shared" si="23"/>
        <v>420.85786941866127</v>
      </c>
      <c r="O134">
        <f t="shared" si="23"/>
        <v>419.26159648037464</v>
      </c>
      <c r="P134">
        <f t="shared" si="23"/>
        <v>417.68436879348303</v>
      </c>
      <c r="Q134">
        <f t="shared" si="23"/>
        <v>416.12626414931623</v>
      </c>
      <c r="R134">
        <f t="shared" si="23"/>
        <v>414.58735149957158</v>
      </c>
      <c r="S134">
        <f t="shared" si="23"/>
        <v>413.24931956659549</v>
      </c>
      <c r="T134">
        <f t="shared" si="23"/>
        <v>411.93482237992498</v>
      </c>
      <c r="U134">
        <f t="shared" si="23"/>
        <v>410.64342757059234</v>
      </c>
      <c r="V134">
        <f t="shared" si="23"/>
        <v>409.3747108681664</v>
      </c>
      <c r="W134">
        <f t="shared" si="23"/>
        <v>408.12825596664248</v>
      </c>
      <c r="X134">
        <f t="shared" si="23"/>
        <v>407.1554809251183</v>
      </c>
      <c r="Y134">
        <f t="shared" si="23"/>
        <v>406.23193255768859</v>
      </c>
      <c r="Z134">
        <f t="shared" si="23"/>
        <v>405.3288541640751</v>
      </c>
      <c r="AA134">
        <f t="shared" si="23"/>
        <v>404.44575973443358</v>
      </c>
      <c r="AB134">
        <f t="shared" si="23"/>
        <v>403.58217838179917</v>
      </c>
      <c r="AC134">
        <f t="shared" si="23"/>
        <v>402.75595818669683</v>
      </c>
      <c r="AD134">
        <f t="shared" si="23"/>
        <v>401.94736215722946</v>
      </c>
      <c r="AE134">
        <f t="shared" si="23"/>
        <v>401.15592734382062</v>
      </c>
      <c r="AF134">
        <f t="shared" si="23"/>
        <v>400.38120578188415</v>
      </c>
      <c r="AG134">
        <f t="shared" si="23"/>
        <v>399.62276391089085</v>
      </c>
    </row>
    <row r="135" spans="1:33" ht="15.75" x14ac:dyDescent="0.25">
      <c r="A135" s="46" t="s">
        <v>105</v>
      </c>
      <c r="B135" s="3" t="str">
        <f t="shared" si="18"/>
        <v>Freight HDV</v>
      </c>
      <c r="C135">
        <f t="shared" ref="C135:AG135" si="24">C123*B24</f>
        <v>1.8638843724121492</v>
      </c>
      <c r="D135">
        <f t="shared" si="24"/>
        <v>1.8825069619827013</v>
      </c>
      <c r="E135">
        <f t="shared" si="24"/>
        <v>1.900734319478333</v>
      </c>
      <c r="F135">
        <f t="shared" si="24"/>
        <v>1.9183763659700317</v>
      </c>
      <c r="G135">
        <f t="shared" si="24"/>
        <v>1.935222424126815</v>
      </c>
      <c r="H135">
        <f t="shared" si="24"/>
        <v>1.9510407889931005</v>
      </c>
      <c r="I135">
        <f t="shared" si="24"/>
        <v>1.9635953959192864</v>
      </c>
      <c r="J135">
        <f t="shared" si="24"/>
        <v>1.9728146989027788</v>
      </c>
      <c r="K135">
        <f t="shared" si="24"/>
        <v>1.9785117247699857</v>
      </c>
      <c r="L135">
        <f t="shared" si="24"/>
        <v>1.980500794373649</v>
      </c>
      <c r="M135">
        <f t="shared" si="24"/>
        <v>1.9785983042012205</v>
      </c>
      <c r="N135">
        <f t="shared" si="24"/>
        <v>2.0421097239309183</v>
      </c>
      <c r="O135">
        <f t="shared" si="24"/>
        <v>2.1059561889753446</v>
      </c>
      <c r="P135">
        <f t="shared" si="24"/>
        <v>2.1701078863579237</v>
      </c>
      <c r="Q135">
        <f t="shared" si="24"/>
        <v>2.2345354004701115</v>
      </c>
      <c r="R135">
        <f t="shared" si="24"/>
        <v>2.2992097387102599</v>
      </c>
      <c r="S135">
        <f t="shared" si="24"/>
        <v>2.3417243276595285</v>
      </c>
      <c r="T135">
        <f t="shared" si="24"/>
        <v>2.3839657101685114</v>
      </c>
      <c r="U135">
        <f t="shared" si="24"/>
        <v>2.4259340761416346</v>
      </c>
      <c r="V135">
        <f t="shared" si="24"/>
        <v>2.4676296840734873</v>
      </c>
      <c r="W135">
        <f t="shared" si="24"/>
        <v>2.5090528587961813</v>
      </c>
      <c r="X135">
        <f t="shared" si="24"/>
        <v>2.5383350613507778</v>
      </c>
      <c r="Y135">
        <f t="shared" si="24"/>
        <v>2.5665502881387141</v>
      </c>
      <c r="Z135">
        <f t="shared" si="24"/>
        <v>2.5943594478463519</v>
      </c>
      <c r="AA135">
        <f t="shared" si="24"/>
        <v>2.6217730107615789</v>
      </c>
      <c r="AB135">
        <f t="shared" si="24"/>
        <v>2.6488011187194838</v>
      </c>
      <c r="AC135">
        <f t="shared" si="24"/>
        <v>2.6694840570892522</v>
      </c>
      <c r="AD135">
        <f t="shared" si="24"/>
        <v>2.6897108827046097</v>
      </c>
      <c r="AE135">
        <f t="shared" si="24"/>
        <v>2.7094936504803879</v>
      </c>
      <c r="AF135">
        <f t="shared" si="24"/>
        <v>2.7288440250951136</v>
      </c>
      <c r="AG135">
        <f t="shared" si="24"/>
        <v>2.7477732960975203</v>
      </c>
    </row>
    <row r="136" spans="1:33" ht="15.75" x14ac:dyDescent="0.25">
      <c r="A136" s="46" t="s">
        <v>106</v>
      </c>
      <c r="B136" s="3" t="str">
        <f t="shared" si="18"/>
        <v>Passenger HDV</v>
      </c>
      <c r="C136">
        <f t="shared" ref="C136:AG136" si="25">C124*B25</f>
        <v>14.213188382847221</v>
      </c>
      <c r="D136">
        <f t="shared" si="25"/>
        <v>14.078043081441731</v>
      </c>
      <c r="E136">
        <f t="shared" si="25"/>
        <v>13.943114052038192</v>
      </c>
      <c r="F136">
        <f t="shared" si="25"/>
        <v>13.808397705797544</v>
      </c>
      <c r="G136">
        <f t="shared" si="25"/>
        <v>13.673890242928115</v>
      </c>
      <c r="H136">
        <f t="shared" si="25"/>
        <v>13.539587643342651</v>
      </c>
      <c r="I136">
        <f t="shared" si="25"/>
        <v>13.440541412372941</v>
      </c>
      <c r="J136">
        <f t="shared" si="25"/>
        <v>13.341285966355795</v>
      </c>
      <c r="K136">
        <f t="shared" si="25"/>
        <v>13.241816880601329</v>
      </c>
      <c r="L136">
        <f t="shared" si="25"/>
        <v>13.142129580657411</v>
      </c>
      <c r="M136">
        <f t="shared" si="25"/>
        <v>13.042219335983376</v>
      </c>
      <c r="N136">
        <f t="shared" si="25"/>
        <v>13.028573042080531</v>
      </c>
      <c r="O136">
        <f t="shared" si="25"/>
        <v>13.014328761043148</v>
      </c>
      <c r="P136">
        <f t="shared" si="25"/>
        <v>12.999476644387256</v>
      </c>
      <c r="Q136">
        <f t="shared" si="25"/>
        <v>12.984006608112743</v>
      </c>
      <c r="R136">
        <f t="shared" si="25"/>
        <v>12.967908326054395</v>
      </c>
      <c r="S136">
        <f t="shared" si="25"/>
        <v>12.997904383128807</v>
      </c>
      <c r="T136">
        <f t="shared" si="25"/>
        <v>13.027687297517366</v>
      </c>
      <c r="U136">
        <f t="shared" si="25"/>
        <v>13.057258916087493</v>
      </c>
      <c r="V136">
        <f t="shared" si="25"/>
        <v>13.08662107075515</v>
      </c>
      <c r="W136">
        <f t="shared" si="25"/>
        <v>13.115775578461323</v>
      </c>
      <c r="X136">
        <f t="shared" si="25"/>
        <v>13.147497245935343</v>
      </c>
      <c r="Y136">
        <f t="shared" si="25"/>
        <v>13.179304231382698</v>
      </c>
      <c r="Z136">
        <f t="shared" si="25"/>
        <v>13.211197945311413</v>
      </c>
      <c r="AA136">
        <f t="shared" si="25"/>
        <v>13.243178612406309</v>
      </c>
      <c r="AB136">
        <f t="shared" si="25"/>
        <v>13.275246458673314</v>
      </c>
      <c r="AC136">
        <f t="shared" si="25"/>
        <v>13.267609567947382</v>
      </c>
      <c r="AD136">
        <f t="shared" si="25"/>
        <v>13.259959324871861</v>
      </c>
      <c r="AE136">
        <f t="shared" si="25"/>
        <v>13.252295696069099</v>
      </c>
      <c r="AF136">
        <f t="shared" si="25"/>
        <v>13.244618648179582</v>
      </c>
      <c r="AG136">
        <f t="shared" si="25"/>
        <v>13.236928147855561</v>
      </c>
    </row>
    <row r="137" spans="1:33" ht="15.75" x14ac:dyDescent="0.25">
      <c r="A137" s="46" t="s">
        <v>107</v>
      </c>
      <c r="B137" s="3" t="str">
        <f t="shared" si="18"/>
        <v>Passenger HDV</v>
      </c>
      <c r="C137">
        <f t="shared" ref="C137:AG137" si="26">C125*B26</f>
        <v>66.77847192490951</v>
      </c>
      <c r="D137">
        <f t="shared" si="26"/>
        <v>65.698337216983703</v>
      </c>
      <c r="E137">
        <f t="shared" si="26"/>
        <v>64.643934355051599</v>
      </c>
      <c r="F137">
        <f t="shared" si="26"/>
        <v>63.615540303918962</v>
      </c>
      <c r="G137">
        <f t="shared" si="26"/>
        <v>62.613441476474875</v>
      </c>
      <c r="H137">
        <f t="shared" si="26"/>
        <v>61.637934220390534</v>
      </c>
      <c r="I137">
        <f t="shared" si="26"/>
        <v>60.768669924839998</v>
      </c>
      <c r="J137">
        <f t="shared" si="26"/>
        <v>59.924125440277166</v>
      </c>
      <c r="K137">
        <f t="shared" si="26"/>
        <v>59.104479507018965</v>
      </c>
      <c r="L137">
        <f t="shared" si="26"/>
        <v>58.309916138310967</v>
      </c>
      <c r="M137">
        <f t="shared" si="26"/>
        <v>57.540624843612832</v>
      </c>
      <c r="N137">
        <f t="shared" si="26"/>
        <v>57.220318350386123</v>
      </c>
      <c r="O137">
        <f t="shared" si="26"/>
        <v>56.920411431891537</v>
      </c>
      <c r="P137">
        <f t="shared" si="26"/>
        <v>56.64128055751857</v>
      </c>
      <c r="Q137">
        <f t="shared" si="26"/>
        <v>56.38331041399546</v>
      </c>
      <c r="R137">
        <f t="shared" si="26"/>
        <v>56.146894152268189</v>
      </c>
      <c r="S137">
        <f t="shared" si="26"/>
        <v>56.123988847070933</v>
      </c>
      <c r="T137">
        <f t="shared" si="26"/>
        <v>56.101282914677171</v>
      </c>
      <c r="U137">
        <f t="shared" si="26"/>
        <v>56.078774805635724</v>
      </c>
      <c r="V137">
        <f t="shared" si="26"/>
        <v>56.056462976318642</v>
      </c>
      <c r="W137">
        <f t="shared" si="26"/>
        <v>56.034345889197596</v>
      </c>
      <c r="X137">
        <f t="shared" si="26"/>
        <v>55.999524746347383</v>
      </c>
      <c r="Y137">
        <f t="shared" si="26"/>
        <v>55.964740148598736</v>
      </c>
      <c r="Z137">
        <f t="shared" si="26"/>
        <v>55.929948098641219</v>
      </c>
      <c r="AA137">
        <f t="shared" si="26"/>
        <v>55.895148966243923</v>
      </c>
      <c r="AB137">
        <f t="shared" si="26"/>
        <v>55.860343125505089</v>
      </c>
      <c r="AC137">
        <f t="shared" si="26"/>
        <v>55.839158376943026</v>
      </c>
      <c r="AD137">
        <f t="shared" si="26"/>
        <v>55.817974770549284</v>
      </c>
      <c r="AE137">
        <f t="shared" si="26"/>
        <v>55.796792408720862</v>
      </c>
      <c r="AF137">
        <f t="shared" si="26"/>
        <v>55.775611395121274</v>
      </c>
      <c r="AG137">
        <f t="shared" si="26"/>
        <v>55.754431834656017</v>
      </c>
    </row>
    <row r="138" spans="1:33" ht="15.75" x14ac:dyDescent="0.25">
      <c r="A138" s="46" t="s">
        <v>108</v>
      </c>
      <c r="B138" s="3" t="str">
        <f t="shared" si="18"/>
        <v>Passenger HDV</v>
      </c>
      <c r="C138">
        <f t="shared" ref="C138:AG138" si="27">C126*B27</f>
        <v>49.8257686669794</v>
      </c>
      <c r="D138">
        <f t="shared" si="27"/>
        <v>49.620049400820548</v>
      </c>
      <c r="E138">
        <f t="shared" si="27"/>
        <v>49.411296648755588</v>
      </c>
      <c r="F138">
        <f t="shared" si="27"/>
        <v>49.199478606171169</v>
      </c>
      <c r="G138">
        <f t="shared" si="27"/>
        <v>48.984562264382674</v>
      </c>
      <c r="H138">
        <f t="shared" si="27"/>
        <v>48.766513351694549</v>
      </c>
      <c r="I138">
        <f t="shared" si="27"/>
        <v>48.49801524069445</v>
      </c>
      <c r="J138">
        <f t="shared" si="27"/>
        <v>48.227259135956352</v>
      </c>
      <c r="K138">
        <f t="shared" si="27"/>
        <v>47.954225091993365</v>
      </c>
      <c r="L138">
        <f t="shared" si="27"/>
        <v>47.678892562158303</v>
      </c>
      <c r="M138">
        <f t="shared" si="27"/>
        <v>47.40124037315752</v>
      </c>
      <c r="N138">
        <f t="shared" si="27"/>
        <v>47.42510311242193</v>
      </c>
      <c r="O138">
        <f t="shared" si="27"/>
        <v>47.446349150481382</v>
      </c>
      <c r="P138">
        <f t="shared" si="27"/>
        <v>47.464934844092255</v>
      </c>
      <c r="Q138">
        <f t="shared" si="27"/>
        <v>47.480815531736489</v>
      </c>
      <c r="R138">
        <f t="shared" si="27"/>
        <v>47.493945504240862</v>
      </c>
      <c r="S138">
        <f t="shared" si="27"/>
        <v>47.471306752856272</v>
      </c>
      <c r="T138">
        <f t="shared" si="27"/>
        <v>47.448675287057071</v>
      </c>
      <c r="U138">
        <f t="shared" si="27"/>
        <v>47.42605243545448</v>
      </c>
      <c r="V138">
        <f t="shared" si="27"/>
        <v>47.403439492019949</v>
      </c>
      <c r="W138">
        <f t="shared" si="27"/>
        <v>47.38083771693028</v>
      </c>
      <c r="X138">
        <f t="shared" si="27"/>
        <v>47.382830918529777</v>
      </c>
      <c r="Y138">
        <f t="shared" si="27"/>
        <v>47.384832103424628</v>
      </c>
      <c r="Z138">
        <f t="shared" si="27"/>
        <v>47.386823134775902</v>
      </c>
      <c r="AA138">
        <f t="shared" si="27"/>
        <v>47.38880395808264</v>
      </c>
      <c r="AB138">
        <f t="shared" si="27"/>
        <v>47.390774518029964</v>
      </c>
      <c r="AC138">
        <f t="shared" si="27"/>
        <v>47.396065470946724</v>
      </c>
      <c r="AD138">
        <f t="shared" si="27"/>
        <v>47.401360125855383</v>
      </c>
      <c r="AE138">
        <f t="shared" si="27"/>
        <v>47.40665847757738</v>
      </c>
      <c r="AF138">
        <f t="shared" si="27"/>
        <v>47.411960520724897</v>
      </c>
      <c r="AG138">
        <f t="shared" si="27"/>
        <v>47.417266249708035</v>
      </c>
    </row>
    <row r="139" spans="1:33" ht="15.75" x14ac:dyDescent="0.25">
      <c r="A139" s="46" t="s">
        <v>109</v>
      </c>
      <c r="B139" s="3" t="str">
        <f t="shared" si="18"/>
        <v>Passenger HDV</v>
      </c>
      <c r="C139">
        <f t="shared" ref="C139:AG139" si="28">C127*B28</f>
        <v>315.94377106041452</v>
      </c>
      <c r="D139">
        <f t="shared" si="28"/>
        <v>315.37492009739714</v>
      </c>
      <c r="E139">
        <f t="shared" si="28"/>
        <v>314.77736648371416</v>
      </c>
      <c r="F139">
        <f t="shared" si="28"/>
        <v>314.15083090848896</v>
      </c>
      <c r="G139">
        <f t="shared" si="28"/>
        <v>313.49502547761267</v>
      </c>
      <c r="H139">
        <f t="shared" si="28"/>
        <v>312.80965325138862</v>
      </c>
      <c r="I139">
        <f t="shared" si="28"/>
        <v>311.95557577314037</v>
      </c>
      <c r="J139">
        <f t="shared" si="28"/>
        <v>311.07392228968484</v>
      </c>
      <c r="K139">
        <f t="shared" si="28"/>
        <v>310.16452049616777</v>
      </c>
      <c r="L139">
        <f t="shared" si="28"/>
        <v>309.22719314458249</v>
      </c>
      <c r="M139">
        <f t="shared" si="28"/>
        <v>308.2617578344562</v>
      </c>
      <c r="N139">
        <f t="shared" si="28"/>
        <v>308.72999503672645</v>
      </c>
      <c r="O139">
        <f t="shared" si="28"/>
        <v>309.18077240665434</v>
      </c>
      <c r="P139">
        <f t="shared" si="28"/>
        <v>309.61374360333713</v>
      </c>
      <c r="Q139">
        <f t="shared" si="28"/>
        <v>310.02855508818931</v>
      </c>
      <c r="R139">
        <f t="shared" si="28"/>
        <v>310.42484590174865</v>
      </c>
      <c r="S139">
        <f t="shared" si="28"/>
        <v>310.37578447586145</v>
      </c>
      <c r="T139">
        <f t="shared" si="28"/>
        <v>310.32759346967816</v>
      </c>
      <c r="U139">
        <f t="shared" si="28"/>
        <v>310.28025984638532</v>
      </c>
      <c r="V139">
        <f t="shared" si="28"/>
        <v>310.23377077450999</v>
      </c>
      <c r="W139">
        <f t="shared" si="28"/>
        <v>310.18811362446206</v>
      </c>
      <c r="X139">
        <f t="shared" si="28"/>
        <v>310.05474720473188</v>
      </c>
      <c r="Y139">
        <f t="shared" si="28"/>
        <v>309.92081663414712</v>
      </c>
      <c r="Z139">
        <f t="shared" si="28"/>
        <v>309.78644820620997</v>
      </c>
      <c r="AA139">
        <f t="shared" si="28"/>
        <v>309.65164030795989</v>
      </c>
      <c r="AB139">
        <f t="shared" si="28"/>
        <v>309.51639131556806</v>
      </c>
      <c r="AC139">
        <f t="shared" si="28"/>
        <v>309.57124527403232</v>
      </c>
      <c r="AD139">
        <f t="shared" si="28"/>
        <v>309.62615861796769</v>
      </c>
      <c r="AE139">
        <f t="shared" si="28"/>
        <v>309.68113140048519</v>
      </c>
      <c r="AF139">
        <f t="shared" si="28"/>
        <v>309.7361636734779</v>
      </c>
      <c r="AG139">
        <f t="shared" si="28"/>
        <v>309.79125548766564</v>
      </c>
    </row>
    <row r="140" spans="1:33" x14ac:dyDescent="0.25">
      <c r="A140" s="54"/>
    </row>
    <row r="141" spans="1:33" ht="15.75" x14ac:dyDescent="0.25">
      <c r="A141" s="54" t="s">
        <v>168</v>
      </c>
      <c r="C141" s="39">
        <v>2020</v>
      </c>
      <c r="D141" s="39">
        <v>2021</v>
      </c>
      <c r="E141" s="39">
        <v>2022</v>
      </c>
      <c r="F141" s="39">
        <v>2023</v>
      </c>
      <c r="G141" s="39">
        <v>2024</v>
      </c>
      <c r="H141" s="39">
        <v>2025</v>
      </c>
      <c r="I141" s="39">
        <v>2026</v>
      </c>
      <c r="J141" s="39">
        <v>2027</v>
      </c>
      <c r="K141" s="39">
        <v>2028</v>
      </c>
      <c r="L141" s="39">
        <v>2029</v>
      </c>
      <c r="M141" s="39">
        <v>2030</v>
      </c>
      <c r="N141" s="39">
        <v>2031</v>
      </c>
      <c r="O141" s="39">
        <v>2032</v>
      </c>
      <c r="P141" s="39">
        <v>2033</v>
      </c>
      <c r="Q141" s="39">
        <v>2034</v>
      </c>
      <c r="R141" s="39">
        <v>2035</v>
      </c>
      <c r="S141" s="39">
        <v>2036</v>
      </c>
      <c r="T141" s="39">
        <v>2037</v>
      </c>
      <c r="U141" s="39">
        <v>2038</v>
      </c>
      <c r="V141" s="39">
        <v>2039</v>
      </c>
      <c r="W141" s="39">
        <v>2040</v>
      </c>
      <c r="X141" s="39">
        <v>2041</v>
      </c>
      <c r="Y141" s="39">
        <v>2042</v>
      </c>
      <c r="Z141" s="39">
        <v>2043</v>
      </c>
      <c r="AA141" s="39">
        <v>2044</v>
      </c>
      <c r="AB141" s="39">
        <v>2045</v>
      </c>
      <c r="AC141" s="39">
        <v>2046</v>
      </c>
      <c r="AD141" s="39">
        <v>2047</v>
      </c>
      <c r="AE141" s="39">
        <v>2048</v>
      </c>
      <c r="AF141" s="39">
        <v>2049</v>
      </c>
      <c r="AG141" s="39">
        <v>2050</v>
      </c>
    </row>
    <row r="142" spans="1:33" x14ac:dyDescent="0.25">
      <c r="A142" s="46" t="s">
        <v>113</v>
      </c>
      <c r="C142" s="82">
        <f>SUMIFS(C$130:C$139,$B$130:$B$139,$A142)</f>
        <v>177.31083878210202</v>
      </c>
      <c r="D142" s="82">
        <f t="shared" ref="D142:AG144" si="29">SUMIFS(D$130:D$139,$B$130:$B$139,$A142)</f>
        <v>173.74377794971338</v>
      </c>
      <c r="E142" s="82">
        <f t="shared" si="29"/>
        <v>170.17989302001735</v>
      </c>
      <c r="F142" s="82">
        <f t="shared" si="29"/>
        <v>166.61915048258282</v>
      </c>
      <c r="G142" s="82">
        <f t="shared" si="29"/>
        <v>163.06151613166699</v>
      </c>
      <c r="H142" s="82">
        <f t="shared" si="29"/>
        <v>159.50695507314927</v>
      </c>
      <c r="I142" s="82">
        <f t="shared" si="29"/>
        <v>156.17727078537354</v>
      </c>
      <c r="J142" s="82">
        <f t="shared" si="29"/>
        <v>152.8386568196475</v>
      </c>
      <c r="K142" s="82">
        <f t="shared" si="29"/>
        <v>149.49114155020894</v>
      </c>
      <c r="L142" s="82">
        <f t="shared" si="29"/>
        <v>146.13475753340032</v>
      </c>
      <c r="M142" s="82">
        <f t="shared" si="29"/>
        <v>142.76954148079128</v>
      </c>
      <c r="N142" s="82">
        <f t="shared" si="29"/>
        <v>142.71253156286409</v>
      </c>
      <c r="O142" s="82">
        <f t="shared" si="29"/>
        <v>142.65645667621897</v>
      </c>
      <c r="P142" s="82">
        <f t="shared" si="29"/>
        <v>142.60129419699814</v>
      </c>
      <c r="Q142" s="82">
        <f t="shared" si="29"/>
        <v>142.54702221926465</v>
      </c>
      <c r="R142" s="82">
        <f t="shared" si="29"/>
        <v>142.49361952703927</v>
      </c>
      <c r="S142" s="82">
        <f t="shared" si="29"/>
        <v>142.50349416253471</v>
      </c>
      <c r="T142" s="82">
        <f t="shared" si="29"/>
        <v>142.51325557678811</v>
      </c>
      <c r="U142" s="82">
        <f t="shared" si="29"/>
        <v>142.52290570302796</v>
      </c>
      <c r="V142" s="82">
        <f t="shared" si="29"/>
        <v>142.53244643071079</v>
      </c>
      <c r="W142" s="82">
        <f t="shared" si="29"/>
        <v>142.54187960675975</v>
      </c>
      <c r="X142" s="82">
        <f t="shared" si="29"/>
        <v>142.4790813219189</v>
      </c>
      <c r="Y142" s="82">
        <f t="shared" si="29"/>
        <v>142.41647093641211</v>
      </c>
      <c r="Z142" s="82">
        <f t="shared" si="29"/>
        <v>142.35405180263513</v>
      </c>
      <c r="AA142" s="82">
        <f t="shared" si="29"/>
        <v>142.29182309152691</v>
      </c>
      <c r="AB142" s="82">
        <f t="shared" si="29"/>
        <v>142.22978397859805</v>
      </c>
      <c r="AC142" s="82">
        <f t="shared" si="29"/>
        <v>142.22978392912938</v>
      </c>
      <c r="AD142" s="82">
        <f t="shared" si="29"/>
        <v>142.22978381480658</v>
      </c>
      <c r="AE142" s="82">
        <f t="shared" si="29"/>
        <v>142.22978363930918</v>
      </c>
      <c r="AF142" s="82">
        <f t="shared" si="29"/>
        <v>142.22978340607</v>
      </c>
      <c r="AG142" s="82">
        <f t="shared" si="29"/>
        <v>142.22978311829587</v>
      </c>
    </row>
    <row r="143" spans="1:33" x14ac:dyDescent="0.25">
      <c r="A143" s="46" t="s">
        <v>114</v>
      </c>
      <c r="C143" s="82">
        <f t="shared" ref="C143:R144" si="30">SUMIFS(C$130:C$139,$B$130:$B$139,$A143)</f>
        <v>811.56733202456724</v>
      </c>
      <c r="D143" s="82">
        <f t="shared" si="30"/>
        <v>783.67722170108311</v>
      </c>
      <c r="E143" s="82">
        <f t="shared" si="30"/>
        <v>755.82259316260672</v>
      </c>
      <c r="F143" s="82">
        <f t="shared" si="30"/>
        <v>728.01646312417529</v>
      </c>
      <c r="G143" s="82">
        <f t="shared" si="30"/>
        <v>700.27210798360989</v>
      </c>
      <c r="H143" s="82">
        <f t="shared" si="30"/>
        <v>672.60295647301575</v>
      </c>
      <c r="I143" s="82">
        <f t="shared" si="30"/>
        <v>645.38599094867925</v>
      </c>
      <c r="J143" s="82">
        <f t="shared" si="30"/>
        <v>618.26560826991386</v>
      </c>
      <c r="K143" s="82">
        <f t="shared" si="30"/>
        <v>591.24665767173769</v>
      </c>
      <c r="L143" s="82">
        <f t="shared" si="30"/>
        <v>564.33387405256838</v>
      </c>
      <c r="M143" s="82">
        <f t="shared" si="30"/>
        <v>537.53185323241064</v>
      </c>
      <c r="N143" s="82">
        <f t="shared" si="30"/>
        <v>536.62095609481855</v>
      </c>
      <c r="O143" s="82">
        <f t="shared" si="30"/>
        <v>535.72115859168821</v>
      </c>
      <c r="P143" s="82">
        <f t="shared" si="30"/>
        <v>534.83250177033858</v>
      </c>
      <c r="Q143" s="82">
        <f t="shared" si="30"/>
        <v>533.95502161019112</v>
      </c>
      <c r="R143" s="82">
        <f t="shared" si="30"/>
        <v>533.08874907895029</v>
      </c>
      <c r="S143" s="82">
        <f t="shared" si="29"/>
        <v>532.3408425381258</v>
      </c>
      <c r="T143" s="82">
        <f t="shared" si="29"/>
        <v>531.60615469500453</v>
      </c>
      <c r="U143" s="82">
        <f t="shared" si="29"/>
        <v>530.88444154282172</v>
      </c>
      <c r="V143" s="82">
        <f t="shared" si="29"/>
        <v>530.17546367352975</v>
      </c>
      <c r="W143" s="82">
        <f t="shared" si="29"/>
        <v>529.47898620072067</v>
      </c>
      <c r="X143" s="82">
        <f t="shared" si="29"/>
        <v>528.92797354235199</v>
      </c>
      <c r="Y143" s="82">
        <f t="shared" si="29"/>
        <v>528.40464613012477</v>
      </c>
      <c r="Z143" s="82">
        <f t="shared" si="29"/>
        <v>527.89286652398607</v>
      </c>
      <c r="AA143" s="82">
        <f t="shared" si="29"/>
        <v>527.39236076534712</v>
      </c>
      <c r="AB143" s="82">
        <f t="shared" si="29"/>
        <v>526.9028634198902</v>
      </c>
      <c r="AC143" s="82">
        <f t="shared" si="29"/>
        <v>526.43451719216739</v>
      </c>
      <c r="AD143" s="82">
        <f t="shared" si="29"/>
        <v>525.97611452137346</v>
      </c>
      <c r="AE143" s="82">
        <f t="shared" si="29"/>
        <v>525.52739467471849</v>
      </c>
      <c r="AF143" s="82">
        <f t="shared" si="29"/>
        <v>525.08810535076202</v>
      </c>
      <c r="AG143" s="82">
        <f t="shared" si="29"/>
        <v>524.65800235275503</v>
      </c>
    </row>
    <row r="144" spans="1:33" x14ac:dyDescent="0.25">
      <c r="A144" s="46" t="s">
        <v>116</v>
      </c>
      <c r="C144" s="82">
        <f t="shared" si="30"/>
        <v>446.76120003515064</v>
      </c>
      <c r="D144" s="82">
        <f t="shared" si="29"/>
        <v>444.77134979664311</v>
      </c>
      <c r="E144" s="82">
        <f t="shared" si="29"/>
        <v>442.77571153955955</v>
      </c>
      <c r="F144" s="82">
        <f t="shared" si="29"/>
        <v>440.77424752437662</v>
      </c>
      <c r="G144" s="82">
        <f t="shared" si="29"/>
        <v>438.76691946139834</v>
      </c>
      <c r="H144" s="82">
        <f t="shared" si="29"/>
        <v>436.75368846681636</v>
      </c>
      <c r="I144" s="82">
        <f t="shared" si="29"/>
        <v>434.66280235104773</v>
      </c>
      <c r="J144" s="82">
        <f t="shared" si="29"/>
        <v>432.56659283227418</v>
      </c>
      <c r="K144" s="82">
        <f t="shared" si="29"/>
        <v>430.46504197578145</v>
      </c>
      <c r="L144" s="82">
        <f t="shared" si="29"/>
        <v>428.35813142570919</v>
      </c>
      <c r="M144" s="82">
        <f t="shared" si="29"/>
        <v>426.2458423872099</v>
      </c>
      <c r="N144" s="82">
        <f t="shared" si="29"/>
        <v>426.40398954161503</v>
      </c>
      <c r="O144" s="82">
        <f t="shared" si="29"/>
        <v>426.56186175007042</v>
      </c>
      <c r="P144" s="82">
        <f t="shared" si="29"/>
        <v>426.7194356493352</v>
      </c>
      <c r="Q144" s="82">
        <f t="shared" si="29"/>
        <v>426.87668764203397</v>
      </c>
      <c r="R144" s="82">
        <f t="shared" si="29"/>
        <v>427.0335938843121</v>
      </c>
      <c r="S144" s="82">
        <f t="shared" si="29"/>
        <v>426.96898445891748</v>
      </c>
      <c r="T144" s="82">
        <f t="shared" si="29"/>
        <v>426.90523896892978</v>
      </c>
      <c r="U144" s="82">
        <f t="shared" si="29"/>
        <v>426.84234600356302</v>
      </c>
      <c r="V144" s="82">
        <f t="shared" si="29"/>
        <v>426.78029431360369</v>
      </c>
      <c r="W144" s="82">
        <f t="shared" si="29"/>
        <v>426.71907280905123</v>
      </c>
      <c r="X144" s="82">
        <f t="shared" si="29"/>
        <v>426.58460011554439</v>
      </c>
      <c r="Y144" s="82">
        <f t="shared" si="29"/>
        <v>426.44969311755318</v>
      </c>
      <c r="Z144" s="82">
        <f t="shared" si="29"/>
        <v>426.31441738493851</v>
      </c>
      <c r="AA144" s="82">
        <f t="shared" si="29"/>
        <v>426.17877184469273</v>
      </c>
      <c r="AB144" s="82">
        <f t="shared" si="29"/>
        <v>426.04275541777645</v>
      </c>
      <c r="AC144" s="82">
        <f t="shared" si="29"/>
        <v>426.07407868986945</v>
      </c>
      <c r="AD144" s="82">
        <f t="shared" si="29"/>
        <v>426.10545283924421</v>
      </c>
      <c r="AE144" s="82">
        <f t="shared" si="29"/>
        <v>426.13687798285252</v>
      </c>
      <c r="AF144" s="82">
        <f t="shared" si="29"/>
        <v>426.16835423750365</v>
      </c>
      <c r="AG144" s="82">
        <f t="shared" si="29"/>
        <v>426.19988171988524</v>
      </c>
    </row>
    <row r="146" spans="1:33" ht="15.75" x14ac:dyDescent="0.25">
      <c r="A146" s="54" t="s">
        <v>169</v>
      </c>
      <c r="C146" s="39">
        <v>2020</v>
      </c>
      <c r="D146" s="39">
        <v>2021</v>
      </c>
      <c r="E146" s="39">
        <v>2022</v>
      </c>
      <c r="F146" s="39">
        <v>2023</v>
      </c>
      <c r="G146" s="39">
        <v>2024</v>
      </c>
      <c r="H146" s="39">
        <v>2025</v>
      </c>
      <c r="I146" s="39">
        <v>2026</v>
      </c>
      <c r="J146" s="39">
        <v>2027</v>
      </c>
      <c r="K146" s="39">
        <v>2028</v>
      </c>
      <c r="L146" s="39">
        <v>2029</v>
      </c>
      <c r="M146" s="39">
        <v>2030</v>
      </c>
      <c r="N146" s="39">
        <v>2031</v>
      </c>
      <c r="O146" s="39">
        <v>2032</v>
      </c>
      <c r="P146" s="39">
        <v>2033</v>
      </c>
      <c r="Q146" s="39">
        <v>2034</v>
      </c>
      <c r="R146" s="39">
        <v>2035</v>
      </c>
      <c r="S146" s="39">
        <v>2036</v>
      </c>
      <c r="T146" s="39">
        <v>2037</v>
      </c>
      <c r="U146" s="39">
        <v>2038</v>
      </c>
      <c r="V146" s="39">
        <v>2039</v>
      </c>
      <c r="W146" s="39">
        <v>2040</v>
      </c>
      <c r="X146" s="39">
        <v>2041</v>
      </c>
      <c r="Y146" s="39">
        <v>2042</v>
      </c>
      <c r="Z146" s="39">
        <v>2043</v>
      </c>
      <c r="AA146" s="39">
        <v>2044</v>
      </c>
      <c r="AB146" s="39">
        <v>2045</v>
      </c>
      <c r="AC146" s="39">
        <v>2046</v>
      </c>
      <c r="AD146" s="39">
        <v>2047</v>
      </c>
      <c r="AE146" s="39">
        <v>2048</v>
      </c>
      <c r="AF146" s="39">
        <v>2049</v>
      </c>
      <c r="AG146" s="39">
        <v>2050</v>
      </c>
    </row>
    <row r="147" spans="1:33" x14ac:dyDescent="0.25">
      <c r="A147" s="46" t="s">
        <v>113</v>
      </c>
      <c r="C147" s="82">
        <v>0</v>
      </c>
      <c r="D147" s="83">
        <f>1-(D142/C142)</f>
        <v>2.0117556585315222E-2</v>
      </c>
      <c r="E147" s="83">
        <f t="shared" ref="E147:AG149" si="31">1-(E142/D142)</f>
        <v>2.0512302493661205E-2</v>
      </c>
      <c r="F147" s="83">
        <f t="shared" si="31"/>
        <v>2.0923403313079403E-2</v>
      </c>
      <c r="G147" s="83">
        <f t="shared" si="31"/>
        <v>2.1351893468498528E-2</v>
      </c>
      <c r="H147" s="83">
        <f t="shared" si="31"/>
        <v>2.1798896164117121E-2</v>
      </c>
      <c r="I147" s="83">
        <f t="shared" si="31"/>
        <v>2.0874853301843466E-2</v>
      </c>
      <c r="J147" s="83">
        <f t="shared" si="31"/>
        <v>2.1377079705241608E-2</v>
      </c>
      <c r="K147" s="83">
        <f t="shared" si="31"/>
        <v>2.1902281393304079E-2</v>
      </c>
      <c r="L147" s="83">
        <f t="shared" si="31"/>
        <v>2.2452059580275074E-2</v>
      </c>
      <c r="M147" s="83">
        <f t="shared" si="31"/>
        <v>2.3028170090472089E-2</v>
      </c>
      <c r="N147" s="83">
        <f t="shared" si="31"/>
        <v>3.9931428885942033E-4</v>
      </c>
      <c r="O147" s="83">
        <f t="shared" si="31"/>
        <v>3.9292195318119116E-4</v>
      </c>
      <c r="P147" s="83">
        <f t="shared" si="31"/>
        <v>3.8668056466606426E-4</v>
      </c>
      <c r="Q147" s="83">
        <f t="shared" si="31"/>
        <v>3.80585450076798E-4</v>
      </c>
      <c r="R147" s="83">
        <f t="shared" si="31"/>
        <v>3.7463211362798177E-4</v>
      </c>
      <c r="S147" s="83">
        <f t="shared" si="31"/>
        <v>-6.9298790557947854E-5</v>
      </c>
      <c r="T147" s="83">
        <f t="shared" si="31"/>
        <v>-6.8499473018235335E-5</v>
      </c>
      <c r="U147" s="83">
        <f t="shared" si="31"/>
        <v>-6.7713885285813902E-5</v>
      </c>
      <c r="V147" s="83">
        <f t="shared" si="31"/>
        <v>-6.6941714637280825E-5</v>
      </c>
      <c r="W147" s="83">
        <f t="shared" si="31"/>
        <v>-6.618265724878114E-5</v>
      </c>
      <c r="X147" s="83">
        <f t="shared" si="31"/>
        <v>4.4056024106109426E-4</v>
      </c>
      <c r="Y147" s="83">
        <f t="shared" si="31"/>
        <v>4.3943563452186751E-4</v>
      </c>
      <c r="Z147" s="83">
        <f t="shared" si="31"/>
        <v>4.3828591852168586E-4</v>
      </c>
      <c r="AA147" s="83">
        <f t="shared" si="31"/>
        <v>4.3714042782916351E-4</v>
      </c>
      <c r="AB147" s="83">
        <f t="shared" si="31"/>
        <v>4.3599914303549259E-4</v>
      </c>
      <c r="AC147" s="83">
        <f t="shared" si="31"/>
        <v>3.478081156416124E-10</v>
      </c>
      <c r="AD147" s="83">
        <f t="shared" si="31"/>
        <v>8.0378947941994738E-10</v>
      </c>
      <c r="AE147" s="83">
        <f t="shared" si="31"/>
        <v>1.2339005373007694E-9</v>
      </c>
      <c r="AF147" s="83">
        <f t="shared" si="31"/>
        <v>1.6398757907154504E-9</v>
      </c>
      <c r="AG147" s="83">
        <f t="shared" si="31"/>
        <v>2.0233043018791363E-9</v>
      </c>
    </row>
    <row r="148" spans="1:33" x14ac:dyDescent="0.25">
      <c r="A148" s="46" t="s">
        <v>114</v>
      </c>
      <c r="C148" s="82">
        <v>0</v>
      </c>
      <c r="D148" s="83">
        <f t="shared" ref="D148:S149" si="32">1-(D143/C143)</f>
        <v>3.4365738026823189E-2</v>
      </c>
      <c r="E148" s="83">
        <f t="shared" si="32"/>
        <v>3.5543496438513178E-2</v>
      </c>
      <c r="F148" s="83">
        <f t="shared" si="32"/>
        <v>3.6789228437961286E-2</v>
      </c>
      <c r="G148" s="83">
        <f t="shared" si="32"/>
        <v>3.8109516124820275E-2</v>
      </c>
      <c r="H148" s="83">
        <f t="shared" si="32"/>
        <v>3.9511999971362233E-2</v>
      </c>
      <c r="I148" s="83">
        <f t="shared" si="32"/>
        <v>4.0465129185658588E-2</v>
      </c>
      <c r="J148" s="83">
        <f t="shared" si="32"/>
        <v>4.2021957493840301E-2</v>
      </c>
      <c r="K148" s="83">
        <f t="shared" si="32"/>
        <v>4.3701202584732202E-2</v>
      </c>
      <c r="L148" s="83">
        <f t="shared" si="32"/>
        <v>4.5518707412484649E-2</v>
      </c>
      <c r="M148" s="83">
        <f t="shared" si="32"/>
        <v>4.7493198711763163E-2</v>
      </c>
      <c r="N148" s="83">
        <f t="shared" si="32"/>
        <v>1.6945919243938068E-3</v>
      </c>
      <c r="O148" s="83">
        <f t="shared" si="32"/>
        <v>1.6767841302331998E-3</v>
      </c>
      <c r="P148" s="83">
        <f t="shared" si="32"/>
        <v>1.6588047850970566E-3</v>
      </c>
      <c r="Q148" s="83">
        <f t="shared" si="32"/>
        <v>1.6406634922950802E-3</v>
      </c>
      <c r="R148" s="83">
        <f t="shared" si="32"/>
        <v>1.6223698554768129E-3</v>
      </c>
      <c r="S148" s="83">
        <f t="shared" si="32"/>
        <v>1.4029681588979548E-3</v>
      </c>
      <c r="T148" s="83">
        <f t="shared" si="31"/>
        <v>1.3801079767210567E-3</v>
      </c>
      <c r="U148" s="83">
        <f t="shared" si="31"/>
        <v>1.3576087218118982E-3</v>
      </c>
      <c r="V148" s="83">
        <f t="shared" si="31"/>
        <v>1.3354655247224123E-3</v>
      </c>
      <c r="W148" s="83">
        <f t="shared" si="31"/>
        <v>1.3136735298597824E-3</v>
      </c>
      <c r="X148" s="83">
        <f t="shared" si="31"/>
        <v>1.0406695501222751E-3</v>
      </c>
      <c r="Y148" s="83">
        <f t="shared" si="31"/>
        <v>9.8941148588227446E-4</v>
      </c>
      <c r="Z148" s="83">
        <f t="shared" si="31"/>
        <v>9.6853729407342382E-4</v>
      </c>
      <c r="AA148" s="83">
        <f t="shared" si="31"/>
        <v>9.4811995080479328E-4</v>
      </c>
      <c r="AB148" s="83">
        <f t="shared" si="31"/>
        <v>9.2814644631289411E-4</v>
      </c>
      <c r="AC148" s="83">
        <f t="shared" si="31"/>
        <v>8.8886635514362489E-4</v>
      </c>
      <c r="AD148" s="83">
        <f t="shared" si="31"/>
        <v>8.7076864419699529E-4</v>
      </c>
      <c r="AE148" s="83">
        <f t="shared" si="31"/>
        <v>8.531182961859507E-4</v>
      </c>
      <c r="AF148" s="83">
        <f t="shared" si="31"/>
        <v>8.3590185479931467E-4</v>
      </c>
      <c r="AG148" s="83">
        <f t="shared" si="31"/>
        <v>8.191063435338819E-4</v>
      </c>
    </row>
    <row r="149" spans="1:33" x14ac:dyDescent="0.25">
      <c r="A149" s="46" t="s">
        <v>116</v>
      </c>
      <c r="C149" s="82">
        <v>0</v>
      </c>
      <c r="D149" s="83">
        <f t="shared" si="32"/>
        <v>4.4539459522244806E-3</v>
      </c>
      <c r="E149" s="83">
        <f t="shared" si="31"/>
        <v>4.4868858077211637E-3</v>
      </c>
      <c r="F149" s="83">
        <f t="shared" si="31"/>
        <v>4.5202660467162925E-3</v>
      </c>
      <c r="G149" s="83">
        <f t="shared" si="31"/>
        <v>4.5540956039344938E-3</v>
      </c>
      <c r="H149" s="83">
        <f t="shared" si="31"/>
        <v>4.588383730143808E-3</v>
      </c>
      <c r="I149" s="83">
        <f t="shared" si="31"/>
        <v>4.7873347632357843E-3</v>
      </c>
      <c r="J149" s="83">
        <f t="shared" si="31"/>
        <v>4.8226107857294309E-3</v>
      </c>
      <c r="K149" s="83">
        <f t="shared" si="31"/>
        <v>4.8583290788422051E-3</v>
      </c>
      <c r="L149" s="83">
        <f t="shared" si="31"/>
        <v>4.8944986110877053E-3</v>
      </c>
      <c r="M149" s="83">
        <f t="shared" si="31"/>
        <v>4.9311286130344634E-3</v>
      </c>
      <c r="N149" s="83">
        <f t="shared" si="31"/>
        <v>-3.7102333601524151E-4</v>
      </c>
      <c r="O149" s="83">
        <f t="shared" si="31"/>
        <v>-3.7024092721349433E-4</v>
      </c>
      <c r="P149" s="83">
        <f t="shared" si="31"/>
        <v>-3.6940456565504043E-4</v>
      </c>
      <c r="Q149" s="83">
        <f t="shared" si="31"/>
        <v>-3.6851378109714616E-4</v>
      </c>
      <c r="R149" s="83">
        <f t="shared" si="31"/>
        <v>-3.6756807485738285E-4</v>
      </c>
      <c r="S149" s="83">
        <f t="shared" si="31"/>
        <v>1.5129822646253732E-4</v>
      </c>
      <c r="T149" s="83">
        <f t="shared" si="31"/>
        <v>1.4929770617522209E-4</v>
      </c>
      <c r="U149" s="83">
        <f t="shared" si="31"/>
        <v>1.4732301135178538E-4</v>
      </c>
      <c r="V149" s="83">
        <f t="shared" si="31"/>
        <v>1.4537379090973079E-4</v>
      </c>
      <c r="W149" s="83">
        <f t="shared" si="31"/>
        <v>1.4344969851742828E-4</v>
      </c>
      <c r="X149" s="83">
        <f t="shared" si="31"/>
        <v>3.1513166876184773E-4</v>
      </c>
      <c r="Y149" s="83">
        <f t="shared" si="31"/>
        <v>3.1624910499505887E-4</v>
      </c>
      <c r="Z149" s="83">
        <f t="shared" si="31"/>
        <v>3.1721381161220474E-4</v>
      </c>
      <c r="AA149" s="83">
        <f t="shared" si="31"/>
        <v>3.1818192093491238E-4</v>
      </c>
      <c r="AB149" s="83">
        <f t="shared" si="31"/>
        <v>3.1915345367283798E-4</v>
      </c>
      <c r="AC149" s="83">
        <f t="shared" si="31"/>
        <v>-7.3521428764378172E-5</v>
      </c>
      <c r="AD149" s="83">
        <f t="shared" si="31"/>
        <v>-7.3635433235574865E-5</v>
      </c>
      <c r="AE149" s="83">
        <f t="shared" si="31"/>
        <v>-7.3749686606783271E-5</v>
      </c>
      <c r="AF149" s="83">
        <f t="shared" si="31"/>
        <v>-7.3864188427252842E-5</v>
      </c>
      <c r="AG149" s="83">
        <f t="shared" si="31"/>
        <v>-7.3978938295304886E-5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29210-57B5-4AFA-9FEB-B9309266468E}">
  <dimension ref="A1:AF285"/>
  <sheetViews>
    <sheetView topLeftCell="A261" workbookViewId="0">
      <selection activeCell="C288" sqref="C288"/>
    </sheetView>
  </sheetViews>
  <sheetFormatPr defaultRowHeight="15" x14ac:dyDescent="0.25"/>
  <cols>
    <col min="1" max="1" width="28.7109375" bestFit="1" customWidth="1"/>
  </cols>
  <sheetData>
    <row r="1" spans="1:15" x14ac:dyDescent="0.25">
      <c r="A1" s="37" t="s">
        <v>78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 ht="15.75" x14ac:dyDescent="0.25">
      <c r="A2" s="40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5" ht="15.75" x14ac:dyDescent="0.25">
      <c r="A3" s="3"/>
      <c r="B3" s="4">
        <v>2022</v>
      </c>
      <c r="C3" s="4">
        <v>2023</v>
      </c>
      <c r="D3" s="4">
        <v>2024</v>
      </c>
      <c r="E3" s="4">
        <v>2025</v>
      </c>
      <c r="F3" s="4">
        <v>2026</v>
      </c>
      <c r="G3" s="4">
        <v>2027</v>
      </c>
      <c r="H3" s="4">
        <v>2028</v>
      </c>
      <c r="I3" s="4">
        <v>2029</v>
      </c>
      <c r="J3" s="4">
        <v>2030</v>
      </c>
      <c r="K3" s="4">
        <v>2031</v>
      </c>
      <c r="L3" s="4">
        <v>2032</v>
      </c>
      <c r="M3" s="4">
        <v>2033</v>
      </c>
      <c r="N3" s="4">
        <v>2034</v>
      </c>
      <c r="O3" s="4">
        <v>2035</v>
      </c>
    </row>
    <row r="4" spans="1:15" x14ac:dyDescent="0.25">
      <c r="A4" s="5" t="s">
        <v>2</v>
      </c>
      <c r="B4" s="6">
        <f>'LDV Data'!C68*'LDV Data'!C74</f>
        <v>5494</v>
      </c>
      <c r="C4" s="6">
        <f>($J4-$B4)/COUNT($C$3:$J$3)+B4</f>
        <v>5073.875</v>
      </c>
      <c r="D4" s="6">
        <f t="shared" ref="D4:I4" si="0">($J4-$B4)/COUNT($C$3:$J$3)+C4</f>
        <v>4653.75</v>
      </c>
      <c r="E4" s="6">
        <f t="shared" si="0"/>
        <v>4233.625</v>
      </c>
      <c r="F4" s="6">
        <f t="shared" si="0"/>
        <v>3813.5</v>
      </c>
      <c r="G4" s="6">
        <f t="shared" si="0"/>
        <v>3393.375</v>
      </c>
      <c r="H4" s="6">
        <f t="shared" si="0"/>
        <v>2973.25</v>
      </c>
      <c r="I4" s="6">
        <f t="shared" si="0"/>
        <v>2553.125</v>
      </c>
      <c r="J4" s="6">
        <f>'LDV Data'!G68*'LDV Data'!G74</f>
        <v>2133</v>
      </c>
      <c r="K4" s="6">
        <f>($O4-$J4)/COUNT($K$3:$O$3)+J4</f>
        <v>2064.8601513122098</v>
      </c>
      <c r="L4" s="6">
        <f t="shared" ref="L4:N4" si="1">($O4-$J4)/COUNT($K$3:$O$3)+K4</f>
        <v>1996.7203026244199</v>
      </c>
      <c r="M4" s="6">
        <f t="shared" si="1"/>
        <v>1928.58045393663</v>
      </c>
      <c r="N4" s="6">
        <f t="shared" si="1"/>
        <v>1860.44060524884</v>
      </c>
      <c r="O4" s="6">
        <f>'LDV Data'!K68*'LDV Data'!K74</f>
        <v>1792.3007565610501</v>
      </c>
    </row>
    <row r="5" spans="1:15" x14ac:dyDescent="0.25">
      <c r="A5" s="5" t="s">
        <v>3</v>
      </c>
      <c r="B5" s="6">
        <f>'LDV Data'!C69*'LDV Data'!C75</f>
        <v>7224</v>
      </c>
      <c r="C5" s="6">
        <f t="shared" ref="C5:I5" si="2">($J5-$B5)/COUNT($C$3:$J$3)+B5</f>
        <v>6682</v>
      </c>
      <c r="D5" s="6">
        <f t="shared" si="2"/>
        <v>6140</v>
      </c>
      <c r="E5" s="6">
        <f t="shared" si="2"/>
        <v>5598</v>
      </c>
      <c r="F5" s="6">
        <f t="shared" si="2"/>
        <v>5056</v>
      </c>
      <c r="G5" s="6">
        <f t="shared" si="2"/>
        <v>4514</v>
      </c>
      <c r="H5" s="6">
        <f t="shared" si="2"/>
        <v>3972</v>
      </c>
      <c r="I5" s="6">
        <f t="shared" si="2"/>
        <v>3430</v>
      </c>
      <c r="J5" s="6">
        <f>'LDV Data'!G69*'LDV Data'!G75</f>
        <v>2888</v>
      </c>
      <c r="K5" s="6">
        <f t="shared" ref="K5:N5" si="3">($O5-$J5)/COUNT($K$3:$O$3)+J5</f>
        <v>2795.6911343475913</v>
      </c>
      <c r="L5" s="6">
        <f t="shared" si="3"/>
        <v>2703.3822686951826</v>
      </c>
      <c r="M5" s="6">
        <f t="shared" si="3"/>
        <v>2611.0734030427739</v>
      </c>
      <c r="N5" s="6">
        <f t="shared" si="3"/>
        <v>2518.7645373903651</v>
      </c>
      <c r="O5" s="6">
        <f>'LDV Data'!K69*'LDV Data'!K75</f>
        <v>2426.4556717379564</v>
      </c>
    </row>
    <row r="6" spans="1:15" x14ac:dyDescent="0.25">
      <c r="A6" s="5" t="s">
        <v>4</v>
      </c>
      <c r="B6" s="6">
        <f>'LDV Data'!C70*'LDV Data'!C76</f>
        <v>9000</v>
      </c>
      <c r="C6" s="6">
        <f t="shared" ref="C6:I6" si="4">($J6-$B6)/COUNT($C$3:$J$3)+B6</f>
        <v>8337.5</v>
      </c>
      <c r="D6" s="6">
        <f t="shared" si="4"/>
        <v>7675</v>
      </c>
      <c r="E6" s="6">
        <f t="shared" si="4"/>
        <v>7012.5</v>
      </c>
      <c r="F6" s="6">
        <f t="shared" si="4"/>
        <v>6350</v>
      </c>
      <c r="G6" s="6">
        <f t="shared" si="4"/>
        <v>5687.5</v>
      </c>
      <c r="H6" s="6">
        <f t="shared" si="4"/>
        <v>5025</v>
      </c>
      <c r="I6" s="6">
        <f t="shared" si="4"/>
        <v>4362.5</v>
      </c>
      <c r="J6" s="6">
        <f>'LDV Data'!G70*'LDV Data'!G76</f>
        <v>3700</v>
      </c>
      <c r="K6" s="6">
        <f t="shared" ref="K6:N6" si="5">($O6-$J6)/COUNT($K$3:$O$3)+J6</f>
        <v>3579.7764028439256</v>
      </c>
      <c r="L6" s="6">
        <f t="shared" si="5"/>
        <v>3459.5528056878511</v>
      </c>
      <c r="M6" s="6">
        <f t="shared" si="5"/>
        <v>3339.3292085317767</v>
      </c>
      <c r="N6" s="6">
        <f t="shared" si="5"/>
        <v>3219.1056113757022</v>
      </c>
      <c r="O6" s="6">
        <f>'LDV Data'!K70*'LDV Data'!K76</f>
        <v>3098.8820142196269</v>
      </c>
    </row>
    <row r="7" spans="1:15" x14ac:dyDescent="0.25">
      <c r="A7" s="5" t="s">
        <v>5</v>
      </c>
      <c r="B7" s="6">
        <f>'LDV Data'!C71*'LDV Data'!C77</f>
        <v>10736</v>
      </c>
      <c r="C7" s="6">
        <f t="shared" ref="C7:I7" si="6">($J7-$B7)/COUNT($C$3:$J$3)+B7</f>
        <v>9962</v>
      </c>
      <c r="D7" s="6">
        <f t="shared" si="6"/>
        <v>9188</v>
      </c>
      <c r="E7" s="6">
        <f t="shared" si="6"/>
        <v>8414</v>
      </c>
      <c r="F7" s="6">
        <f t="shared" si="6"/>
        <v>7640</v>
      </c>
      <c r="G7" s="6">
        <f t="shared" si="6"/>
        <v>6866</v>
      </c>
      <c r="H7" s="6">
        <f t="shared" si="6"/>
        <v>6092</v>
      </c>
      <c r="I7" s="6">
        <f t="shared" si="6"/>
        <v>5318</v>
      </c>
      <c r="J7" s="6">
        <f>'LDV Data'!G71*'LDV Data'!G77</f>
        <v>4544</v>
      </c>
      <c r="K7" s="6">
        <f t="shared" ref="K7:N7" si="7">($O7-$J7)/COUNT($K$3:$O$3)+J7</f>
        <v>4398.0832076110801</v>
      </c>
      <c r="L7" s="6">
        <f t="shared" si="7"/>
        <v>4252.1664152221601</v>
      </c>
      <c r="M7" s="6">
        <f t="shared" si="7"/>
        <v>4106.2496228332402</v>
      </c>
      <c r="N7" s="6">
        <f t="shared" si="7"/>
        <v>3960.3328304443198</v>
      </c>
      <c r="O7" s="6">
        <f>'LDV Data'!K71*'LDV Data'!K77</f>
        <v>3814.4160380553985</v>
      </c>
    </row>
    <row r="8" spans="1:15" x14ac:dyDescent="0.25">
      <c r="A8" s="5" t="s">
        <v>6</v>
      </c>
      <c r="B8" s="6">
        <f>'LDV Data'!C72*'LDV Data'!C78</f>
        <v>12495</v>
      </c>
      <c r="C8" s="6">
        <f t="shared" ref="C8:I8" si="8">($J8-$B8)/COUNT($C$3:$J$3)+B8</f>
        <v>11615.625</v>
      </c>
      <c r="D8" s="6">
        <f t="shared" si="8"/>
        <v>10736.25</v>
      </c>
      <c r="E8" s="6">
        <f t="shared" si="8"/>
        <v>9856.875</v>
      </c>
      <c r="F8" s="6">
        <f t="shared" si="8"/>
        <v>8977.5</v>
      </c>
      <c r="G8" s="6">
        <f t="shared" si="8"/>
        <v>8098.125</v>
      </c>
      <c r="H8" s="6">
        <f t="shared" si="8"/>
        <v>7218.75</v>
      </c>
      <c r="I8" s="6">
        <f t="shared" si="8"/>
        <v>6339.375</v>
      </c>
      <c r="J8" s="6">
        <f>'LDV Data'!G72*'LDV Data'!G78</f>
        <v>5460</v>
      </c>
      <c r="K8" s="6">
        <f t="shared" ref="K8:N8" si="9">($O8-$J8)/COUNT($K$3:$O$3)+J8</f>
        <v>5283.4466240291495</v>
      </c>
      <c r="L8" s="6">
        <f t="shared" si="9"/>
        <v>5106.8932480582989</v>
      </c>
      <c r="M8" s="6">
        <f t="shared" si="9"/>
        <v>4930.3398720874484</v>
      </c>
      <c r="N8" s="6">
        <f t="shared" si="9"/>
        <v>4753.7864961165978</v>
      </c>
      <c r="O8" s="6">
        <f>'LDV Data'!K72*'LDV Data'!K78</f>
        <v>4577.2331201457464</v>
      </c>
    </row>
    <row r="9" spans="1:15" x14ac:dyDescent="0.25">
      <c r="A9" s="5" t="s">
        <v>7</v>
      </c>
      <c r="B9" s="6">
        <f>'LDV Data'!C73*'LDV Data'!C79</f>
        <v>14391</v>
      </c>
      <c r="C9" s="6">
        <f t="shared" ref="C9:I9" si="10">($J9-$B9)/COUNT($C$3:$J$3)+B9</f>
        <v>13391.125</v>
      </c>
      <c r="D9" s="6">
        <f t="shared" si="10"/>
        <v>12391.25</v>
      </c>
      <c r="E9" s="6">
        <f t="shared" si="10"/>
        <v>11391.375</v>
      </c>
      <c r="F9" s="6">
        <f t="shared" si="10"/>
        <v>10391.5</v>
      </c>
      <c r="G9" s="6">
        <f t="shared" si="10"/>
        <v>9391.625</v>
      </c>
      <c r="H9" s="6">
        <f t="shared" si="10"/>
        <v>8391.75</v>
      </c>
      <c r="I9" s="6">
        <f t="shared" si="10"/>
        <v>7391.875</v>
      </c>
      <c r="J9" s="6">
        <f>'LDV Data'!G73*'LDV Data'!G79</f>
        <v>6392</v>
      </c>
      <c r="K9" s="6">
        <f t="shared" ref="K9:N9" si="11">($O9-$J9)/COUNT($K$3:$O$3)+J9</f>
        <v>6189.2175010501578</v>
      </c>
      <c r="L9" s="6">
        <f t="shared" si="11"/>
        <v>5986.4350021003156</v>
      </c>
      <c r="M9" s="6">
        <f t="shared" si="11"/>
        <v>5783.6525031504734</v>
      </c>
      <c r="N9" s="6">
        <f t="shared" si="11"/>
        <v>5580.8700042006312</v>
      </c>
      <c r="O9" s="6">
        <f>'LDV Data'!K73*'LDV Data'!K79</f>
        <v>5378.0875052507899</v>
      </c>
    </row>
    <row r="10" spans="1:15" x14ac:dyDescent="0.25">
      <c r="A10" s="5" t="s">
        <v>8</v>
      </c>
      <c r="B10" s="6">
        <f>'LDV Data'!D68*'LDV Data'!D74</f>
        <v>6550</v>
      </c>
      <c r="C10" s="6">
        <f t="shared" ref="C10:I10" si="12">($J10-$B10)/COUNT($C$3:$J$3)+B10</f>
        <v>6014</v>
      </c>
      <c r="D10" s="6">
        <f t="shared" si="12"/>
        <v>5478</v>
      </c>
      <c r="E10" s="6">
        <f t="shared" si="12"/>
        <v>4942</v>
      </c>
      <c r="F10" s="6">
        <f t="shared" si="12"/>
        <v>4406</v>
      </c>
      <c r="G10" s="6">
        <f t="shared" si="12"/>
        <v>3870</v>
      </c>
      <c r="H10" s="6">
        <f t="shared" si="12"/>
        <v>3334</v>
      </c>
      <c r="I10" s="6">
        <f t="shared" si="12"/>
        <v>2798</v>
      </c>
      <c r="J10" s="6">
        <f>'LDV Data'!H68*'LDV Data'!H74</f>
        <v>2262</v>
      </c>
      <c r="K10" s="6">
        <f t="shared" ref="K10:N10" si="13">($O10-$J10)/COUNT($K$3:$O$3)+J10</f>
        <v>2187.8135011845638</v>
      </c>
      <c r="L10" s="6">
        <f t="shared" si="13"/>
        <v>2113.6270023691277</v>
      </c>
      <c r="M10" s="6">
        <f t="shared" si="13"/>
        <v>2039.4405035536913</v>
      </c>
      <c r="N10" s="6">
        <f t="shared" si="13"/>
        <v>1965.2540047382549</v>
      </c>
      <c r="O10" s="6">
        <f>'LDV Data'!L68*'LDV Data'!L74</f>
        <v>1891.0675059228183</v>
      </c>
    </row>
    <row r="11" spans="1:15" x14ac:dyDescent="0.25">
      <c r="A11" s="5" t="s">
        <v>9</v>
      </c>
      <c r="B11" s="6">
        <f>'LDV Data'!D69*'LDV Data'!D75</f>
        <v>8442</v>
      </c>
      <c r="C11" s="6">
        <f t="shared" ref="C11:I11" si="14">($J11-$B11)/COUNT($C$3:$J$3)+B11</f>
        <v>7771.125</v>
      </c>
      <c r="D11" s="6">
        <f t="shared" si="14"/>
        <v>7100.25</v>
      </c>
      <c r="E11" s="6">
        <f t="shared" si="14"/>
        <v>6429.375</v>
      </c>
      <c r="F11" s="6">
        <f t="shared" si="14"/>
        <v>5758.5</v>
      </c>
      <c r="G11" s="6">
        <f t="shared" si="14"/>
        <v>5087.625</v>
      </c>
      <c r="H11" s="6">
        <f t="shared" si="14"/>
        <v>4416.75</v>
      </c>
      <c r="I11" s="6">
        <f t="shared" si="14"/>
        <v>3745.875</v>
      </c>
      <c r="J11" s="6">
        <f>'LDV Data'!H69*'LDV Data'!H75</f>
        <v>3075</v>
      </c>
      <c r="K11" s="6">
        <f t="shared" ref="K11:N11" si="15">($O11-$J11)/COUNT($K$3:$O$3)+J11</f>
        <v>2971.4217238819961</v>
      </c>
      <c r="L11" s="6">
        <f t="shared" si="15"/>
        <v>2867.8434477639921</v>
      </c>
      <c r="M11" s="6">
        <f t="shared" si="15"/>
        <v>2764.2651716459882</v>
      </c>
      <c r="N11" s="6">
        <f t="shared" si="15"/>
        <v>2660.6868955279842</v>
      </c>
      <c r="O11" s="6">
        <f>'LDV Data'!L69*'LDV Data'!L75</f>
        <v>2557.1086194099807</v>
      </c>
    </row>
    <row r="12" spans="1:15" x14ac:dyDescent="0.25">
      <c r="A12" s="5" t="s">
        <v>10</v>
      </c>
      <c r="B12" s="6">
        <f>'LDV Data'!D70*'LDV Data'!D76</f>
        <v>10492</v>
      </c>
      <c r="C12" s="6">
        <f t="shared" ref="C12:I12" si="16">($J12-$B12)/COUNT($C$3:$J$3)+B12</f>
        <v>9664.125</v>
      </c>
      <c r="D12" s="6">
        <f t="shared" si="16"/>
        <v>8836.25</v>
      </c>
      <c r="E12" s="6">
        <f t="shared" si="16"/>
        <v>8008.375</v>
      </c>
      <c r="F12" s="6">
        <f t="shared" si="16"/>
        <v>7180.5</v>
      </c>
      <c r="G12" s="6">
        <f t="shared" si="16"/>
        <v>6352.625</v>
      </c>
      <c r="H12" s="6">
        <f t="shared" si="16"/>
        <v>5524.75</v>
      </c>
      <c r="I12" s="6">
        <f t="shared" si="16"/>
        <v>4696.875</v>
      </c>
      <c r="J12" s="6">
        <f>'LDV Data'!H70*'LDV Data'!H76</f>
        <v>3869</v>
      </c>
      <c r="K12" s="6">
        <f t="shared" ref="K12:N12" si="17">($O12-$J12)/COUNT($K$3:$O$3)+J12</f>
        <v>3747.5959196358981</v>
      </c>
      <c r="L12" s="6">
        <f t="shared" si="17"/>
        <v>3626.1918392717962</v>
      </c>
      <c r="M12" s="6">
        <f t="shared" si="17"/>
        <v>3504.7877589076943</v>
      </c>
      <c r="N12" s="6">
        <f t="shared" si="17"/>
        <v>3383.3836785435924</v>
      </c>
      <c r="O12" s="6">
        <f>'LDV Data'!L70*'LDV Data'!L76</f>
        <v>3261.9795981794914</v>
      </c>
    </row>
    <row r="13" spans="1:15" x14ac:dyDescent="0.25">
      <c r="A13" s="5" t="s">
        <v>11</v>
      </c>
      <c r="B13" s="6">
        <f>'LDV Data'!D71*'LDV Data'!D77</f>
        <v>12495</v>
      </c>
      <c r="C13" s="6">
        <f t="shared" ref="C13:I13" si="18">($J13-$B13)/COUNT($C$3:$J$3)+B13</f>
        <v>11527.75</v>
      </c>
      <c r="D13" s="6">
        <f t="shared" si="18"/>
        <v>10560.5</v>
      </c>
      <c r="E13" s="6">
        <f t="shared" si="18"/>
        <v>9593.25</v>
      </c>
      <c r="F13" s="6">
        <f t="shared" si="18"/>
        <v>8626</v>
      </c>
      <c r="G13" s="6">
        <f t="shared" si="18"/>
        <v>7658.75</v>
      </c>
      <c r="H13" s="6">
        <f t="shared" si="18"/>
        <v>6691.5</v>
      </c>
      <c r="I13" s="6">
        <f t="shared" si="18"/>
        <v>5724.25</v>
      </c>
      <c r="J13" s="6">
        <f>'LDV Data'!H71*'LDV Data'!H77</f>
        <v>4757</v>
      </c>
      <c r="K13" s="6">
        <f t="shared" ref="K13:N13" si="19">($O13-$J13)/COUNT($K$3:$O$3)+J13</f>
        <v>4607.7327893296269</v>
      </c>
      <c r="L13" s="6">
        <f t="shared" si="19"/>
        <v>4458.4655786592539</v>
      </c>
      <c r="M13" s="6">
        <f t="shared" si="19"/>
        <v>4309.1983679888808</v>
      </c>
      <c r="N13" s="6">
        <f t="shared" si="19"/>
        <v>4159.9311573185078</v>
      </c>
      <c r="O13" s="6">
        <f>'LDV Data'!L71*'LDV Data'!L77</f>
        <v>4010.6639466481342</v>
      </c>
    </row>
    <row r="14" spans="1:15" x14ac:dyDescent="0.25">
      <c r="A14" s="5" t="s">
        <v>12</v>
      </c>
      <c r="B14" s="6">
        <f>'LDV Data'!D72*'LDV Data'!D78</f>
        <v>14625</v>
      </c>
      <c r="C14" s="6">
        <f t="shared" ref="C14:I14" si="20">($J14-$B14)/COUNT($C$3:$J$3)+B14</f>
        <v>13512.75</v>
      </c>
      <c r="D14" s="6">
        <f t="shared" si="20"/>
        <v>12400.5</v>
      </c>
      <c r="E14" s="6">
        <f t="shared" si="20"/>
        <v>11288.25</v>
      </c>
      <c r="F14" s="6">
        <f t="shared" si="20"/>
        <v>10176</v>
      </c>
      <c r="G14" s="6">
        <f t="shared" si="20"/>
        <v>9063.75</v>
      </c>
      <c r="H14" s="6">
        <f t="shared" si="20"/>
        <v>7951.5</v>
      </c>
      <c r="I14" s="6">
        <f t="shared" si="20"/>
        <v>6839.25</v>
      </c>
      <c r="J14" s="6">
        <f>'LDV Data'!H72*'LDV Data'!H78</f>
        <v>5727</v>
      </c>
      <c r="K14" s="6">
        <f t="shared" ref="K14:N14" si="21">($O14-$J14)/COUNT($K$3:$O$3)+J14</f>
        <v>5543.0849952121271</v>
      </c>
      <c r="L14" s="6">
        <f t="shared" si="21"/>
        <v>5359.1699904242541</v>
      </c>
      <c r="M14" s="6">
        <f t="shared" si="21"/>
        <v>5175.2549856363812</v>
      </c>
      <c r="N14" s="6">
        <f t="shared" si="21"/>
        <v>4991.3399808485083</v>
      </c>
      <c r="O14" s="6">
        <f>'LDV Data'!L72*'LDV Data'!L78</f>
        <v>4807.4249760606353</v>
      </c>
    </row>
    <row r="15" spans="1:15" x14ac:dyDescent="0.25">
      <c r="A15" s="5" t="s">
        <v>13</v>
      </c>
      <c r="B15" s="6">
        <f>'LDV Data'!D73*'LDV Data'!D79</f>
        <v>16965</v>
      </c>
      <c r="C15" s="6">
        <f t="shared" ref="C15:I15" si="22">($J15-$B15)/COUNT($C$3:$J$3)+B15</f>
        <v>15681.875</v>
      </c>
      <c r="D15" s="6">
        <f t="shared" si="22"/>
        <v>14398.75</v>
      </c>
      <c r="E15" s="6">
        <f t="shared" si="22"/>
        <v>13115.625</v>
      </c>
      <c r="F15" s="6">
        <f t="shared" si="22"/>
        <v>11832.5</v>
      </c>
      <c r="G15" s="6">
        <f t="shared" si="22"/>
        <v>10549.375</v>
      </c>
      <c r="H15" s="6">
        <f t="shared" si="22"/>
        <v>9266.25</v>
      </c>
      <c r="I15" s="6">
        <f t="shared" si="22"/>
        <v>7983.125</v>
      </c>
      <c r="J15" s="6">
        <f>'LDV Data'!H73*'LDV Data'!H79</f>
        <v>6700</v>
      </c>
      <c r="K15" s="6">
        <f t="shared" ref="K15:N15" si="23">($O15-$J15)/COUNT($K$3:$O$3)+J15</f>
        <v>6488.5901718091845</v>
      </c>
      <c r="L15" s="6">
        <f t="shared" si="23"/>
        <v>6277.1803436183691</v>
      </c>
      <c r="M15" s="6">
        <f t="shared" si="23"/>
        <v>6065.7705154275536</v>
      </c>
      <c r="N15" s="6">
        <f t="shared" si="23"/>
        <v>5854.3606872367382</v>
      </c>
      <c r="O15" s="6">
        <f>'LDV Data'!L73*'LDV Data'!L79</f>
        <v>5642.9508590459236</v>
      </c>
    </row>
    <row r="16" spans="1:15" x14ac:dyDescent="0.25">
      <c r="A16" s="5" t="s">
        <v>14</v>
      </c>
      <c r="B16" s="6">
        <f>'LDV Data'!E68*'LDV Data'!E74</f>
        <v>7353</v>
      </c>
      <c r="C16" s="6">
        <f t="shared" ref="C16:I16" si="24">($J16-$B16)/COUNT($C$3:$J$3)+B16</f>
        <v>6770.75</v>
      </c>
      <c r="D16" s="6">
        <f t="shared" si="24"/>
        <v>6188.5</v>
      </c>
      <c r="E16" s="6">
        <f t="shared" si="24"/>
        <v>5606.25</v>
      </c>
      <c r="F16" s="6">
        <f t="shared" si="24"/>
        <v>5024</v>
      </c>
      <c r="G16" s="6">
        <f t="shared" si="24"/>
        <v>4441.75</v>
      </c>
      <c r="H16" s="6">
        <f t="shared" si="24"/>
        <v>3859.5</v>
      </c>
      <c r="I16" s="6">
        <f t="shared" si="24"/>
        <v>3277.25</v>
      </c>
      <c r="J16" s="6">
        <f>'LDV Data'!I68*'LDV Data'!I74</f>
        <v>2695</v>
      </c>
      <c r="K16" s="6">
        <f t="shared" ref="K16:N16" si="25">($O16-$J16)/COUNT($K$3:$O$3)+J16</f>
        <v>2605.1039298678716</v>
      </c>
      <c r="L16" s="6">
        <f t="shared" si="25"/>
        <v>2515.2078597357431</v>
      </c>
      <c r="M16" s="6">
        <f t="shared" si="25"/>
        <v>2425.3117896036147</v>
      </c>
      <c r="N16" s="6">
        <f t="shared" si="25"/>
        <v>2335.4157194714862</v>
      </c>
      <c r="O16" s="6">
        <f>'LDV Data'!M68*'LDV Data'!M74</f>
        <v>2245.5196493393578</v>
      </c>
    </row>
    <row r="17" spans="1:15" x14ac:dyDescent="0.25">
      <c r="A17" s="5" t="s">
        <v>15</v>
      </c>
      <c r="B17" s="6">
        <f>'LDV Data'!E69*'LDV Data'!E75</f>
        <v>9548</v>
      </c>
      <c r="C17" s="6">
        <f t="shared" ref="C17:I17" si="26">($J17-$B17)/COUNT($C$3:$J$3)+B17</f>
        <v>8807.75</v>
      </c>
      <c r="D17" s="6">
        <f t="shared" si="26"/>
        <v>8067.5</v>
      </c>
      <c r="E17" s="6">
        <f t="shared" si="26"/>
        <v>7327.25</v>
      </c>
      <c r="F17" s="6">
        <f t="shared" si="26"/>
        <v>6587</v>
      </c>
      <c r="G17" s="6">
        <f t="shared" si="26"/>
        <v>5846.75</v>
      </c>
      <c r="H17" s="6">
        <f t="shared" si="26"/>
        <v>5106.5</v>
      </c>
      <c r="I17" s="6">
        <f t="shared" si="26"/>
        <v>4366.25</v>
      </c>
      <c r="J17" s="6">
        <f>'LDV Data'!I69*'LDV Data'!I75</f>
        <v>3626</v>
      </c>
      <c r="K17" s="6">
        <f t="shared" ref="K17:N17" si="27">($O17-$J17)/COUNT($K$3:$O$3)+J17</f>
        <v>3506.8927755470963</v>
      </c>
      <c r="L17" s="6">
        <f t="shared" si="27"/>
        <v>3387.7855510941927</v>
      </c>
      <c r="M17" s="6">
        <f t="shared" si="27"/>
        <v>3268.678326641289</v>
      </c>
      <c r="N17" s="6">
        <f t="shared" si="27"/>
        <v>3149.5711021883853</v>
      </c>
      <c r="O17" s="6">
        <f>'LDV Data'!M69*'LDV Data'!M75</f>
        <v>3030.4638777354808</v>
      </c>
    </row>
    <row r="18" spans="1:15" x14ac:dyDescent="0.25">
      <c r="A18" s="5" t="s">
        <v>16</v>
      </c>
      <c r="B18" s="6">
        <f>'LDV Data'!E70*'LDV Data'!E76</f>
        <v>11760</v>
      </c>
      <c r="C18" s="6">
        <f t="shared" ref="C18:I18" si="28">($J18-$B18)/COUNT($C$3:$J$3)+B18</f>
        <v>10858</v>
      </c>
      <c r="D18" s="6">
        <f t="shared" si="28"/>
        <v>9956</v>
      </c>
      <c r="E18" s="6">
        <f t="shared" si="28"/>
        <v>9054</v>
      </c>
      <c r="F18" s="6">
        <f t="shared" si="28"/>
        <v>8152</v>
      </c>
      <c r="G18" s="6">
        <f t="shared" si="28"/>
        <v>7250</v>
      </c>
      <c r="H18" s="6">
        <f t="shared" si="28"/>
        <v>6348</v>
      </c>
      <c r="I18" s="6">
        <f t="shared" si="28"/>
        <v>5446</v>
      </c>
      <c r="J18" s="6">
        <f>'LDV Data'!I70*'LDV Data'!I76</f>
        <v>4544</v>
      </c>
      <c r="K18" s="6">
        <f t="shared" ref="K18:N18" si="29">($O18-$J18)/COUNT($K$3:$O$3)+J18</f>
        <v>4406.9477498992128</v>
      </c>
      <c r="L18" s="6">
        <f t="shared" si="29"/>
        <v>4269.8954997984256</v>
      </c>
      <c r="M18" s="6">
        <f t="shared" si="29"/>
        <v>4132.8432496976384</v>
      </c>
      <c r="N18" s="6">
        <f t="shared" si="29"/>
        <v>3995.7909995968516</v>
      </c>
      <c r="O18" s="6">
        <f>'LDV Data'!M70*'LDV Data'!M76</f>
        <v>3858.7387494960662</v>
      </c>
    </row>
    <row r="19" spans="1:15" x14ac:dyDescent="0.25">
      <c r="A19" s="5" t="s">
        <v>17</v>
      </c>
      <c r="B19" s="6">
        <f>'LDV Data'!E71*'LDV Data'!E77</f>
        <v>13923</v>
      </c>
      <c r="C19" s="6">
        <f t="shared" ref="C19:I19" si="30">($J19-$B19)/COUNT($C$3:$J$3)+B19</f>
        <v>12889.875</v>
      </c>
      <c r="D19" s="6">
        <f t="shared" si="30"/>
        <v>11856.75</v>
      </c>
      <c r="E19" s="6">
        <f t="shared" si="30"/>
        <v>10823.625</v>
      </c>
      <c r="F19" s="6">
        <f t="shared" si="30"/>
        <v>9790.5</v>
      </c>
      <c r="G19" s="6">
        <f t="shared" si="30"/>
        <v>8757.375</v>
      </c>
      <c r="H19" s="6">
        <f t="shared" si="30"/>
        <v>7724.25</v>
      </c>
      <c r="I19" s="6">
        <f t="shared" si="30"/>
        <v>6691.125</v>
      </c>
      <c r="J19" s="6">
        <f>'LDV Data'!I71*'LDV Data'!I77</f>
        <v>5658</v>
      </c>
      <c r="K19" s="6">
        <f t="shared" ref="K19:N19" si="31">($O19-$J19)/COUNT($K$3:$O$3)+J19</f>
        <v>5473.6175483033967</v>
      </c>
      <c r="L19" s="6">
        <f t="shared" si="31"/>
        <v>5289.2350966067934</v>
      </c>
      <c r="M19" s="6">
        <f t="shared" si="31"/>
        <v>5104.8526449101901</v>
      </c>
      <c r="N19" s="6">
        <f t="shared" si="31"/>
        <v>4920.4701932135868</v>
      </c>
      <c r="O19" s="6">
        <f>'LDV Data'!M71*'LDV Data'!M77</f>
        <v>4736.0877415169834</v>
      </c>
    </row>
    <row r="20" spans="1:15" x14ac:dyDescent="0.25">
      <c r="A20" s="5" t="s">
        <v>18</v>
      </c>
      <c r="B20" s="6">
        <f>'LDV Data'!E72*'LDV Data'!E78</f>
        <v>16497</v>
      </c>
      <c r="C20" s="6">
        <f t="shared" ref="C20:I20" si="32">($J20-$B20)/COUNT($C$3:$J$3)+B20</f>
        <v>15272.375</v>
      </c>
      <c r="D20" s="6">
        <f t="shared" si="32"/>
        <v>14047.75</v>
      </c>
      <c r="E20" s="6">
        <f t="shared" si="32"/>
        <v>12823.125</v>
      </c>
      <c r="F20" s="6">
        <f t="shared" si="32"/>
        <v>11598.5</v>
      </c>
      <c r="G20" s="6">
        <f t="shared" si="32"/>
        <v>10373.875</v>
      </c>
      <c r="H20" s="6">
        <f t="shared" si="32"/>
        <v>9149.25</v>
      </c>
      <c r="I20" s="6">
        <f t="shared" si="32"/>
        <v>7924.625</v>
      </c>
      <c r="J20" s="6">
        <f>'LDV Data'!I72*'LDV Data'!I78</f>
        <v>6700</v>
      </c>
      <c r="K20" s="6">
        <f t="shared" ref="K20:N20" si="33">($O20-$J20)/COUNT($K$3:$O$3)+J20</f>
        <v>6493.4697174846342</v>
      </c>
      <c r="L20" s="6">
        <f t="shared" si="33"/>
        <v>6286.9394349692684</v>
      </c>
      <c r="M20" s="6">
        <f t="shared" si="33"/>
        <v>6080.4091524539026</v>
      </c>
      <c r="N20" s="6">
        <f t="shared" si="33"/>
        <v>5873.8788699385368</v>
      </c>
      <c r="O20" s="6">
        <f>'LDV Data'!M72*'LDV Data'!M78</f>
        <v>5667.348587423171</v>
      </c>
    </row>
    <row r="21" spans="1:15" x14ac:dyDescent="0.25">
      <c r="A21" s="5" t="s">
        <v>19</v>
      </c>
      <c r="B21" s="6">
        <f>'LDV Data'!E73*'LDV Data'!E79</f>
        <v>19188</v>
      </c>
      <c r="C21" s="6">
        <f t="shared" ref="C21:I21" si="34">($J21-$B21)/COUNT($C$3:$J$3)+B21</f>
        <v>17779.5</v>
      </c>
      <c r="D21" s="6">
        <f t="shared" si="34"/>
        <v>16371</v>
      </c>
      <c r="E21" s="6">
        <f t="shared" si="34"/>
        <v>14962.5</v>
      </c>
      <c r="F21" s="6">
        <f t="shared" si="34"/>
        <v>13554</v>
      </c>
      <c r="G21" s="6">
        <f t="shared" si="34"/>
        <v>12145.5</v>
      </c>
      <c r="H21" s="6">
        <f t="shared" si="34"/>
        <v>10737</v>
      </c>
      <c r="I21" s="6">
        <f t="shared" si="34"/>
        <v>9328.5</v>
      </c>
      <c r="J21" s="6">
        <f>'LDV Data'!I73*'LDV Data'!I79</f>
        <v>7920</v>
      </c>
      <c r="K21" s="6">
        <f t="shared" ref="K21:N21" si="35">($O21-$J21)/COUNT($K$3:$O$3)+J21</f>
        <v>7666.6435527275207</v>
      </c>
      <c r="L21" s="6">
        <f t="shared" si="35"/>
        <v>7413.2871054550415</v>
      </c>
      <c r="M21" s="6">
        <f t="shared" si="35"/>
        <v>7159.9306581825622</v>
      </c>
      <c r="N21" s="6">
        <f t="shared" si="35"/>
        <v>6906.5742109100829</v>
      </c>
      <c r="O21" s="6">
        <f>'LDV Data'!M73*'LDV Data'!M79</f>
        <v>6653.2177636376027</v>
      </c>
    </row>
    <row r="22" spans="1:15" x14ac:dyDescent="0.25">
      <c r="A22" s="5" t="s">
        <v>20</v>
      </c>
      <c r="B22" s="6">
        <f>'LDV Data'!F68*'LDV Data'!F74</f>
        <v>8820</v>
      </c>
      <c r="C22" s="6">
        <f t="shared" ref="C22:I22" si="36">($J22-$B22)/COUNT($C$3:$J$3)+B22</f>
        <v>8139.375</v>
      </c>
      <c r="D22" s="6">
        <f t="shared" si="36"/>
        <v>7458.75</v>
      </c>
      <c r="E22" s="6">
        <f t="shared" si="36"/>
        <v>6778.125</v>
      </c>
      <c r="F22" s="6">
        <f t="shared" si="36"/>
        <v>6097.5</v>
      </c>
      <c r="G22" s="6">
        <f t="shared" si="36"/>
        <v>5416.875</v>
      </c>
      <c r="H22" s="6">
        <f t="shared" si="36"/>
        <v>4736.25</v>
      </c>
      <c r="I22" s="6">
        <f t="shared" si="36"/>
        <v>4055.625</v>
      </c>
      <c r="J22" s="6">
        <f>'LDV Data'!J68*'LDV Data'!J74</f>
        <v>3375</v>
      </c>
      <c r="K22" s="6">
        <f t="shared" ref="K22:N22" si="37">($O22-$J22)/COUNT($K$3:$O$3)+J22</f>
        <v>3256.7162378164066</v>
      </c>
      <c r="L22" s="6">
        <f t="shared" si="37"/>
        <v>3138.4324756328133</v>
      </c>
      <c r="M22" s="6">
        <f t="shared" si="37"/>
        <v>3020.1487134492199</v>
      </c>
      <c r="N22" s="6">
        <f t="shared" si="37"/>
        <v>2901.8649512656266</v>
      </c>
      <c r="O22" s="6">
        <f>'LDV Data'!N68*'LDV Data'!N74</f>
        <v>2783.5811890820323</v>
      </c>
    </row>
    <row r="23" spans="1:15" x14ac:dyDescent="0.25">
      <c r="A23" s="5" t="s">
        <v>21</v>
      </c>
      <c r="B23" s="6">
        <f>'LDV Data'!F69*'LDV Data'!F75</f>
        <v>11374</v>
      </c>
      <c r="C23" s="6">
        <f t="shared" ref="C23:I23" si="38">($J23-$B23)/COUNT($C$3:$J$3)+B23</f>
        <v>10519.25</v>
      </c>
      <c r="D23" s="6">
        <f t="shared" si="38"/>
        <v>9664.5</v>
      </c>
      <c r="E23" s="6">
        <f t="shared" si="38"/>
        <v>8809.75</v>
      </c>
      <c r="F23" s="6">
        <f t="shared" si="38"/>
        <v>7955</v>
      </c>
      <c r="G23" s="6">
        <f t="shared" si="38"/>
        <v>7100.25</v>
      </c>
      <c r="H23" s="6">
        <f t="shared" si="38"/>
        <v>6245.5</v>
      </c>
      <c r="I23" s="6">
        <f t="shared" si="38"/>
        <v>5390.75</v>
      </c>
      <c r="J23" s="6">
        <f>'LDV Data'!J69*'LDV Data'!J75</f>
        <v>4536</v>
      </c>
      <c r="K23" s="6">
        <f t="shared" ref="K23:N23" si="39">($O23-$J23)/COUNT($K$3:$O$3)+J23</f>
        <v>4379.396803879833</v>
      </c>
      <c r="L23" s="6">
        <f t="shared" si="39"/>
        <v>4222.793607759666</v>
      </c>
      <c r="M23" s="6">
        <f t="shared" si="39"/>
        <v>4066.1904116394994</v>
      </c>
      <c r="N23" s="6">
        <f t="shared" si="39"/>
        <v>3909.5872155193329</v>
      </c>
      <c r="O23" s="6">
        <f>'LDV Data'!N69*'LDV Data'!N75</f>
        <v>3752.9840193991668</v>
      </c>
    </row>
    <row r="24" spans="1:15" x14ac:dyDescent="0.25">
      <c r="A24" s="5" t="s">
        <v>22</v>
      </c>
      <c r="B24" s="6">
        <f>'LDV Data'!F70*'LDV Data'!F76</f>
        <v>13923</v>
      </c>
      <c r="C24" s="6">
        <f t="shared" ref="C24:I24" si="40">($J24-$B24)/COUNT($C$3:$J$3)+B24</f>
        <v>12889.875</v>
      </c>
      <c r="D24" s="6">
        <f t="shared" si="40"/>
        <v>11856.75</v>
      </c>
      <c r="E24" s="6">
        <f t="shared" si="40"/>
        <v>10823.625</v>
      </c>
      <c r="F24" s="6">
        <f t="shared" si="40"/>
        <v>9790.5</v>
      </c>
      <c r="G24" s="6">
        <f t="shared" si="40"/>
        <v>8757.375</v>
      </c>
      <c r="H24" s="6">
        <f t="shared" si="40"/>
        <v>7724.25</v>
      </c>
      <c r="I24" s="6">
        <f t="shared" si="40"/>
        <v>6691.125</v>
      </c>
      <c r="J24" s="6">
        <f>'LDV Data'!J70*'LDV Data'!J76</f>
        <v>5658</v>
      </c>
      <c r="K24" s="6">
        <f t="shared" ref="K24:N24" si="41">($O24-$J24)/COUNT($K$3:$O$3)+J24</f>
        <v>5481.3656857271635</v>
      </c>
      <c r="L24" s="6">
        <f t="shared" si="41"/>
        <v>5304.731371454327</v>
      </c>
      <c r="M24" s="6">
        <f t="shared" si="41"/>
        <v>5128.0970571814905</v>
      </c>
      <c r="N24" s="6">
        <f t="shared" si="41"/>
        <v>4951.462742908654</v>
      </c>
      <c r="O24" s="6">
        <f>'LDV Data'!N70*'LDV Data'!N76</f>
        <v>4774.8284286358166</v>
      </c>
    </row>
    <row r="25" spans="1:15" x14ac:dyDescent="0.25">
      <c r="A25" s="5" t="s">
        <v>23</v>
      </c>
      <c r="B25" s="6">
        <f>'LDV Data'!F71*'LDV Data'!F77</f>
        <v>16848</v>
      </c>
      <c r="C25" s="6">
        <f t="shared" ref="C25:I25" si="42">($J25-$B25)/COUNT($C$3:$J$3)+B25</f>
        <v>15613</v>
      </c>
      <c r="D25" s="6">
        <f t="shared" si="42"/>
        <v>14378</v>
      </c>
      <c r="E25" s="6">
        <f t="shared" si="42"/>
        <v>13143</v>
      </c>
      <c r="F25" s="6">
        <f t="shared" si="42"/>
        <v>11908</v>
      </c>
      <c r="G25" s="6">
        <f t="shared" si="42"/>
        <v>10673</v>
      </c>
      <c r="H25" s="6">
        <f t="shared" si="42"/>
        <v>9438</v>
      </c>
      <c r="I25" s="6">
        <f t="shared" si="42"/>
        <v>8203</v>
      </c>
      <c r="J25" s="6">
        <f>'LDV Data'!J71*'LDV Data'!J77</f>
        <v>6968</v>
      </c>
      <c r="K25" s="6">
        <f t="shared" ref="K25:N25" si="43">($O25-$J25)/COUNT($K$3:$O$3)+J25</f>
        <v>6745.6436009869576</v>
      </c>
      <c r="L25" s="6">
        <f t="shared" si="43"/>
        <v>6523.2872019739152</v>
      </c>
      <c r="M25" s="6">
        <f t="shared" si="43"/>
        <v>6300.9308029608728</v>
      </c>
      <c r="N25" s="6">
        <f t="shared" si="43"/>
        <v>6078.5744039478304</v>
      </c>
      <c r="O25" s="6">
        <f>'LDV Data'!N71*'LDV Data'!N77</f>
        <v>5856.2180049347899</v>
      </c>
    </row>
    <row r="26" spans="1:15" x14ac:dyDescent="0.25">
      <c r="A26" s="5" t="s">
        <v>24</v>
      </c>
      <c r="B26" s="6">
        <f>'LDV Data'!F72*'LDV Data'!F78</f>
        <v>19890</v>
      </c>
      <c r="C26" s="6">
        <f t="shared" ref="C26:I26" si="44">($J26-$B26)/COUNT($C$3:$J$3)+B26</f>
        <v>18459.75</v>
      </c>
      <c r="D26" s="6">
        <f t="shared" si="44"/>
        <v>17029.5</v>
      </c>
      <c r="E26" s="6">
        <f t="shared" si="44"/>
        <v>15599.25</v>
      </c>
      <c r="F26" s="6">
        <f t="shared" si="44"/>
        <v>14169</v>
      </c>
      <c r="G26" s="6">
        <f t="shared" si="44"/>
        <v>12738.75</v>
      </c>
      <c r="H26" s="6">
        <f t="shared" si="44"/>
        <v>11308.5</v>
      </c>
      <c r="I26" s="6">
        <f t="shared" si="44"/>
        <v>9878.25</v>
      </c>
      <c r="J26" s="6">
        <f>'LDV Data'!J72*'LDV Data'!J78</f>
        <v>8448</v>
      </c>
      <c r="K26" s="6">
        <f t="shared" ref="K26:N26" si="45">($O26-$J26)/COUNT($K$3:$O$3)+J26</f>
        <v>8173.0321552131481</v>
      </c>
      <c r="L26" s="6">
        <f t="shared" si="45"/>
        <v>7898.0643104262963</v>
      </c>
      <c r="M26" s="6">
        <f t="shared" si="45"/>
        <v>7623.0964656394444</v>
      </c>
      <c r="N26" s="6">
        <f t="shared" si="45"/>
        <v>7348.1286208525926</v>
      </c>
      <c r="O26" s="6">
        <f>'LDV Data'!N72*'LDV Data'!N78</f>
        <v>7073.1607760657407</v>
      </c>
    </row>
    <row r="27" spans="1:15" x14ac:dyDescent="0.25">
      <c r="A27" s="5" t="s">
        <v>25</v>
      </c>
      <c r="B27" s="6">
        <f>'LDV Data'!F73*'LDV Data'!F79</f>
        <v>23049</v>
      </c>
      <c r="C27" s="6">
        <f t="shared" ref="C27:I27" si="46">($J27-$B27)/COUNT($C$3:$J$3)+B27</f>
        <v>21438.375</v>
      </c>
      <c r="D27" s="6">
        <f t="shared" si="46"/>
        <v>19827.75</v>
      </c>
      <c r="E27" s="6">
        <f t="shared" si="46"/>
        <v>18217.125</v>
      </c>
      <c r="F27" s="6">
        <f t="shared" si="46"/>
        <v>16606.5</v>
      </c>
      <c r="G27" s="6">
        <f t="shared" si="46"/>
        <v>14995.875</v>
      </c>
      <c r="H27" s="6">
        <f t="shared" si="46"/>
        <v>13385.25</v>
      </c>
      <c r="I27" s="6">
        <f t="shared" si="46"/>
        <v>11774.625</v>
      </c>
      <c r="J27" s="6">
        <f>'LDV Data'!J73*'LDV Data'!J79</f>
        <v>10164</v>
      </c>
      <c r="K27" s="6">
        <f t="shared" ref="K27:N27" si="47">($O27-$J27)/COUNT($K$3:$O$3)+J27</f>
        <v>9830.4027787679097</v>
      </c>
      <c r="L27" s="6">
        <f t="shared" si="47"/>
        <v>9496.8055575358194</v>
      </c>
      <c r="M27" s="6">
        <f t="shared" si="47"/>
        <v>9163.2083363037291</v>
      </c>
      <c r="N27" s="6">
        <f t="shared" si="47"/>
        <v>8829.6111150716388</v>
      </c>
      <c r="O27" s="6">
        <f>'LDV Data'!N73*'LDV Data'!N79</f>
        <v>8496.0138938395521</v>
      </c>
    </row>
    <row r="28" spans="1:15" ht="15.7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5.75" x14ac:dyDescent="0.25">
      <c r="A29" s="40" t="s">
        <v>26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</row>
    <row r="30" spans="1:15" ht="15.75" x14ac:dyDescent="0.25">
      <c r="A30" s="3"/>
      <c r="B30" s="4">
        <v>2022</v>
      </c>
      <c r="C30" s="4">
        <v>2023</v>
      </c>
      <c r="D30" s="4">
        <v>2024</v>
      </c>
      <c r="E30" s="4">
        <v>2025</v>
      </c>
      <c r="F30" s="4">
        <v>2026</v>
      </c>
      <c r="G30" s="4">
        <v>2027</v>
      </c>
      <c r="H30" s="4">
        <v>2028</v>
      </c>
      <c r="I30" s="4">
        <v>2029</v>
      </c>
      <c r="J30" s="4">
        <v>2030</v>
      </c>
      <c r="K30" s="4">
        <v>2031</v>
      </c>
      <c r="L30" s="4">
        <v>2032</v>
      </c>
      <c r="M30" s="4">
        <v>2033</v>
      </c>
      <c r="N30" s="4">
        <v>2034</v>
      </c>
      <c r="O30" s="4">
        <v>2035</v>
      </c>
    </row>
    <row r="31" spans="1:15" x14ac:dyDescent="0.25">
      <c r="A31" s="5" t="s">
        <v>27</v>
      </c>
      <c r="B31" s="6">
        <f>'LDV Data'!C86*'LDV Data'!C92</f>
        <v>1320</v>
      </c>
      <c r="C31" s="6">
        <f>($J31-$B31)/COUNT($C$3:$J$3)+B31</f>
        <v>1227.75</v>
      </c>
      <c r="D31" s="6">
        <f t="shared" ref="D31:I31" si="48">($J31-$B31)/COUNT($C$3:$J$3)+C31</f>
        <v>1135.5</v>
      </c>
      <c r="E31" s="6">
        <f t="shared" si="48"/>
        <v>1043.25</v>
      </c>
      <c r="F31" s="6">
        <f t="shared" si="48"/>
        <v>951</v>
      </c>
      <c r="G31" s="6">
        <f t="shared" si="48"/>
        <v>858.75</v>
      </c>
      <c r="H31" s="6">
        <f t="shared" si="48"/>
        <v>766.5</v>
      </c>
      <c r="I31" s="6">
        <f t="shared" si="48"/>
        <v>674.25</v>
      </c>
      <c r="J31" s="6">
        <f>'LDV Data'!G86*'LDV Data'!G92</f>
        <v>582</v>
      </c>
      <c r="K31" s="6">
        <f>($O31-$J31)/COUNT($K$3:$O$3)+J31</f>
        <v>557.55306397010463</v>
      </c>
      <c r="L31" s="6">
        <f t="shared" ref="L31:N31" si="49">($O31-$J31)/COUNT($K$3:$O$3)+K31</f>
        <v>533.10612794020926</v>
      </c>
      <c r="M31" s="6">
        <f t="shared" si="49"/>
        <v>508.65919191031395</v>
      </c>
      <c r="N31" s="6">
        <f t="shared" si="49"/>
        <v>484.21225588041864</v>
      </c>
      <c r="O31" s="6">
        <f>'LDV Data'!K86*'LDV Data'!K92</f>
        <v>459.76531985052338</v>
      </c>
    </row>
    <row r="32" spans="1:15" x14ac:dyDescent="0.25">
      <c r="A32" s="5" t="s">
        <v>28</v>
      </c>
      <c r="B32" s="6">
        <f>'LDV Data'!C87*'LDV Data'!C93</f>
        <v>1980</v>
      </c>
      <c r="C32" s="6">
        <f t="shared" ref="C32:I32" si="50">($J32-$B32)/COUNT($C$3:$J$3)+B32</f>
        <v>1829.5</v>
      </c>
      <c r="D32" s="6">
        <f t="shared" si="50"/>
        <v>1679</v>
      </c>
      <c r="E32" s="6">
        <f t="shared" si="50"/>
        <v>1528.5</v>
      </c>
      <c r="F32" s="6">
        <f t="shared" si="50"/>
        <v>1378</v>
      </c>
      <c r="G32" s="6">
        <f t="shared" si="50"/>
        <v>1227.5</v>
      </c>
      <c r="H32" s="6">
        <f t="shared" si="50"/>
        <v>1077</v>
      </c>
      <c r="I32" s="6">
        <f t="shared" si="50"/>
        <v>926.5</v>
      </c>
      <c r="J32" s="6">
        <f>'LDV Data'!G87*'LDV Data'!G93</f>
        <v>776</v>
      </c>
      <c r="K32" s="6">
        <f t="shared" ref="K32:N32" si="51">($O32-$J32)/COUNT($K$3:$O$3)+J32</f>
        <v>759.33840750571267</v>
      </c>
      <c r="L32" s="6">
        <f t="shared" si="51"/>
        <v>742.67681501142533</v>
      </c>
      <c r="M32" s="6">
        <f t="shared" si="51"/>
        <v>726.015222517138</v>
      </c>
      <c r="N32" s="6">
        <f t="shared" si="51"/>
        <v>709.35363002285067</v>
      </c>
      <c r="O32" s="6">
        <f>'LDV Data'!K87*'LDV Data'!K93</f>
        <v>692.69203752856345</v>
      </c>
    </row>
    <row r="33" spans="1:15" x14ac:dyDescent="0.25">
      <c r="A33" s="5" t="s">
        <v>29</v>
      </c>
      <c r="B33" s="6">
        <f>'LDV Data'!C88*'LDV Data'!C94</f>
        <v>2805</v>
      </c>
      <c r="C33" s="6">
        <f t="shared" ref="C33:I33" si="52">($J33-$B33)/COUNT($C$3:$J$3)+B33</f>
        <v>2587.75</v>
      </c>
      <c r="D33" s="6">
        <f t="shared" si="52"/>
        <v>2370.5</v>
      </c>
      <c r="E33" s="6">
        <f t="shared" si="52"/>
        <v>2153.25</v>
      </c>
      <c r="F33" s="6">
        <f t="shared" si="52"/>
        <v>1936</v>
      </c>
      <c r="G33" s="6">
        <f t="shared" si="52"/>
        <v>1718.75</v>
      </c>
      <c r="H33" s="6">
        <f t="shared" si="52"/>
        <v>1501.5</v>
      </c>
      <c r="I33" s="6">
        <f t="shared" si="52"/>
        <v>1284.25</v>
      </c>
      <c r="J33" s="6">
        <f>'LDV Data'!G88*'LDV Data'!G94</f>
        <v>1067</v>
      </c>
      <c r="K33" s="6">
        <f t="shared" ref="K33:N33" si="53">($O33-$J33)/COUNT($K$3:$O$3)+J33</f>
        <v>1039.1332084102655</v>
      </c>
      <c r="L33" s="6">
        <f t="shared" si="53"/>
        <v>1011.2664168205312</v>
      </c>
      <c r="M33" s="6">
        <f t="shared" si="53"/>
        <v>983.3996252307968</v>
      </c>
      <c r="N33" s="6">
        <f t="shared" si="53"/>
        <v>955.53283364106244</v>
      </c>
      <c r="O33" s="6">
        <f>'LDV Data'!K88*'LDV Data'!K94</f>
        <v>927.66604205132819</v>
      </c>
    </row>
    <row r="34" spans="1:15" x14ac:dyDescent="0.25">
      <c r="A34" s="5" t="s">
        <v>30</v>
      </c>
      <c r="B34" s="6">
        <f>'LDV Data'!C89*'LDV Data'!C95</f>
        <v>3465</v>
      </c>
      <c r="C34" s="6">
        <f t="shared" ref="C34:I34" si="54">($J34-$B34)/COUNT($C$3:$J$3)+B34</f>
        <v>3201.625</v>
      </c>
      <c r="D34" s="6">
        <f t="shared" si="54"/>
        <v>2938.25</v>
      </c>
      <c r="E34" s="6">
        <f t="shared" si="54"/>
        <v>2674.875</v>
      </c>
      <c r="F34" s="6">
        <f t="shared" si="54"/>
        <v>2411.5</v>
      </c>
      <c r="G34" s="6">
        <f t="shared" si="54"/>
        <v>2148.125</v>
      </c>
      <c r="H34" s="6">
        <f t="shared" si="54"/>
        <v>1884.75</v>
      </c>
      <c r="I34" s="6">
        <f t="shared" si="54"/>
        <v>1621.375</v>
      </c>
      <c r="J34" s="6">
        <f>'LDV Data'!G89*'LDV Data'!G95</f>
        <v>1358</v>
      </c>
      <c r="K34" s="6">
        <f t="shared" ref="K34:N34" si="55">($O34-$J34)/COUNT($K$3:$O$3)+J34</f>
        <v>1319.3401737040929</v>
      </c>
      <c r="L34" s="6">
        <f t="shared" si="55"/>
        <v>1280.6803474081858</v>
      </c>
      <c r="M34" s="6">
        <f t="shared" si="55"/>
        <v>1242.0205211122786</v>
      </c>
      <c r="N34" s="6">
        <f t="shared" si="55"/>
        <v>1203.3606948163715</v>
      </c>
      <c r="O34" s="6">
        <f>'LDV Data'!K89*'LDV Data'!K95</f>
        <v>1164.7008685204648</v>
      </c>
    </row>
    <row r="35" spans="1:15" x14ac:dyDescent="0.25">
      <c r="A35" s="5" t="s">
        <v>31</v>
      </c>
      <c r="B35" s="6">
        <f>'LDV Data'!C90*'LDV Data'!C96</f>
        <v>4125</v>
      </c>
      <c r="C35" s="6">
        <f t="shared" ref="C35:I35" si="56">($J35-$B35)/COUNT($C$3:$J$3)+B35</f>
        <v>3815.5</v>
      </c>
      <c r="D35" s="6">
        <f t="shared" si="56"/>
        <v>3506</v>
      </c>
      <c r="E35" s="6">
        <f t="shared" si="56"/>
        <v>3196.5</v>
      </c>
      <c r="F35" s="6">
        <f t="shared" si="56"/>
        <v>2887</v>
      </c>
      <c r="G35" s="6">
        <f t="shared" si="56"/>
        <v>2577.5</v>
      </c>
      <c r="H35" s="6">
        <f t="shared" si="56"/>
        <v>2268</v>
      </c>
      <c r="I35" s="6">
        <f t="shared" si="56"/>
        <v>1958.5</v>
      </c>
      <c r="J35" s="6">
        <f>'LDV Data'!G90*'LDV Data'!G96</f>
        <v>1649</v>
      </c>
      <c r="K35" s="6">
        <f t="shared" ref="K35:N35" si="57">($O35-$J35)/COUNT($K$3:$O$3)+J35</f>
        <v>1599.962026327353</v>
      </c>
      <c r="L35" s="6">
        <f t="shared" si="57"/>
        <v>1550.924052654706</v>
      </c>
      <c r="M35" s="6">
        <f t="shared" si="57"/>
        <v>1501.886078982059</v>
      </c>
      <c r="N35" s="6">
        <f t="shared" si="57"/>
        <v>1452.8481053094119</v>
      </c>
      <c r="O35" s="6">
        <f>'LDV Data'!K90*'LDV Data'!K96</f>
        <v>1403.8101316367654</v>
      </c>
    </row>
    <row r="36" spans="1:15" x14ac:dyDescent="0.25">
      <c r="A36" s="5" t="s">
        <v>32</v>
      </c>
      <c r="B36" s="6">
        <f>'LDV Data'!C91*'LDV Data'!C97</f>
        <v>4950</v>
      </c>
      <c r="C36" s="6">
        <f t="shared" ref="C36:I36" si="58">($J36-$B36)/COUNT($C$3:$J$3)+B36</f>
        <v>4573.75</v>
      </c>
      <c r="D36" s="6">
        <f t="shared" si="58"/>
        <v>4197.5</v>
      </c>
      <c r="E36" s="6">
        <f t="shared" si="58"/>
        <v>3821.25</v>
      </c>
      <c r="F36" s="6">
        <f t="shared" si="58"/>
        <v>3445</v>
      </c>
      <c r="G36" s="6">
        <f t="shared" si="58"/>
        <v>3068.75</v>
      </c>
      <c r="H36" s="6">
        <f t="shared" si="58"/>
        <v>2692.5</v>
      </c>
      <c r="I36" s="6">
        <f t="shared" si="58"/>
        <v>2316.25</v>
      </c>
      <c r="J36" s="6">
        <f>'LDV Data'!G91*'LDV Data'!G97</f>
        <v>1940</v>
      </c>
      <c r="K36" s="6">
        <f t="shared" ref="K36:N36" si="59">($O36-$J36)/COUNT($K$3:$O$3)+J36</f>
        <v>1881.0015052278311</v>
      </c>
      <c r="L36" s="6">
        <f t="shared" si="59"/>
        <v>1822.0030104556622</v>
      </c>
      <c r="M36" s="6">
        <f t="shared" si="59"/>
        <v>1763.0045156834933</v>
      </c>
      <c r="N36" s="6">
        <f t="shared" si="59"/>
        <v>1704.0060209113244</v>
      </c>
      <c r="O36" s="6">
        <f>'LDV Data'!K91*'LDV Data'!K97</f>
        <v>1645.0075261391557</v>
      </c>
    </row>
    <row r="37" spans="1:15" x14ac:dyDescent="0.25">
      <c r="A37" s="5" t="s">
        <v>33</v>
      </c>
      <c r="B37" s="6">
        <f>'LDV Data'!D86*'LDV Data'!D92</f>
        <v>1485</v>
      </c>
      <c r="C37" s="6">
        <f t="shared" ref="C37:I37" si="60">($J37-$B37)/COUNT($C$3:$J$3)+B37</f>
        <v>1384.25</v>
      </c>
      <c r="D37" s="6">
        <f t="shared" si="60"/>
        <v>1283.5</v>
      </c>
      <c r="E37" s="6">
        <f t="shared" si="60"/>
        <v>1182.75</v>
      </c>
      <c r="F37" s="6">
        <f t="shared" si="60"/>
        <v>1082</v>
      </c>
      <c r="G37" s="6">
        <f t="shared" si="60"/>
        <v>981.25</v>
      </c>
      <c r="H37" s="6">
        <f t="shared" si="60"/>
        <v>880.5</v>
      </c>
      <c r="I37" s="6">
        <f t="shared" si="60"/>
        <v>779.75</v>
      </c>
      <c r="J37" s="6">
        <f>'LDV Data'!H86*'LDV Data'!H92</f>
        <v>679</v>
      </c>
      <c r="K37" s="6">
        <f t="shared" ref="K37:N37" si="61">($O37-$J37)/COUNT($K$3:$O$3)+J37</f>
        <v>659.08324615928029</v>
      </c>
      <c r="L37" s="6">
        <f t="shared" si="61"/>
        <v>639.16649231856059</v>
      </c>
      <c r="M37" s="6">
        <f t="shared" si="61"/>
        <v>619.24973847784088</v>
      </c>
      <c r="N37" s="6">
        <f t="shared" si="61"/>
        <v>599.33298463712117</v>
      </c>
      <c r="O37" s="6">
        <f>'LDV Data'!L86*'LDV Data'!L92</f>
        <v>579.41623079640124</v>
      </c>
    </row>
    <row r="38" spans="1:15" x14ac:dyDescent="0.25">
      <c r="A38" s="5" t="s">
        <v>34</v>
      </c>
      <c r="B38" s="6">
        <f>'LDV Data'!D87*'LDV Data'!D93</f>
        <v>2310</v>
      </c>
      <c r="C38" s="6">
        <f t="shared" ref="C38:I38" si="62">($J38-$B38)/COUNT($C$3:$J$3)+B38</f>
        <v>2154.625</v>
      </c>
      <c r="D38" s="6">
        <f t="shared" si="62"/>
        <v>1999.25</v>
      </c>
      <c r="E38" s="6">
        <f t="shared" si="62"/>
        <v>1843.875</v>
      </c>
      <c r="F38" s="6">
        <f t="shared" si="62"/>
        <v>1688.5</v>
      </c>
      <c r="G38" s="6">
        <f t="shared" si="62"/>
        <v>1533.125</v>
      </c>
      <c r="H38" s="6">
        <f t="shared" si="62"/>
        <v>1377.75</v>
      </c>
      <c r="I38" s="6">
        <f t="shared" si="62"/>
        <v>1222.375</v>
      </c>
      <c r="J38" s="6">
        <f>'LDV Data'!H87*'LDV Data'!H93</f>
        <v>1067</v>
      </c>
      <c r="K38" s="6">
        <f t="shared" ref="K38:N38" si="63">($O38-$J38)/COUNT($K$3:$O$3)+J38</f>
        <v>1028.1921200050351</v>
      </c>
      <c r="L38" s="6">
        <f t="shared" si="63"/>
        <v>989.38424001007013</v>
      </c>
      <c r="M38" s="6">
        <f t="shared" si="63"/>
        <v>950.57636001510514</v>
      </c>
      <c r="N38" s="6">
        <f t="shared" si="63"/>
        <v>911.76848002014015</v>
      </c>
      <c r="O38" s="6">
        <f>'LDV Data'!L87*'LDV Data'!L93</f>
        <v>872.96060002517515</v>
      </c>
    </row>
    <row r="39" spans="1:15" x14ac:dyDescent="0.25">
      <c r="A39" s="5" t="s">
        <v>35</v>
      </c>
      <c r="B39" s="6">
        <f>'LDV Data'!D88*'LDV Data'!D94</f>
        <v>2970</v>
      </c>
      <c r="C39" s="6">
        <f t="shared" ref="C39:I39" si="64">($J39-$B39)/COUNT($C$3:$J$3)+B39</f>
        <v>2768.5</v>
      </c>
      <c r="D39" s="6">
        <f t="shared" si="64"/>
        <v>2567</v>
      </c>
      <c r="E39" s="6">
        <f t="shared" si="64"/>
        <v>2365.5</v>
      </c>
      <c r="F39" s="6">
        <f t="shared" si="64"/>
        <v>2164</v>
      </c>
      <c r="G39" s="6">
        <f t="shared" si="64"/>
        <v>1962.5</v>
      </c>
      <c r="H39" s="6">
        <f t="shared" si="64"/>
        <v>1761</v>
      </c>
      <c r="I39" s="6">
        <f t="shared" si="64"/>
        <v>1559.5</v>
      </c>
      <c r="J39" s="6">
        <f>'LDV Data'!H88*'LDV Data'!H94</f>
        <v>1358</v>
      </c>
      <c r="K39" s="6">
        <f t="shared" ref="K39:N39" si="65">($O39-$J39)/COUNT($K$3:$O$3)+J39</f>
        <v>1320.2170098162023</v>
      </c>
      <c r="L39" s="6">
        <f t="shared" si="65"/>
        <v>1282.4340196324047</v>
      </c>
      <c r="M39" s="6">
        <f t="shared" si="65"/>
        <v>1244.651029448607</v>
      </c>
      <c r="N39" s="6">
        <f t="shared" si="65"/>
        <v>1206.8680392648093</v>
      </c>
      <c r="O39" s="6">
        <f>'LDV Data'!L88*'LDV Data'!L94</f>
        <v>1169.0850490810121</v>
      </c>
    </row>
    <row r="40" spans="1:15" x14ac:dyDescent="0.25">
      <c r="A40" s="5" t="s">
        <v>36</v>
      </c>
      <c r="B40" s="6">
        <f>'LDV Data'!D89*'LDV Data'!D95</f>
        <v>3795</v>
      </c>
      <c r="C40" s="6">
        <f t="shared" ref="C40:I40" si="66">($J40-$B40)/COUNT($C$3:$J$3)+B40</f>
        <v>3538.875</v>
      </c>
      <c r="D40" s="6">
        <f t="shared" si="66"/>
        <v>3282.75</v>
      </c>
      <c r="E40" s="6">
        <f t="shared" si="66"/>
        <v>3026.625</v>
      </c>
      <c r="F40" s="6">
        <f t="shared" si="66"/>
        <v>2770.5</v>
      </c>
      <c r="G40" s="6">
        <f t="shared" si="66"/>
        <v>2514.375</v>
      </c>
      <c r="H40" s="6">
        <f t="shared" si="66"/>
        <v>2258.25</v>
      </c>
      <c r="I40" s="6">
        <f t="shared" si="66"/>
        <v>2002.125</v>
      </c>
      <c r="J40" s="6">
        <f>'LDV Data'!H89*'LDV Data'!H95</f>
        <v>1746</v>
      </c>
      <c r="K40" s="6">
        <f t="shared" ref="K40:N40" si="67">($O40-$J40)/COUNT($K$3:$O$3)+J40</f>
        <v>1690.3613270974092</v>
      </c>
      <c r="L40" s="6">
        <f t="shared" si="67"/>
        <v>1634.7226541948185</v>
      </c>
      <c r="M40" s="6">
        <f t="shared" si="67"/>
        <v>1579.0839812922277</v>
      </c>
      <c r="N40" s="6">
        <f t="shared" si="67"/>
        <v>1523.4453083896369</v>
      </c>
      <c r="O40" s="6">
        <f>'LDV Data'!L89*'LDV Data'!L95</f>
        <v>1467.8066354870466</v>
      </c>
    </row>
    <row r="41" spans="1:15" x14ac:dyDescent="0.25">
      <c r="A41" s="5" t="s">
        <v>37</v>
      </c>
      <c r="B41" s="6">
        <f>'LDV Data'!D90*'LDV Data'!D96</f>
        <v>4620</v>
      </c>
      <c r="C41" s="6">
        <f t="shared" ref="C41:I41" si="68">($J41-$B41)/COUNT($C$3:$J$3)+B41</f>
        <v>4309.25</v>
      </c>
      <c r="D41" s="6">
        <f t="shared" si="68"/>
        <v>3998.5</v>
      </c>
      <c r="E41" s="6">
        <f t="shared" si="68"/>
        <v>3687.75</v>
      </c>
      <c r="F41" s="6">
        <f t="shared" si="68"/>
        <v>3377</v>
      </c>
      <c r="G41" s="6">
        <f t="shared" si="68"/>
        <v>3066.25</v>
      </c>
      <c r="H41" s="6">
        <f t="shared" si="68"/>
        <v>2755.5</v>
      </c>
      <c r="I41" s="6">
        <f t="shared" si="68"/>
        <v>2444.75</v>
      </c>
      <c r="J41" s="6">
        <f>'LDV Data'!H90*'LDV Data'!H96</f>
        <v>2134</v>
      </c>
      <c r="K41" s="6">
        <f t="shared" ref="K41:N41" si="69">($O41-$J41)/COUNT($K$3:$O$3)+J41</f>
        <v>2061.0285034161429</v>
      </c>
      <c r="L41" s="6">
        <f t="shared" si="69"/>
        <v>1988.0570068322857</v>
      </c>
      <c r="M41" s="6">
        <f t="shared" si="69"/>
        <v>1915.0855102484284</v>
      </c>
      <c r="N41" s="6">
        <f t="shared" si="69"/>
        <v>1842.1140136645711</v>
      </c>
      <c r="O41" s="6">
        <f>'LDV Data'!L90*'LDV Data'!L96</f>
        <v>1769.1425170807138</v>
      </c>
    </row>
    <row r="42" spans="1:15" x14ac:dyDescent="0.25">
      <c r="A42" s="5" t="s">
        <v>38</v>
      </c>
      <c r="B42" s="6">
        <f>'LDV Data'!D91*'LDV Data'!D97</f>
        <v>5445</v>
      </c>
      <c r="C42" s="6">
        <f t="shared" ref="C42:I42" si="70">($J42-$B42)/COUNT($C$3:$J$3)+B42</f>
        <v>5067.5</v>
      </c>
      <c r="D42" s="6">
        <f t="shared" si="70"/>
        <v>4690</v>
      </c>
      <c r="E42" s="6">
        <f t="shared" si="70"/>
        <v>4312.5</v>
      </c>
      <c r="F42" s="6">
        <f t="shared" si="70"/>
        <v>3935</v>
      </c>
      <c r="G42" s="6">
        <f t="shared" si="70"/>
        <v>3557.5</v>
      </c>
      <c r="H42" s="6">
        <f t="shared" si="70"/>
        <v>3180</v>
      </c>
      <c r="I42" s="6">
        <f t="shared" si="70"/>
        <v>2802.5</v>
      </c>
      <c r="J42" s="6">
        <f>'LDV Data'!H91*'LDV Data'!H97</f>
        <v>2425</v>
      </c>
      <c r="K42" s="6">
        <f t="shared" ref="K42:N42" si="71">($O42-$J42)/COUNT($K$3:$O$3)+J42</f>
        <v>2354.6219905133967</v>
      </c>
      <c r="L42" s="6">
        <f t="shared" si="71"/>
        <v>2284.2439810267933</v>
      </c>
      <c r="M42" s="6">
        <f t="shared" si="71"/>
        <v>2213.86597154019</v>
      </c>
      <c r="N42" s="6">
        <f t="shared" si="71"/>
        <v>2143.4879620535867</v>
      </c>
      <c r="O42" s="6">
        <f>'LDV Data'!L91*'LDV Data'!L97</f>
        <v>2073.1099525669829</v>
      </c>
    </row>
    <row r="43" spans="1:15" x14ac:dyDescent="0.25">
      <c r="A43" s="5" t="s">
        <v>39</v>
      </c>
      <c r="B43" s="6">
        <f>'LDV Data'!E86*'LDV Data'!E92</f>
        <v>1980</v>
      </c>
      <c r="C43" s="6">
        <f t="shared" ref="C43:I43" si="72">($J43-$B43)/COUNT($C$3:$J$3)+B43</f>
        <v>1829.5</v>
      </c>
      <c r="D43" s="6">
        <f t="shared" si="72"/>
        <v>1679</v>
      </c>
      <c r="E43" s="6">
        <f t="shared" si="72"/>
        <v>1528.5</v>
      </c>
      <c r="F43" s="6">
        <f t="shared" si="72"/>
        <v>1378</v>
      </c>
      <c r="G43" s="6">
        <f t="shared" si="72"/>
        <v>1227.5</v>
      </c>
      <c r="H43" s="6">
        <f t="shared" si="72"/>
        <v>1077</v>
      </c>
      <c r="I43" s="6">
        <f t="shared" si="72"/>
        <v>926.5</v>
      </c>
      <c r="J43" s="6">
        <f>'LDV Data'!I86*'LDV Data'!I92</f>
        <v>776</v>
      </c>
      <c r="K43" s="6">
        <f t="shared" ref="K43:N43" si="73">($O43-$J43)/COUNT($K$3:$O$3)+J43</f>
        <v>746.61612713363479</v>
      </c>
      <c r="L43" s="6">
        <f t="shared" si="73"/>
        <v>717.23225426726958</v>
      </c>
      <c r="M43" s="6">
        <f t="shared" si="73"/>
        <v>687.84838140090437</v>
      </c>
      <c r="N43" s="6">
        <f t="shared" si="73"/>
        <v>658.46450853453916</v>
      </c>
      <c r="O43" s="6">
        <f>'LDV Data'!M86*'LDV Data'!M92</f>
        <v>629.08063566817407</v>
      </c>
    </row>
    <row r="44" spans="1:15" x14ac:dyDescent="0.25">
      <c r="A44" s="5" t="s">
        <v>40</v>
      </c>
      <c r="B44" s="6">
        <f>'LDV Data'!E87*'LDV Data'!E93</f>
        <v>2970</v>
      </c>
      <c r="C44" s="6">
        <f t="shared" ref="C44:I44" si="74">($J44-$B44)/COUNT($C$3:$J$3)+B44</f>
        <v>2744.25</v>
      </c>
      <c r="D44" s="6">
        <f t="shared" si="74"/>
        <v>2518.5</v>
      </c>
      <c r="E44" s="6">
        <f t="shared" si="74"/>
        <v>2292.75</v>
      </c>
      <c r="F44" s="6">
        <f t="shared" si="74"/>
        <v>2067</v>
      </c>
      <c r="G44" s="6">
        <f t="shared" si="74"/>
        <v>1841.25</v>
      </c>
      <c r="H44" s="6">
        <f t="shared" si="74"/>
        <v>1615.5</v>
      </c>
      <c r="I44" s="6">
        <f t="shared" si="74"/>
        <v>1389.75</v>
      </c>
      <c r="J44" s="6">
        <f>'LDV Data'!I87*'LDV Data'!I93</f>
        <v>1164</v>
      </c>
      <c r="K44" s="6">
        <f t="shared" ref="K44:N44" si="75">($O44-$J44)/COUNT($K$3:$O$3)+J44</f>
        <v>1120.7572060252057</v>
      </c>
      <c r="L44" s="6">
        <f t="shared" si="75"/>
        <v>1077.5144120504115</v>
      </c>
      <c r="M44" s="6">
        <f t="shared" si="75"/>
        <v>1034.2716180756172</v>
      </c>
      <c r="N44" s="6">
        <f t="shared" si="75"/>
        <v>991.02882410082293</v>
      </c>
      <c r="O44" s="6">
        <f>'LDV Data'!M87*'LDV Data'!M93</f>
        <v>947.78603012602889</v>
      </c>
    </row>
    <row r="45" spans="1:15" x14ac:dyDescent="0.25">
      <c r="A45" s="5" t="s">
        <v>41</v>
      </c>
      <c r="B45" s="6">
        <f>'LDV Data'!E88*'LDV Data'!E94</f>
        <v>3960</v>
      </c>
      <c r="C45" s="6">
        <f t="shared" ref="C45:I45" si="76">($J45-$B45)/COUNT($C$3:$J$3)+B45</f>
        <v>3659</v>
      </c>
      <c r="D45" s="6">
        <f t="shared" si="76"/>
        <v>3358</v>
      </c>
      <c r="E45" s="6">
        <f t="shared" si="76"/>
        <v>3057</v>
      </c>
      <c r="F45" s="6">
        <f t="shared" si="76"/>
        <v>2756</v>
      </c>
      <c r="G45" s="6">
        <f t="shared" si="76"/>
        <v>2455</v>
      </c>
      <c r="H45" s="6">
        <f t="shared" si="76"/>
        <v>2154</v>
      </c>
      <c r="I45" s="6">
        <f t="shared" si="76"/>
        <v>1853</v>
      </c>
      <c r="J45" s="6">
        <f>'LDV Data'!I88*'LDV Data'!I94</f>
        <v>1552</v>
      </c>
      <c r="K45" s="6">
        <f t="shared" ref="K45:N45" si="77">($O45-$J45)/COUNT($K$3:$O$3)+J45</f>
        <v>1495.4585309614733</v>
      </c>
      <c r="L45" s="6">
        <f t="shared" si="77"/>
        <v>1438.9170619229467</v>
      </c>
      <c r="M45" s="6">
        <f t="shared" si="77"/>
        <v>1382.37559288442</v>
      </c>
      <c r="N45" s="6">
        <f t="shared" si="77"/>
        <v>1325.8341238458934</v>
      </c>
      <c r="O45" s="6">
        <f>'LDV Data'!M88*'LDV Data'!M94</f>
        <v>1269.2926548073667</v>
      </c>
    </row>
    <row r="46" spans="1:15" x14ac:dyDescent="0.25">
      <c r="A46" s="5" t="s">
        <v>42</v>
      </c>
      <c r="B46" s="6">
        <f>'LDV Data'!E89*'LDV Data'!E95</f>
        <v>4950</v>
      </c>
      <c r="C46" s="6">
        <f t="shared" ref="C46:I46" si="78">($J46-$B46)/COUNT($C$3:$J$3)+B46</f>
        <v>4573.75</v>
      </c>
      <c r="D46" s="6">
        <f t="shared" si="78"/>
        <v>4197.5</v>
      </c>
      <c r="E46" s="6">
        <f t="shared" si="78"/>
        <v>3821.25</v>
      </c>
      <c r="F46" s="6">
        <f t="shared" si="78"/>
        <v>3445</v>
      </c>
      <c r="G46" s="6">
        <f t="shared" si="78"/>
        <v>3068.75</v>
      </c>
      <c r="H46" s="6">
        <f t="shared" si="78"/>
        <v>2692.5</v>
      </c>
      <c r="I46" s="6">
        <f t="shared" si="78"/>
        <v>2316.25</v>
      </c>
      <c r="J46" s="6">
        <f>'LDV Data'!I89*'LDV Data'!I95</f>
        <v>1940</v>
      </c>
      <c r="K46" s="6">
        <f t="shared" ref="K46:N46" si="79">($O46-$J46)/COUNT($K$3:$O$3)+J46</f>
        <v>1870.7238058626681</v>
      </c>
      <c r="L46" s="6">
        <f t="shared" si="79"/>
        <v>1801.4476117253362</v>
      </c>
      <c r="M46" s="6">
        <f t="shared" si="79"/>
        <v>1732.1714175880043</v>
      </c>
      <c r="N46" s="6">
        <f t="shared" si="79"/>
        <v>1662.8952234506723</v>
      </c>
      <c r="O46" s="6">
        <f>'LDV Data'!M89*'LDV Data'!M95</f>
        <v>1593.6190293133404</v>
      </c>
    </row>
    <row r="47" spans="1:15" x14ac:dyDescent="0.25">
      <c r="A47" s="5" t="s">
        <v>43</v>
      </c>
      <c r="B47" s="6">
        <f>'LDV Data'!E90*'LDV Data'!E96</f>
        <v>5940</v>
      </c>
      <c r="C47" s="6">
        <f t="shared" ref="C47:I47" si="80">($J47-$B47)/COUNT($C$3:$J$3)+B47</f>
        <v>5488.5</v>
      </c>
      <c r="D47" s="6">
        <f t="shared" si="80"/>
        <v>5037</v>
      </c>
      <c r="E47" s="6">
        <f t="shared" si="80"/>
        <v>4585.5</v>
      </c>
      <c r="F47" s="6">
        <f t="shared" si="80"/>
        <v>4134</v>
      </c>
      <c r="G47" s="6">
        <f t="shared" si="80"/>
        <v>3682.5</v>
      </c>
      <c r="H47" s="6">
        <f t="shared" si="80"/>
        <v>3231</v>
      </c>
      <c r="I47" s="6">
        <f t="shared" si="80"/>
        <v>2779.5</v>
      </c>
      <c r="J47" s="6">
        <f>'LDV Data'!I90*'LDV Data'!I96</f>
        <v>2328</v>
      </c>
      <c r="K47" s="6">
        <f t="shared" ref="K47:N47" si="81">($O47-$J47)/COUNT($K$3:$O$3)+J47</f>
        <v>2246.5567564315602</v>
      </c>
      <c r="L47" s="6">
        <f t="shared" si="81"/>
        <v>2165.1135128631204</v>
      </c>
      <c r="M47" s="6">
        <f t="shared" si="81"/>
        <v>2083.6702692946806</v>
      </c>
      <c r="N47" s="6">
        <f t="shared" si="81"/>
        <v>2002.2270257262408</v>
      </c>
      <c r="O47" s="6">
        <f>'LDV Data'!M90*'LDV Data'!M96</f>
        <v>1920.7837821578014</v>
      </c>
    </row>
    <row r="48" spans="1:15" x14ac:dyDescent="0.25">
      <c r="A48" s="5" t="s">
        <v>44</v>
      </c>
      <c r="B48" s="6">
        <f>'LDV Data'!E91*'LDV Data'!E97</f>
        <v>6930</v>
      </c>
      <c r="C48" s="6">
        <f t="shared" ref="C48:I48" si="82">($J48-$B48)/COUNT($C$3:$J$3)+B48</f>
        <v>6403.25</v>
      </c>
      <c r="D48" s="6">
        <f t="shared" si="82"/>
        <v>5876.5</v>
      </c>
      <c r="E48" s="6">
        <f t="shared" si="82"/>
        <v>5349.75</v>
      </c>
      <c r="F48" s="6">
        <f t="shared" si="82"/>
        <v>4823</v>
      </c>
      <c r="G48" s="6">
        <f t="shared" si="82"/>
        <v>4296.25</v>
      </c>
      <c r="H48" s="6">
        <f t="shared" si="82"/>
        <v>3769.5</v>
      </c>
      <c r="I48" s="6">
        <f t="shared" si="82"/>
        <v>3242.75</v>
      </c>
      <c r="J48" s="6">
        <f>'LDV Data'!I91*'LDV Data'!I97</f>
        <v>2716</v>
      </c>
      <c r="K48" s="6">
        <f t="shared" ref="K48:N48" si="83">($O48-$J48)/COUNT($K$3:$O$3)+J48</f>
        <v>2622.9611302735898</v>
      </c>
      <c r="L48" s="6">
        <f t="shared" si="83"/>
        <v>2529.9222605471796</v>
      </c>
      <c r="M48" s="6">
        <f t="shared" si="83"/>
        <v>2436.8833908207694</v>
      </c>
      <c r="N48" s="6">
        <f t="shared" si="83"/>
        <v>2343.8445210943592</v>
      </c>
      <c r="O48" s="6">
        <f>'LDV Data'!M91*'LDV Data'!M97</f>
        <v>2250.8056513679494</v>
      </c>
    </row>
    <row r="49" spans="1:15" x14ac:dyDescent="0.25">
      <c r="A49" s="5" t="s">
        <v>45</v>
      </c>
      <c r="B49" s="6">
        <f>'LDV Data'!F86*'LDV Data'!F92</f>
        <v>2310</v>
      </c>
      <c r="C49" s="6">
        <f t="shared" ref="C49:I49" si="84">($J49-$B49)/COUNT($C$3:$J$3)+B49</f>
        <v>2142.5</v>
      </c>
      <c r="D49" s="6">
        <f t="shared" si="84"/>
        <v>1975</v>
      </c>
      <c r="E49" s="6">
        <f t="shared" si="84"/>
        <v>1807.5</v>
      </c>
      <c r="F49" s="6">
        <f t="shared" si="84"/>
        <v>1640</v>
      </c>
      <c r="G49" s="6">
        <f t="shared" si="84"/>
        <v>1472.5</v>
      </c>
      <c r="H49" s="6">
        <f t="shared" si="84"/>
        <v>1305</v>
      </c>
      <c r="I49" s="6">
        <f t="shared" si="84"/>
        <v>1137.5</v>
      </c>
      <c r="J49" s="6">
        <f>'LDV Data'!J86*'LDV Data'!J92</f>
        <v>970</v>
      </c>
      <c r="K49" s="6">
        <f t="shared" ref="K49:N49" si="85">($O49-$J49)/COUNT($K$3:$O$3)+J49</f>
        <v>931.95833623692704</v>
      </c>
      <c r="L49" s="6">
        <f t="shared" si="85"/>
        <v>893.91667247385408</v>
      </c>
      <c r="M49" s="6">
        <f t="shared" si="85"/>
        <v>855.87500871078112</v>
      </c>
      <c r="N49" s="6">
        <f t="shared" si="85"/>
        <v>817.83334494770816</v>
      </c>
      <c r="O49" s="6">
        <f>'LDV Data'!N86*'LDV Data'!N92</f>
        <v>779.79168118463531</v>
      </c>
    </row>
    <row r="50" spans="1:15" x14ac:dyDescent="0.25">
      <c r="A50" s="5" t="s">
        <v>46</v>
      </c>
      <c r="B50" s="6">
        <f>'LDV Data'!F87*'LDV Data'!F93</f>
        <v>3630</v>
      </c>
      <c r="C50" s="6">
        <f t="shared" ref="C50:I50" si="86">($J50-$B50)/COUNT($C$3:$J$3)+B50</f>
        <v>3346</v>
      </c>
      <c r="D50" s="6">
        <f t="shared" si="86"/>
        <v>3062</v>
      </c>
      <c r="E50" s="6">
        <f t="shared" si="86"/>
        <v>2778</v>
      </c>
      <c r="F50" s="6">
        <f t="shared" si="86"/>
        <v>2494</v>
      </c>
      <c r="G50" s="6">
        <f t="shared" si="86"/>
        <v>2210</v>
      </c>
      <c r="H50" s="6">
        <f t="shared" si="86"/>
        <v>1926</v>
      </c>
      <c r="I50" s="6">
        <f t="shared" si="86"/>
        <v>1642</v>
      </c>
      <c r="J50" s="6">
        <f>'LDV Data'!J87*'LDV Data'!J93</f>
        <v>1358</v>
      </c>
      <c r="K50" s="6">
        <f t="shared" ref="K50:N50" si="87">($O50-$J50)/COUNT($K$3:$O$3)+J50</f>
        <v>1321.3700880715498</v>
      </c>
      <c r="L50" s="6">
        <f t="shared" si="87"/>
        <v>1284.7401761430997</v>
      </c>
      <c r="M50" s="6">
        <f t="shared" si="87"/>
        <v>1248.1102642146495</v>
      </c>
      <c r="N50" s="6">
        <f t="shared" si="87"/>
        <v>1211.4803522861994</v>
      </c>
      <c r="O50" s="6">
        <f>'LDV Data'!N87*'LDV Data'!N93</f>
        <v>1174.8504403577497</v>
      </c>
    </row>
    <row r="51" spans="1:15" x14ac:dyDescent="0.25">
      <c r="A51" s="5" t="s">
        <v>47</v>
      </c>
      <c r="B51" s="6">
        <f>'LDV Data'!F88*'LDV Data'!F94</f>
        <v>4785</v>
      </c>
      <c r="C51" s="6">
        <f t="shared" ref="C51:I51" si="88">($J51-$B51)/COUNT($C$3:$J$3)+B51</f>
        <v>4417.25</v>
      </c>
      <c r="D51" s="6">
        <f t="shared" si="88"/>
        <v>4049.5</v>
      </c>
      <c r="E51" s="6">
        <f t="shared" si="88"/>
        <v>3681.75</v>
      </c>
      <c r="F51" s="6">
        <f t="shared" si="88"/>
        <v>3314</v>
      </c>
      <c r="G51" s="6">
        <f t="shared" si="88"/>
        <v>2946.25</v>
      </c>
      <c r="H51" s="6">
        <f t="shared" si="88"/>
        <v>2578.5</v>
      </c>
      <c r="I51" s="6">
        <f t="shared" si="88"/>
        <v>2210.75</v>
      </c>
      <c r="J51" s="6">
        <f>'LDV Data'!J88*'LDV Data'!J94</f>
        <v>1843</v>
      </c>
      <c r="K51" s="6">
        <f t="shared" ref="K51:N51" si="89">($O51-$J51)/COUNT($K$3:$O$3)+J51</f>
        <v>1789.07630605296</v>
      </c>
      <c r="L51" s="6">
        <f t="shared" si="89"/>
        <v>1735.1526121059201</v>
      </c>
      <c r="M51" s="6">
        <f t="shared" si="89"/>
        <v>1681.2289181588801</v>
      </c>
      <c r="N51" s="6">
        <f t="shared" si="89"/>
        <v>1627.3052242118401</v>
      </c>
      <c r="O51" s="6">
        <f>'LDV Data'!N88*'LDV Data'!N94</f>
        <v>1573.3815302648004</v>
      </c>
    </row>
    <row r="52" spans="1:15" x14ac:dyDescent="0.25">
      <c r="A52" s="5" t="s">
        <v>48</v>
      </c>
      <c r="B52" s="6">
        <f>'LDV Data'!F89*'LDV Data'!F95</f>
        <v>5940</v>
      </c>
      <c r="C52" s="6">
        <f t="shared" ref="C52:I52" si="90">($J52-$B52)/COUNT($C$3:$J$3)+B52</f>
        <v>5488.5</v>
      </c>
      <c r="D52" s="6">
        <f t="shared" si="90"/>
        <v>5037</v>
      </c>
      <c r="E52" s="6">
        <f t="shared" si="90"/>
        <v>4585.5</v>
      </c>
      <c r="F52" s="6">
        <f t="shared" si="90"/>
        <v>4134</v>
      </c>
      <c r="G52" s="6">
        <f t="shared" si="90"/>
        <v>3682.5</v>
      </c>
      <c r="H52" s="6">
        <f t="shared" si="90"/>
        <v>3231</v>
      </c>
      <c r="I52" s="6">
        <f t="shared" si="90"/>
        <v>2779.5</v>
      </c>
      <c r="J52" s="6">
        <f>'LDV Data'!J89*'LDV Data'!J95</f>
        <v>2328</v>
      </c>
      <c r="K52" s="6">
        <f t="shared" ref="K52:N52" si="91">($O52-$J52)/COUNT($K$3:$O$3)+J52</f>
        <v>2257.4815814624972</v>
      </c>
      <c r="L52" s="6">
        <f t="shared" si="91"/>
        <v>2186.9631629249943</v>
      </c>
      <c r="M52" s="6">
        <f t="shared" si="91"/>
        <v>2116.4447443874915</v>
      </c>
      <c r="N52" s="6">
        <f t="shared" si="91"/>
        <v>2045.9263258499886</v>
      </c>
      <c r="O52" s="6">
        <f>'LDV Data'!N89*'LDV Data'!N95</f>
        <v>1975.407907312486</v>
      </c>
    </row>
    <row r="53" spans="1:15" x14ac:dyDescent="0.25">
      <c r="A53" s="5" t="s">
        <v>49</v>
      </c>
      <c r="B53" s="6">
        <f>'LDV Data'!F90*'LDV Data'!F96</f>
        <v>7260</v>
      </c>
      <c r="C53" s="6">
        <f t="shared" ref="C53:I53" si="92">($J53-$B53)/COUNT($C$3:$J$3)+B53</f>
        <v>6704.125</v>
      </c>
      <c r="D53" s="6">
        <f t="shared" si="92"/>
        <v>6148.25</v>
      </c>
      <c r="E53" s="6">
        <f t="shared" si="92"/>
        <v>5592.375</v>
      </c>
      <c r="F53" s="6">
        <f t="shared" si="92"/>
        <v>5036.5</v>
      </c>
      <c r="G53" s="6">
        <f t="shared" si="92"/>
        <v>4480.625</v>
      </c>
      <c r="H53" s="6">
        <f t="shared" si="92"/>
        <v>3924.75</v>
      </c>
      <c r="I53" s="6">
        <f t="shared" si="92"/>
        <v>3368.875</v>
      </c>
      <c r="J53" s="6">
        <f>'LDV Data'!J90*'LDV Data'!J96</f>
        <v>2813</v>
      </c>
      <c r="K53" s="6">
        <f t="shared" ref="K53:N53" si="93">($O53-$J53)/COUNT($K$3:$O$3)+J53</f>
        <v>2726.5905325825593</v>
      </c>
      <c r="L53" s="6">
        <f t="shared" si="93"/>
        <v>2640.1810651651185</v>
      </c>
      <c r="M53" s="6">
        <f t="shared" si="93"/>
        <v>2553.7715977476778</v>
      </c>
      <c r="N53" s="6">
        <f t="shared" si="93"/>
        <v>2467.3621303302371</v>
      </c>
      <c r="O53" s="6">
        <f>'LDV Data'!N90*'LDV Data'!N96</f>
        <v>2380.9526629127963</v>
      </c>
    </row>
    <row r="54" spans="1:15" x14ac:dyDescent="0.25">
      <c r="A54" s="5" t="s">
        <v>50</v>
      </c>
      <c r="B54" s="6">
        <f>'LDV Data'!F91*'LDV Data'!F97</f>
        <v>8415</v>
      </c>
      <c r="C54" s="6">
        <f t="shared" ref="C54:I54" si="94">($J54-$B54)/COUNT($C$3:$J$3)+B54</f>
        <v>7775.375</v>
      </c>
      <c r="D54" s="6">
        <f t="shared" si="94"/>
        <v>7135.75</v>
      </c>
      <c r="E54" s="6">
        <f t="shared" si="94"/>
        <v>6496.125</v>
      </c>
      <c r="F54" s="6">
        <f t="shared" si="94"/>
        <v>5856.5</v>
      </c>
      <c r="G54" s="6">
        <f t="shared" si="94"/>
        <v>5216.875</v>
      </c>
      <c r="H54" s="6">
        <f t="shared" si="94"/>
        <v>4577.25</v>
      </c>
      <c r="I54" s="6">
        <f t="shared" si="94"/>
        <v>3937.625</v>
      </c>
      <c r="J54" s="6">
        <f>'LDV Data'!J91*'LDV Data'!J97</f>
        <v>3298</v>
      </c>
      <c r="K54" s="6">
        <f t="shared" ref="K54:N54" si="95">($O54-$J54)/COUNT($K$3:$O$3)+J54</f>
        <v>3196.4078048455135</v>
      </c>
      <c r="L54" s="6">
        <f t="shared" si="95"/>
        <v>3094.815609691027</v>
      </c>
      <c r="M54" s="6">
        <f t="shared" si="95"/>
        <v>2993.2234145365405</v>
      </c>
      <c r="N54" s="6">
        <f t="shared" si="95"/>
        <v>2891.631219382054</v>
      </c>
      <c r="O54" s="6">
        <f>'LDV Data'!N91*'LDV Data'!N97</f>
        <v>2790.0390242275676</v>
      </c>
    </row>
    <row r="56" spans="1:15" x14ac:dyDescent="0.25">
      <c r="A56" s="37" t="s">
        <v>79</v>
      </c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</row>
    <row r="57" spans="1:15" ht="15.75" x14ac:dyDescent="0.25">
      <c r="A57" s="40" t="s">
        <v>1</v>
      </c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</row>
    <row r="58" spans="1:15" ht="15.75" x14ac:dyDescent="0.25">
      <c r="A58" s="3"/>
      <c r="B58" s="4">
        <v>2022</v>
      </c>
      <c r="C58" s="4">
        <v>2023</v>
      </c>
      <c r="D58" s="4">
        <v>2024</v>
      </c>
      <c r="E58" s="4">
        <v>2025</v>
      </c>
      <c r="F58" s="4">
        <v>2026</v>
      </c>
      <c r="G58" s="4">
        <v>2027</v>
      </c>
      <c r="H58" s="4">
        <v>2028</v>
      </c>
      <c r="I58" s="4">
        <v>2029</v>
      </c>
      <c r="J58" s="4">
        <v>2030</v>
      </c>
      <c r="K58" s="4">
        <v>2031</v>
      </c>
      <c r="L58" s="4">
        <v>2032</v>
      </c>
      <c r="M58" s="4">
        <v>2033</v>
      </c>
      <c r="N58" s="4">
        <v>2034</v>
      </c>
      <c r="O58" s="4">
        <v>2035</v>
      </c>
    </row>
    <row r="59" spans="1:15" x14ac:dyDescent="0.25">
      <c r="A59" s="5" t="s">
        <v>2</v>
      </c>
      <c r="B59" s="6">
        <f>'LDV Data'!B3-B4</f>
        <v>27615.059196685565</v>
      </c>
      <c r="C59" s="6">
        <f>'LDV Data'!C3-C4</f>
        <v>26479.212262844718</v>
      </c>
      <c r="D59" s="6">
        <f>'LDV Data'!D3-D4</f>
        <v>25626.301819171022</v>
      </c>
      <c r="E59" s="6">
        <f>'LDV Data'!E3-E4</f>
        <v>24968.842351574887</v>
      </c>
      <c r="F59" s="6">
        <f>'LDV Data'!F3-F4</f>
        <v>24453.060433595296</v>
      </c>
      <c r="G59" s="6">
        <f>'LDV Data'!G3-G4</f>
        <v>24043.464979829769</v>
      </c>
      <c r="H59" s="6">
        <f>'LDV Data'!H3-H4</f>
        <v>23747.047147832123</v>
      </c>
      <c r="I59" s="6">
        <f>'LDV Data'!I3-I4</f>
        <v>23548.296213087779</v>
      </c>
      <c r="J59" s="6">
        <f>'LDV Data'!J3-J4</f>
        <v>23471.006909988384</v>
      </c>
      <c r="K59" s="6">
        <f>'LDV Data'!K3-K4</f>
        <v>23183.971828833754</v>
      </c>
      <c r="L59" s="6">
        <f>'LDV Data'!L3-L4</f>
        <v>22995.219075856872</v>
      </c>
      <c r="M59" s="6">
        <f>'LDV Data'!M3-M4</f>
        <v>22861.635826368874</v>
      </c>
      <c r="N59" s="6">
        <f>'LDV Data'!N3-N4</f>
        <v>22764.368025330929</v>
      </c>
      <c r="O59" s="6">
        <f>'LDV Data'!O3-O4</f>
        <v>22699.775354525198</v>
      </c>
    </row>
    <row r="60" spans="1:15" x14ac:dyDescent="0.25">
      <c r="A60" s="5" t="s">
        <v>3</v>
      </c>
      <c r="B60" s="6">
        <f>'LDV Data'!B4-B5</f>
        <v>27921.908865001213</v>
      </c>
      <c r="C60" s="6">
        <f>'LDV Data'!C4-C5</f>
        <v>26707.140807794203</v>
      </c>
      <c r="D60" s="6">
        <f>'LDV Data'!D4-D5</f>
        <v>25794.895757541555</v>
      </c>
      <c r="E60" s="6">
        <f>'LDV Data'!E4-E5</f>
        <v>25095.811051084951</v>
      </c>
      <c r="F60" s="6">
        <f>'LDV Data'!F4-F5</f>
        <v>24554.427313057502</v>
      </c>
      <c r="G60" s="6">
        <f>'LDV Data'!G4-G5</f>
        <v>24133.711716561142</v>
      </c>
      <c r="H60" s="6">
        <f>'LDV Data'!H4-H5</f>
        <v>23839.25888695769</v>
      </c>
      <c r="I60" s="6">
        <f>'LDV Data'!I4-I5</f>
        <v>23654.293500814936</v>
      </c>
      <c r="J60" s="6">
        <f>'LDV Data'!J4-J5</f>
        <v>23606.612398406964</v>
      </c>
      <c r="K60" s="6">
        <f>'LDV Data'!K4-K5</f>
        <v>23299.16672164097</v>
      </c>
      <c r="L60" s="6">
        <f>'LDV Data'!L4-L5</f>
        <v>23098.225953355755</v>
      </c>
      <c r="M60" s="6">
        <f>'LDV Data'!M4-M5</f>
        <v>22961.992894335159</v>
      </c>
      <c r="N60" s="6">
        <f>'LDV Data'!N4-N5</f>
        <v>22870.666386685443</v>
      </c>
      <c r="O60" s="6">
        <f>'LDV Data'!O4-O5</f>
        <v>22819.956921015229</v>
      </c>
    </row>
    <row r="61" spans="1:15" x14ac:dyDescent="0.25">
      <c r="A61" s="5" t="s">
        <v>4</v>
      </c>
      <c r="B61" s="6">
        <f>'LDV Data'!B5-B6</f>
        <v>28411.354618440717</v>
      </c>
      <c r="C61" s="6">
        <f>'LDV Data'!C5-C6</f>
        <v>27123.691020394202</v>
      </c>
      <c r="D61" s="6">
        <f>'LDV Data'!D5-D6</f>
        <v>26155.936802435295</v>
      </c>
      <c r="E61" s="6">
        <f>'LDV Data'!E5-E6</f>
        <v>25417.193460357921</v>
      </c>
      <c r="F61" s="6">
        <f>'LDV Data'!F5-F6</f>
        <v>24850.89464356134</v>
      </c>
      <c r="G61" s="6">
        <f>'LDV Data'!G5-G6</f>
        <v>24418.718803651711</v>
      </c>
      <c r="H61" s="6">
        <f>'LDV Data'!H5-H6</f>
        <v>24125.08150782781</v>
      </c>
      <c r="I61" s="6">
        <f>'LDV Data'!I5-I6</f>
        <v>23952.129434812836</v>
      </c>
      <c r="J61" s="6">
        <f>'LDV Data'!J5-J6</f>
        <v>23929.404252814966</v>
      </c>
      <c r="K61" s="6">
        <f>'LDV Data'!K5-K6</f>
        <v>23608.634737452921</v>
      </c>
      <c r="L61" s="6">
        <f>'LDV Data'!L5-L6</f>
        <v>23395.692857939681</v>
      </c>
      <c r="M61" s="6">
        <f>'LDV Data'!M5-M6</f>
        <v>23257.573284318645</v>
      </c>
      <c r="N61" s="6">
        <f>'LDV Data'!N5-N6</f>
        <v>23173.471583057493</v>
      </c>
      <c r="O61" s="6">
        <f>'LDV Data'!O5-O6</f>
        <v>23138.410746096954</v>
      </c>
    </row>
    <row r="62" spans="1:15" x14ac:dyDescent="0.25">
      <c r="A62" s="5" t="s">
        <v>5</v>
      </c>
      <c r="B62" s="6">
        <f>'LDV Data'!B6-B7</f>
        <v>28747.043995131738</v>
      </c>
      <c r="C62" s="6">
        <f>'LDV Data'!C6-C7</f>
        <v>27389.279744091284</v>
      </c>
      <c r="D62" s="6">
        <f>'LDV Data'!D6-D7</f>
        <v>26366.846743222639</v>
      </c>
      <c r="E62" s="6">
        <f>'LDV Data'!E6-E7</f>
        <v>25587.602975156078</v>
      </c>
      <c r="F62" s="6">
        <f>'LDV Data'!F6-F7</f>
        <v>24993.845923235829</v>
      </c>
      <c r="G62" s="6">
        <f>'LDV Data'!G6-G7</f>
        <v>24546.188591361941</v>
      </c>
      <c r="H62" s="6">
        <f>'LDV Data'!H6-H7</f>
        <v>24248.061817379159</v>
      </c>
      <c r="I62" s="6">
        <f>'LDV Data'!I6-I7</f>
        <v>24080.702980003975</v>
      </c>
      <c r="J62" s="6">
        <f>'LDV Data'!J6-J7</f>
        <v>24095.300445964298</v>
      </c>
      <c r="K62" s="6">
        <f>'LDV Data'!K6-K7</f>
        <v>23743.378776284124</v>
      </c>
      <c r="L62" s="6">
        <f>'LDV Data'!L6-L7</f>
        <v>23515.172303231589</v>
      </c>
      <c r="M62" s="6">
        <f>'LDV Data'!M6-M7</f>
        <v>23372.545026813132</v>
      </c>
      <c r="N62" s="6">
        <f>'LDV Data'!N6-N7</f>
        <v>23293.625573877507</v>
      </c>
      <c r="O62" s="6">
        <f>'LDV Data'!O6-O7</f>
        <v>23272.705917189542</v>
      </c>
    </row>
    <row r="63" spans="1:15" x14ac:dyDescent="0.25">
      <c r="A63" s="5" t="s">
        <v>6</v>
      </c>
      <c r="B63" s="6">
        <f>'LDV Data'!B7-B8</f>
        <v>29307.964384287116</v>
      </c>
      <c r="C63" s="6">
        <f>'LDV Data'!C7-C8</f>
        <v>27879.295165553835</v>
      </c>
      <c r="D63" s="6">
        <f>'LDV Data'!D7-D8</f>
        <v>26799.594890971217</v>
      </c>
      <c r="E63" s="6">
        <f>'LDV Data'!E7-E8</f>
        <v>25975.738714658597</v>
      </c>
      <c r="F63" s="6">
        <f>'LDV Data'!F7-F8</f>
        <v>25349.398365855282</v>
      </c>
      <c r="G63" s="6">
        <f>'LDV Data'!G7-G8</f>
        <v>24880.31836753487</v>
      </c>
      <c r="H63" s="6">
        <f>'LDV Data'!H7-H8</f>
        <v>24571.116273862288</v>
      </c>
      <c r="I63" s="6">
        <f>'LDV Data'!I7-I8</f>
        <v>24418.40237106647</v>
      </c>
      <c r="J63" s="6">
        <f>'LDV Data'!J7-J8</f>
        <v>24455.490321581114</v>
      </c>
      <c r="K63" s="6">
        <f>'LDV Data'!K7-K8</f>
        <v>24070.541438781525</v>
      </c>
      <c r="L63" s="6">
        <f>'LDV Data'!L7-L8</f>
        <v>23827.954511633241</v>
      </c>
      <c r="M63" s="6">
        <f>'LDV Data'!M7-M8</f>
        <v>23682.415862488102</v>
      </c>
      <c r="N63" s="6">
        <f>'LDV Data'!N7-N8</f>
        <v>23610.917589087265</v>
      </c>
      <c r="O63" s="6">
        <f>'LDV Data'!O7-O8</f>
        <v>23606.973146339344</v>
      </c>
    </row>
    <row r="64" spans="1:15" x14ac:dyDescent="0.25">
      <c r="A64" s="5" t="s">
        <v>7</v>
      </c>
      <c r="B64" s="6">
        <f>'LDV Data'!B8-B9</f>
        <v>29682.658667161195</v>
      </c>
      <c r="C64" s="6">
        <f>'LDV Data'!C8-C9</f>
        <v>28117.952052985711</v>
      </c>
      <c r="D64" s="6">
        <f>'LDV Data'!D8-D9</f>
        <v>26956.406819596406</v>
      </c>
      <c r="E64" s="6">
        <f>'LDV Data'!E8-E9</f>
        <v>26107.366181738304</v>
      </c>
      <c r="F64" s="6">
        <f>'LDV Data'!F8-F9</f>
        <v>25467.03575465062</v>
      </c>
      <c r="G64" s="6">
        <f>'LDV Data'!G8-G9</f>
        <v>24994.369978176423</v>
      </c>
      <c r="H64" s="6">
        <f>'LDV Data'!H8-H9</f>
        <v>24696.166615047114</v>
      </c>
      <c r="I64" s="6">
        <f>'LDV Data'!I8-I9</f>
        <v>24592.661095429845</v>
      </c>
      <c r="J64" s="6">
        <f>'LDV Data'!J8-J9</f>
        <v>24654.092827065531</v>
      </c>
      <c r="K64" s="6">
        <f>'LDV Data'!K8-K9</f>
        <v>24230.024188237621</v>
      </c>
      <c r="L64" s="6">
        <f>'LDV Data'!L8-L9</f>
        <v>23967.886134386274</v>
      </c>
      <c r="M64" s="6">
        <f>'LDV Data'!M8-M9</f>
        <v>23814.830826596459</v>
      </c>
      <c r="N64" s="6">
        <f>'LDV Data'!N8-N9</f>
        <v>23746.657822580222</v>
      </c>
      <c r="O64" s="6">
        <f>'LDV Data'!O8-O9</f>
        <v>23756.063802032771</v>
      </c>
    </row>
    <row r="65" spans="1:15" x14ac:dyDescent="0.25">
      <c r="A65" s="5" t="s">
        <v>8</v>
      </c>
      <c r="B65" s="6">
        <f>'LDV Data'!B9-B10</f>
        <v>28101.460155826062</v>
      </c>
      <c r="C65" s="6">
        <f>'LDV Data'!C9-C10</f>
        <v>26833.971604854974</v>
      </c>
      <c r="D65" s="6">
        <f>'LDV Data'!D9-D10</f>
        <v>25890.152829133596</v>
      </c>
      <c r="E65" s="6">
        <f>'LDV Data'!E9-E10</f>
        <v>25176.303679898621</v>
      </c>
      <c r="F65" s="6">
        <f>'LDV Data'!F9-F10</f>
        <v>24633.120514803304</v>
      </c>
      <c r="G65" s="6">
        <f>'LDV Data'!G9-G10</f>
        <v>24220.582155591976</v>
      </c>
      <c r="H65" s="6">
        <f>'LDV Data'!H9-H10</f>
        <v>23942.432342100288</v>
      </c>
      <c r="I65" s="6">
        <f>'LDV Data'!I9-I10</f>
        <v>23779.842913337969</v>
      </c>
      <c r="J65" s="6">
        <f>'LDV Data'!J9-J10</f>
        <v>23789.544229918469</v>
      </c>
      <c r="K65" s="6">
        <f>'LDV Data'!K9-K10</f>
        <v>23498.535845701601</v>
      </c>
      <c r="L65" s="6">
        <f>'LDV Data'!L9-L10</f>
        <v>23309.579288080178</v>
      </c>
      <c r="M65" s="6">
        <f>'LDV Data'!M9-M10</f>
        <v>23177.876965847492</v>
      </c>
      <c r="N65" s="6">
        <f>'LDV Data'!N9-N10</f>
        <v>23084.090054462449</v>
      </c>
      <c r="O65" s="6">
        <f>'LDV Data'!O9-O10</f>
        <v>23024.456236312697</v>
      </c>
    </row>
    <row r="66" spans="1:15" x14ac:dyDescent="0.25">
      <c r="A66" s="5" t="s">
        <v>9</v>
      </c>
      <c r="B66" s="6">
        <f>'LDV Data'!B10-B11</f>
        <v>28593.256932831522</v>
      </c>
      <c r="C66" s="6">
        <f>'LDV Data'!C10-C11</f>
        <v>27198.030586446963</v>
      </c>
      <c r="D66" s="6">
        <f>'LDV Data'!D10-D11</f>
        <v>26154.995396356106</v>
      </c>
      <c r="E66" s="6">
        <f>'LDV Data'!E10-E11</f>
        <v>25367.421898209584</v>
      </c>
      <c r="F66" s="6">
        <f>'LDV Data'!F10-F11</f>
        <v>24773.304959531815</v>
      </c>
      <c r="G66" s="6">
        <f>'LDV Data'!G10-G11</f>
        <v>24330.187545587185</v>
      </c>
      <c r="H66" s="6">
        <f>'LDV Data'!H10-H11</f>
        <v>24039.630886752144</v>
      </c>
      <c r="I66" s="6">
        <f>'LDV Data'!I10-I11</f>
        <v>23880.852297632577</v>
      </c>
      <c r="J66" s="6">
        <f>'LDV Data'!J10-J11</f>
        <v>23921.164562924678</v>
      </c>
      <c r="K66" s="6">
        <f>'LDV Data'!K10-K11</f>
        <v>23612.6159479056</v>
      </c>
      <c r="L66" s="6">
        <f>'LDV Data'!L10-L11</f>
        <v>23414.459514652961</v>
      </c>
      <c r="M66" s="6">
        <f>'LDV Data'!M10-M11</f>
        <v>23283.68370836247</v>
      </c>
      <c r="N66" s="6">
        <f>'LDV Data'!N10-N11</f>
        <v>23199.944306629586</v>
      </c>
      <c r="O66" s="6">
        <f>'LDV Data'!O10-O11</f>
        <v>23158.789871587815</v>
      </c>
    </row>
    <row r="67" spans="1:15" x14ac:dyDescent="0.25">
      <c r="A67" s="5" t="s">
        <v>10</v>
      </c>
      <c r="B67" s="6">
        <f>'LDV Data'!B11-B12</f>
        <v>29135.609249177091</v>
      </c>
      <c r="C67" s="6">
        <f>'LDV Data'!C11-C12</f>
        <v>27648.559623845424</v>
      </c>
      <c r="D67" s="6">
        <f>'LDV Data'!D11-D12</f>
        <v>26538.553067470828</v>
      </c>
      <c r="E67" s="6">
        <f>'LDV Data'!E11-E12</f>
        <v>25706.447139729127</v>
      </c>
      <c r="F67" s="6">
        <f>'LDV Data'!F11-F12</f>
        <v>25088.34309266464</v>
      </c>
      <c r="G67" s="6">
        <f>'LDV Data'!G11-G12</f>
        <v>24639.792220187584</v>
      </c>
      <c r="H67" s="6">
        <f>'LDV Data'!H11-H12</f>
        <v>24360.549404026584</v>
      </c>
      <c r="I67" s="6">
        <f>'LDV Data'!I11-I12</f>
        <v>24228.1952235321</v>
      </c>
      <c r="J67" s="6">
        <f>'LDV Data'!J11-J12</f>
        <v>24316.701752252695</v>
      </c>
      <c r="K67" s="6">
        <f>'LDV Data'!K11-K12</f>
        <v>23982.802378600121</v>
      </c>
      <c r="L67" s="6">
        <f>'LDV Data'!L11-L12</f>
        <v>23760.274404732154</v>
      </c>
      <c r="M67" s="6">
        <f>'LDV Data'!M11-M12</f>
        <v>23615.844580518307</v>
      </c>
      <c r="N67" s="6">
        <f>'LDV Data'!N11-N12</f>
        <v>23528.105707265975</v>
      </c>
      <c r="O67" s="6">
        <f>'LDV Data'!O11-O12</f>
        <v>23491.877965813273</v>
      </c>
    </row>
    <row r="68" spans="1:15" x14ac:dyDescent="0.25">
      <c r="A68" s="5" t="s">
        <v>11</v>
      </c>
      <c r="B68" s="6">
        <f>'LDV Data'!B12-B13</f>
        <v>29514.070137837101</v>
      </c>
      <c r="C68" s="6">
        <f>'LDV Data'!C12-C13</f>
        <v>27935.029419260209</v>
      </c>
      <c r="D68" s="6">
        <f>'LDV Data'!D12-D13</f>
        <v>26754.637865085002</v>
      </c>
      <c r="E68" s="6">
        <f>'LDV Data'!E12-E13</f>
        <v>25871.863262073508</v>
      </c>
      <c r="F68" s="6">
        <f>'LDV Data'!F12-F13</f>
        <v>25221.079769586897</v>
      </c>
      <c r="G68" s="6">
        <f>'LDV Data'!G12-G13</f>
        <v>24756.234320185511</v>
      </c>
      <c r="H68" s="6">
        <f>'LDV Data'!H12-H13</f>
        <v>24475.607148211253</v>
      </c>
      <c r="I68" s="6">
        <f>'LDV Data'!I12-I13</f>
        <v>24355.425386965122</v>
      </c>
      <c r="J68" s="6">
        <f>'LDV Data'!J12-J13</f>
        <v>24498.061813062544</v>
      </c>
      <c r="K68" s="6">
        <f>'LDV Data'!K12-K13</f>
        <v>24130.213918577727</v>
      </c>
      <c r="L68" s="6">
        <f>'LDV Data'!L12-L13</f>
        <v>23892.23730672738</v>
      </c>
      <c r="M68" s="6">
        <f>'LDV Data'!M12-M13</f>
        <v>23743.736031135006</v>
      </c>
      <c r="N68" s="6">
        <f>'LDV Data'!N12-N13</f>
        <v>23662.174566743222</v>
      </c>
      <c r="O68" s="6">
        <f>'LDV Data'!O12-O13</f>
        <v>23641.600052809052</v>
      </c>
    </row>
    <row r="69" spans="1:15" x14ac:dyDescent="0.25">
      <c r="A69" s="5" t="s">
        <v>12</v>
      </c>
      <c r="B69" s="6">
        <f>'LDV Data'!B13-B14</f>
        <v>30168.483112367663</v>
      </c>
      <c r="C69" s="6">
        <f>'LDV Data'!C13-C14</f>
        <v>28381.475414818284</v>
      </c>
      <c r="D69" s="6">
        <f>'LDV Data'!D13-D14</f>
        <v>27105.237760738877</v>
      </c>
      <c r="E69" s="6">
        <f>'LDV Data'!E13-E14</f>
        <v>26182.546664193302</v>
      </c>
      <c r="F69" s="6">
        <f>'LDV Data'!F13-F14</f>
        <v>25508.049497454667</v>
      </c>
      <c r="G69" s="6">
        <f>'LDV Data'!G13-G14</f>
        <v>25034.42736491502</v>
      </c>
      <c r="H69" s="6">
        <f>'LDV Data'!H13-H14</f>
        <v>24758.777048920987</v>
      </c>
      <c r="I69" s="6">
        <f>'LDV Data'!I13-I14</f>
        <v>24673.425186664674</v>
      </c>
      <c r="J69" s="6">
        <f>'LDV Data'!J13-J14</f>
        <v>24863.794790506669</v>
      </c>
      <c r="K69" s="6">
        <f>'LDV Data'!K13-K14</f>
        <v>24463.469647984664</v>
      </c>
      <c r="L69" s="6">
        <f>'LDV Data'!L13-L14</f>
        <v>24212.703229424085</v>
      </c>
      <c r="M69" s="6">
        <f>'LDV Data'!M13-M14</f>
        <v>24063.52130399692</v>
      </c>
      <c r="N69" s="6">
        <f>'LDV Data'!N13-N14</f>
        <v>23992.18852431342</v>
      </c>
      <c r="O69" s="6">
        <f>'LDV Data'!O13-O14</f>
        <v>23991.930192774074</v>
      </c>
    </row>
    <row r="70" spans="1:15" x14ac:dyDescent="0.25">
      <c r="A70" s="5" t="s">
        <v>13</v>
      </c>
      <c r="B70" s="6">
        <f>'LDV Data'!B14-B15</f>
        <v>30688.475258935403</v>
      </c>
      <c r="C70" s="6">
        <f>'LDV Data'!C14-C15</f>
        <v>28801.210364889215</v>
      </c>
      <c r="D70" s="6">
        <f>'LDV Data'!D14-D15</f>
        <v>27384.626924920143</v>
      </c>
      <c r="E70" s="6">
        <f>'LDV Data'!E14-E15</f>
        <v>26329.253658104433</v>
      </c>
      <c r="F70" s="6">
        <f>'LDV Data'!F14-F15</f>
        <v>25562.337490394282</v>
      </c>
      <c r="G70" s="6">
        <f>'LDV Data'!G14-G15</f>
        <v>25072.663458078845</v>
      </c>
      <c r="H70" s="6">
        <f>'LDV Data'!H14-H15</f>
        <v>24836.500572456469</v>
      </c>
      <c r="I70" s="6">
        <f>'LDV Data'!I14-I15</f>
        <v>24833.351714929202</v>
      </c>
      <c r="J70" s="6">
        <f>'LDV Data'!J14-J15</f>
        <v>25082.688132013223</v>
      </c>
      <c r="K70" s="6">
        <f>'LDV Data'!K14-K15</f>
        <v>24640.949940825649</v>
      </c>
      <c r="L70" s="6">
        <f>'LDV Data'!L14-L15</f>
        <v>24369.407359575402</v>
      </c>
      <c r="M70" s="6">
        <f>'LDV Data'!M14-M15</f>
        <v>24212.140706814425</v>
      </c>
      <c r="N70" s="6">
        <f>'LDV Data'!N14-N15</f>
        <v>24144.1571620104</v>
      </c>
      <c r="O70" s="6">
        <f>'LDV Data'!O14-O15</f>
        <v>24157.82082454034</v>
      </c>
    </row>
    <row r="71" spans="1:15" x14ac:dyDescent="0.25">
      <c r="A71" s="5" t="s">
        <v>14</v>
      </c>
      <c r="B71" s="6">
        <f>'LDV Data'!B15-B16</f>
        <v>44335.218667884576</v>
      </c>
      <c r="C71" s="6">
        <f>'LDV Data'!C15-C16</f>
        <v>42864.714049104972</v>
      </c>
      <c r="D71" s="6">
        <f>'LDV Data'!D15-D16</f>
        <v>41718.840284224512</v>
      </c>
      <c r="E71" s="6">
        <f>'LDV Data'!E15-E16</f>
        <v>40803.259128608319</v>
      </c>
      <c r="F71" s="6">
        <f>'LDV Data'!F15-F16</f>
        <v>40062.941605355481</v>
      </c>
      <c r="G71" s="6">
        <f>'LDV Data'!G15-G16</f>
        <v>39456.832047855947</v>
      </c>
      <c r="H71" s="6">
        <f>'LDV Data'!H15-H16</f>
        <v>39014.656009158738</v>
      </c>
      <c r="I71" s="6">
        <f>'LDV Data'!I15-I16</f>
        <v>38716.246001825763</v>
      </c>
      <c r="J71" s="6">
        <f>'LDV Data'!J15-J16</f>
        <v>38615.962496143555</v>
      </c>
      <c r="K71" s="6">
        <f>'LDV Data'!K15-K16</f>
        <v>38232.060298064891</v>
      </c>
      <c r="L71" s="6">
        <f>'LDV Data'!L15-L16</f>
        <v>37984.971757483276</v>
      </c>
      <c r="M71" s="6">
        <f>'LDV Data'!M15-M16</f>
        <v>37817.265366472457</v>
      </c>
      <c r="N71" s="6">
        <f>'LDV Data'!N15-N16</f>
        <v>37695.533126395472</v>
      </c>
      <c r="O71" s="6">
        <f>'LDV Data'!O15-O16</f>
        <v>37615.425587582969</v>
      </c>
    </row>
    <row r="72" spans="1:15" x14ac:dyDescent="0.25">
      <c r="A72" s="5" t="s">
        <v>15</v>
      </c>
      <c r="B72" s="6">
        <f>'LDV Data'!B16-B17</f>
        <v>45037.26950287848</v>
      </c>
      <c r="C72" s="6">
        <f>'LDV Data'!C16-C17</f>
        <v>43425.195854801605</v>
      </c>
      <c r="D72" s="6">
        <f>'LDV Data'!D16-D17</f>
        <v>42168.212974300688</v>
      </c>
      <c r="E72" s="6">
        <f>'LDV Data'!E16-E17</f>
        <v>41168.963273278969</v>
      </c>
      <c r="F72" s="6">
        <f>'LDV Data'!F16-F17</f>
        <v>40369.704891279012</v>
      </c>
      <c r="G72" s="6">
        <f>'LDV Data'!G16-G17</f>
        <v>39726.914506650144</v>
      </c>
      <c r="H72" s="6">
        <f>'LDV Data'!H16-H17</f>
        <v>39268.088531114678</v>
      </c>
      <c r="I72" s="6">
        <f>'LDV Data'!I16-I17</f>
        <v>38971.046843135548</v>
      </c>
      <c r="J72" s="6">
        <f>'LDV Data'!J16-J17</f>
        <v>38898.260252432192</v>
      </c>
      <c r="K72" s="6">
        <f>'LDV Data'!K16-K17</f>
        <v>38483.304609560975</v>
      </c>
      <c r="L72" s="6">
        <f>'LDV Data'!L16-L17</f>
        <v>38215.797478291359</v>
      </c>
      <c r="M72" s="6">
        <f>'LDV Data'!M16-M17</f>
        <v>38040.701632982971</v>
      </c>
      <c r="N72" s="6">
        <f>'LDV Data'!N16-N17</f>
        <v>37923.315940965804</v>
      </c>
      <c r="O72" s="6">
        <f>'LDV Data'!O16-O17</f>
        <v>37858.404740439953</v>
      </c>
    </row>
    <row r="73" spans="1:15" x14ac:dyDescent="0.25">
      <c r="A73" s="5" t="s">
        <v>16</v>
      </c>
      <c r="B73" s="6">
        <f>'LDV Data'!B17-B18</f>
        <v>45975.451087431124</v>
      </c>
      <c r="C73" s="6">
        <f>'LDV Data'!C17-C18</f>
        <v>44243.753866141938</v>
      </c>
      <c r="D73" s="6">
        <f>'LDV Data'!D17-D18</f>
        <v>42893.179748863193</v>
      </c>
      <c r="E73" s="6">
        <f>'LDV Data'!E17-E18</f>
        <v>41824.043107407975</v>
      </c>
      <c r="F73" s="6">
        <f>'LDV Data'!F17-F18</f>
        <v>40976.854645055246</v>
      </c>
      <c r="G73" s="6">
        <f>'LDV Data'!G17-G18</f>
        <v>40306.137449704154</v>
      </c>
      <c r="H73" s="6">
        <f>'LDV Data'!H17-H18</f>
        <v>39837.598805160633</v>
      </c>
      <c r="I73" s="6">
        <f>'LDV Data'!I17-I18</f>
        <v>39547.42188944426</v>
      </c>
      <c r="J73" s="6">
        <f>'LDV Data'!J17-J18</f>
        <v>39501.686659556108</v>
      </c>
      <c r="K73" s="6">
        <f>'LDV Data'!K17-K18</f>
        <v>39049.368208354637</v>
      </c>
      <c r="L73" s="6">
        <f>'LDV Data'!L17-L18</f>
        <v>38745.635043882809</v>
      </c>
      <c r="M73" s="6">
        <f>'LDV Data'!M17-M18</f>
        <v>38548.059638381143</v>
      </c>
      <c r="N73" s="6">
        <f>'LDV Data'!N17-N18</f>
        <v>38420.577877350886</v>
      </c>
      <c r="O73" s="6">
        <f>'LDV Data'!O17-O18</f>
        <v>38357.020334371882</v>
      </c>
    </row>
    <row r="74" spans="1:15" x14ac:dyDescent="0.25">
      <c r="A74" s="5" t="s">
        <v>17</v>
      </c>
      <c r="B74" s="6">
        <f>'LDV Data'!B18-B19</f>
        <v>46751.948085539014</v>
      </c>
      <c r="C74" s="6">
        <f>'LDV Data'!C18-C19</f>
        <v>44822.484738320716</v>
      </c>
      <c r="D74" s="6">
        <f>'LDV Data'!D18-D19</f>
        <v>43366.813532102955</v>
      </c>
      <c r="E74" s="6">
        <f>'LDV Data'!E18-E19</f>
        <v>42212.999996244944</v>
      </c>
      <c r="F74" s="6">
        <f>'LDV Data'!F18-F19</f>
        <v>41299.939041665515</v>
      </c>
      <c r="G74" s="6">
        <f>'LDV Data'!G18-G19</f>
        <v>40580.633177851647</v>
      </c>
      <c r="H74" s="6">
        <f>'LDV Data'!H18-H19</f>
        <v>40079.37649485351</v>
      </c>
      <c r="I74" s="6">
        <f>'LDV Data'!I18-I19</f>
        <v>39771.041043209458</v>
      </c>
      <c r="J74" s="6">
        <f>'LDV Data'!J18-J19</f>
        <v>39753.867813167286</v>
      </c>
      <c r="K74" s="6">
        <f>'LDV Data'!K18-K19</f>
        <v>39269.829049804539</v>
      </c>
      <c r="L74" s="6">
        <f>'LDV Data'!L18-L19</f>
        <v>38958.043326430474</v>
      </c>
      <c r="M74" s="6">
        <f>'LDV Data'!M18-M19</f>
        <v>38766.970673789161</v>
      </c>
      <c r="N74" s="6">
        <f>'LDV Data'!N18-N19</f>
        <v>38659.104060634454</v>
      </c>
      <c r="O74" s="6">
        <f>'LDV Data'!O18-O19</f>
        <v>38627.285650916572</v>
      </c>
    </row>
    <row r="75" spans="1:15" x14ac:dyDescent="0.25">
      <c r="A75" s="5" t="s">
        <v>18</v>
      </c>
      <c r="B75" s="6">
        <f>'LDV Data'!B19-B20</f>
        <v>47835.34467154969</v>
      </c>
      <c r="C75" s="6">
        <f>'LDV Data'!C19-C20</f>
        <v>45741.939979172595</v>
      </c>
      <c r="D75" s="6">
        <f>'LDV Data'!D19-D20</f>
        <v>44103.691749353507</v>
      </c>
      <c r="E75" s="6">
        <f>'LDV Data'!E19-E20</f>
        <v>42812.790067923394</v>
      </c>
      <c r="F75" s="6">
        <f>'LDV Data'!F19-F20</f>
        <v>41802.92381885292</v>
      </c>
      <c r="G75" s="6">
        <f>'LDV Data'!G19-G20</f>
        <v>41069.758407255031</v>
      </c>
      <c r="H75" s="6">
        <f>'LDV Data'!H19-H20</f>
        <v>40598.286797904344</v>
      </c>
      <c r="I75" s="6">
        <f>'LDV Data'!I19-I20</f>
        <v>40355.124588031984</v>
      </c>
      <c r="J75" s="6">
        <f>'LDV Data'!J19-J20</f>
        <v>40413.28866580125</v>
      </c>
      <c r="K75" s="6">
        <f>'LDV Data'!K19-K20</f>
        <v>39865.711370678415</v>
      </c>
      <c r="L75" s="6">
        <f>'LDV Data'!L19-L20</f>
        <v>39515.505739214823</v>
      </c>
      <c r="M75" s="6">
        <f>'LDV Data'!M19-M20</f>
        <v>39301.461954602921</v>
      </c>
      <c r="N75" s="6">
        <f>'LDV Data'!N19-N20</f>
        <v>39184.542819801485</v>
      </c>
      <c r="O75" s="6">
        <f>'LDV Data'!O19-O20</f>
        <v>39156.542612471982</v>
      </c>
    </row>
    <row r="76" spans="1:15" x14ac:dyDescent="0.25">
      <c r="A76" s="5" t="s">
        <v>19</v>
      </c>
      <c r="B76" s="6">
        <f>'LDV Data'!B20-B21</f>
        <v>48631.112613305842</v>
      </c>
      <c r="C76" s="6">
        <f>'LDV Data'!C20-C21</f>
        <v>46420.929804671476</v>
      </c>
      <c r="D76" s="6">
        <f>'LDV Data'!D20-D21</f>
        <v>44690.107080944625</v>
      </c>
      <c r="E76" s="6">
        <f>'LDV Data'!E20-E21</f>
        <v>43329.13128272313</v>
      </c>
      <c r="F76" s="6">
        <f>'LDV Data'!F20-F21</f>
        <v>42270.088718735788</v>
      </c>
      <c r="G76" s="6">
        <f>'LDV Data'!G20-G21</f>
        <v>41459.544840411989</v>
      </c>
      <c r="H76" s="6">
        <f>'LDV Data'!H20-H21</f>
        <v>40923.939934262875</v>
      </c>
      <c r="I76" s="6">
        <f>'LDV Data'!I20-I21</f>
        <v>40696.904533052606</v>
      </c>
      <c r="J76" s="6">
        <f>'LDV Data'!J20-J21</f>
        <v>40761.472763793339</v>
      </c>
      <c r="K76" s="6">
        <f>'LDV Data'!K20-K21</f>
        <v>40163.385599654604</v>
      </c>
      <c r="L76" s="6">
        <f>'LDV Data'!L20-L21</f>
        <v>39790.441093613415</v>
      </c>
      <c r="M76" s="6">
        <f>'LDV Data'!M20-M21</f>
        <v>39570.734193879718</v>
      </c>
      <c r="N76" s="6">
        <f>'LDV Data'!N20-N21</f>
        <v>39463.375844079892</v>
      </c>
      <c r="O76" s="6">
        <f>'LDV Data'!O20-O21</f>
        <v>39458.849122338666</v>
      </c>
    </row>
    <row r="77" spans="1:15" x14ac:dyDescent="0.25">
      <c r="A77" s="5" t="s">
        <v>20</v>
      </c>
      <c r="B77" s="6">
        <f>'LDV Data'!B21-B22</f>
        <v>39778.315412269134</v>
      </c>
      <c r="C77" s="6">
        <f>'LDV Data'!C21-C22</f>
        <v>38265.54468854575</v>
      </c>
      <c r="D77" s="6">
        <f>'LDV Data'!D21-D22</f>
        <v>37093.866147681685</v>
      </c>
      <c r="E77" s="6">
        <f>'LDV Data'!E21-E22</f>
        <v>36168.238994266372</v>
      </c>
      <c r="F77" s="6">
        <f>'LDV Data'!F21-F22</f>
        <v>35434.081813978089</v>
      </c>
      <c r="G77" s="6">
        <f>'LDV Data'!G21-G22</f>
        <v>34849.503321932294</v>
      </c>
      <c r="H77" s="6">
        <f>'LDV Data'!H21-H22</f>
        <v>34433.490018948527</v>
      </c>
      <c r="I77" s="6">
        <f>'LDV Data'!I21-I22</f>
        <v>34165.289373909778</v>
      </c>
      <c r="J77" s="6">
        <f>'LDV Data'!J21-J22</f>
        <v>34096.894938437414</v>
      </c>
      <c r="K77" s="6">
        <f>'LDV Data'!K21-K22</f>
        <v>33699.295194457161</v>
      </c>
      <c r="L77" s="6">
        <f>'LDV Data'!L21-L22</f>
        <v>33453.709500770245</v>
      </c>
      <c r="M77" s="6">
        <f>'LDV Data'!M21-M22</f>
        <v>33290.853057678083</v>
      </c>
      <c r="N77" s="6">
        <f>'LDV Data'!N21-N22</f>
        <v>33181.385888201927</v>
      </c>
      <c r="O77" s="6">
        <f>'LDV Data'!O21-O22</f>
        <v>33120.403304737585</v>
      </c>
    </row>
    <row r="78" spans="1:15" x14ac:dyDescent="0.25">
      <c r="A78" s="5" t="s">
        <v>21</v>
      </c>
      <c r="B78" s="6">
        <f>'LDV Data'!B22-B23</f>
        <v>40558.421148143527</v>
      </c>
      <c r="C78" s="6">
        <f>'LDV Data'!C22-C23</f>
        <v>38896.292765839862</v>
      </c>
      <c r="D78" s="6">
        <f>'LDV Data'!D22-D23</f>
        <v>37605.896310978991</v>
      </c>
      <c r="E78" s="6">
        <f>'LDV Data'!E22-E23</f>
        <v>36589.391792603346</v>
      </c>
      <c r="F78" s="6">
        <f>'LDV Data'!F22-F23</f>
        <v>35789.658233111913</v>
      </c>
      <c r="G78" s="6">
        <f>'LDV Data'!G22-G23</f>
        <v>35162.470736574491</v>
      </c>
      <c r="H78" s="6">
        <f>'LDV Data'!H22-H23</f>
        <v>34724.687305992855</v>
      </c>
      <c r="I78" s="6">
        <f>'LDV Data'!I22-I23</f>
        <v>34453.615347173305</v>
      </c>
      <c r="J78" s="6">
        <f>'LDV Data'!J22-J23</f>
        <v>34405.827208661343</v>
      </c>
      <c r="K78" s="6">
        <f>'LDV Data'!K22-K23</f>
        <v>33973.483031597083</v>
      </c>
      <c r="L78" s="6">
        <f>'LDV Data'!L22-L23</f>
        <v>33706.025483125472</v>
      </c>
      <c r="M78" s="6">
        <f>'LDV Data'!M22-M23</f>
        <v>33537.109953597428</v>
      </c>
      <c r="N78" s="6">
        <f>'LDV Data'!N22-N23</f>
        <v>33435.827819072074</v>
      </c>
      <c r="O78" s="6">
        <f>'LDV Data'!O22-O23</f>
        <v>33396.199569792836</v>
      </c>
    </row>
    <row r="79" spans="1:15" x14ac:dyDescent="0.25">
      <c r="A79" s="5" t="s">
        <v>22</v>
      </c>
      <c r="B79" s="6">
        <f>'LDV Data'!B23-B24</f>
        <v>41683.24592222381</v>
      </c>
      <c r="C79" s="6">
        <f>'LDV Data'!C23-C24</f>
        <v>39843.220990549489</v>
      </c>
      <c r="D79" s="6">
        <f>'LDV Data'!D23-D24</f>
        <v>38458.30917175737</v>
      </c>
      <c r="E79" s="6">
        <f>'LDV Data'!E23-E24</f>
        <v>37370.39405463374</v>
      </c>
      <c r="F79" s="6">
        <f>'LDV Data'!F23-F24</f>
        <v>36520.963889941566</v>
      </c>
      <c r="G79" s="6">
        <f>'LDV Data'!G23-G24</f>
        <v>35864.073214056996</v>
      </c>
      <c r="H79" s="6">
        <f>'LDV Data'!H23-H24</f>
        <v>35414.981862900117</v>
      </c>
      <c r="I79" s="6">
        <f>'LDV Data'!I23-I24</f>
        <v>35149.515292831748</v>
      </c>
      <c r="J79" s="6">
        <f>'LDV Data'!J23-J24</f>
        <v>35123.594598574913</v>
      </c>
      <c r="K79" s="6">
        <f>'LDV Data'!K23-K24</f>
        <v>34644.272723412083</v>
      </c>
      <c r="L79" s="6">
        <f>'LDV Data'!L23-L24</f>
        <v>34331.220316612205</v>
      </c>
      <c r="M79" s="6">
        <f>'LDV Data'!M23-M24</f>
        <v>34133.375067816574</v>
      </c>
      <c r="N79" s="6">
        <f>'LDV Data'!N23-N24</f>
        <v>34018.176837112645</v>
      </c>
      <c r="O79" s="6">
        <f>'LDV Data'!O23-O24</f>
        <v>33978.514920281443</v>
      </c>
    </row>
    <row r="80" spans="1:15" x14ac:dyDescent="0.25">
      <c r="A80" s="5" t="s">
        <v>23</v>
      </c>
      <c r="B80" s="6">
        <f>'LDV Data'!B24-B25</f>
        <v>42590.091853915765</v>
      </c>
      <c r="C80" s="6">
        <f>'LDV Data'!C24-C25</f>
        <v>40564.013692648856</v>
      </c>
      <c r="D80" s="6">
        <f>'LDV Data'!D24-D25</f>
        <v>38986.413036821919</v>
      </c>
      <c r="E80" s="6">
        <f>'LDV Data'!E24-E25</f>
        <v>37751.442432156909</v>
      </c>
      <c r="F80" s="6">
        <f>'LDV Data'!F24-F25</f>
        <v>36795.296417426114</v>
      </c>
      <c r="G80" s="6">
        <f>'LDV Data'!G24-G25</f>
        <v>36067.339887818118</v>
      </c>
      <c r="H80" s="6">
        <f>'LDV Data'!H24-H25</f>
        <v>35632.535042511896</v>
      </c>
      <c r="I80" s="6">
        <f>'LDV Data'!I24-I25</f>
        <v>35405.126872230161</v>
      </c>
      <c r="J80" s="6">
        <f>'LDV Data'!J24-J25</f>
        <v>35465.85794470671</v>
      </c>
      <c r="K80" s="6">
        <f>'LDV Data'!K24-K25</f>
        <v>34936.559499032388</v>
      </c>
      <c r="L80" s="6">
        <f>'LDV Data'!L24-L25</f>
        <v>34602.19717975118</v>
      </c>
      <c r="M80" s="6">
        <f>'LDV Data'!M24-M25</f>
        <v>34400.671582306619</v>
      </c>
      <c r="N80" s="6">
        <f>'LDV Data'!N24-N25</f>
        <v>34297.675887208272</v>
      </c>
      <c r="O80" s="6">
        <f>'LDV Data'!O24-O25</f>
        <v>34284.903169361874</v>
      </c>
    </row>
    <row r="81" spans="1:15" x14ac:dyDescent="0.25">
      <c r="A81" s="5" t="s">
        <v>24</v>
      </c>
      <c r="B81" s="6">
        <f>'LDV Data'!B25-B26</f>
        <v>43805.975949679952</v>
      </c>
      <c r="C81" s="6">
        <f>'LDV Data'!C25-C26</f>
        <v>41653.091973663424</v>
      </c>
      <c r="D81" s="6">
        <f>'LDV Data'!D25-D26</f>
        <v>39972.006712234164</v>
      </c>
      <c r="E81" s="6">
        <f>'LDV Data'!E25-E26</f>
        <v>38655.498220306203</v>
      </c>
      <c r="F81" s="6">
        <f>'LDV Data'!F25-F26</f>
        <v>37638.875864389127</v>
      </c>
      <c r="G81" s="6">
        <f>'LDV Data'!G25-G26</f>
        <v>36870.199109254725</v>
      </c>
      <c r="H81" s="6">
        <f>'LDV Data'!H25-H26</f>
        <v>36359.324824539799</v>
      </c>
      <c r="I81" s="6">
        <f>'LDV Data'!I25-I26</f>
        <v>36108.41323106482</v>
      </c>
      <c r="J81" s="6">
        <f>'LDV Data'!J25-J26</f>
        <v>36183.799176781962</v>
      </c>
      <c r="K81" s="6">
        <f>'LDV Data'!K25-K26</f>
        <v>35588.202345158039</v>
      </c>
      <c r="L81" s="6">
        <f>'LDV Data'!L25-L26</f>
        <v>35221.04901912708</v>
      </c>
      <c r="M81" s="6">
        <f>'LDV Data'!M25-M26</f>
        <v>35007.337112085806</v>
      </c>
      <c r="N81" s="6">
        <f>'LDV Data'!N25-N26</f>
        <v>34910.550519444856</v>
      </c>
      <c r="O81" s="6">
        <f>'LDV Data'!O25-O26</f>
        <v>34920.824172858884</v>
      </c>
    </row>
    <row r="82" spans="1:15" x14ac:dyDescent="0.25">
      <c r="A82" s="5" t="s">
        <v>25</v>
      </c>
      <c r="B82" s="6">
        <f>'LDV Data'!B26-B27</f>
        <v>44668.516368464203</v>
      </c>
      <c r="C82" s="6">
        <f>'LDV Data'!C26-C27</f>
        <v>42391.587133726644</v>
      </c>
      <c r="D82" s="6">
        <f>'LDV Data'!D26-D27</f>
        <v>40606.800091523095</v>
      </c>
      <c r="E82" s="6">
        <f>'LDV Data'!E26-E27</f>
        <v>39205.95036305915</v>
      </c>
      <c r="F82" s="6">
        <f>'LDV Data'!F26-F27</f>
        <v>38123.370068099153</v>
      </c>
      <c r="G82" s="6">
        <f>'LDV Data'!G26-G27</f>
        <v>37306.125656663928</v>
      </c>
      <c r="H82" s="6">
        <f>'LDV Data'!H26-H27</f>
        <v>36772.879873796504</v>
      </c>
      <c r="I82" s="6">
        <f>'LDV Data'!I26-I27</f>
        <v>36573.720019420485</v>
      </c>
      <c r="J82" s="6">
        <f>'LDV Data'!J26-J27</f>
        <v>36646.281199669262</v>
      </c>
      <c r="K82" s="6">
        <f>'LDV Data'!K26-K27</f>
        <v>35981.41536748613</v>
      </c>
      <c r="L82" s="6">
        <f>'LDV Data'!L26-L27</f>
        <v>35582.98892146202</v>
      </c>
      <c r="M82" s="6">
        <f>'LDV Data'!M26-M27</f>
        <v>35361.370080312103</v>
      </c>
      <c r="N82" s="6">
        <f>'LDV Data'!N26-N27</f>
        <v>35277.690154443488</v>
      </c>
      <c r="O82" s="6">
        <f>'LDV Data'!O26-O27</f>
        <v>35320.462825044189</v>
      </c>
    </row>
    <row r="83" spans="1:15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ht="15.75" x14ac:dyDescent="0.25">
      <c r="A84" s="40" t="s">
        <v>26</v>
      </c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</row>
    <row r="85" spans="1:15" ht="15.75" x14ac:dyDescent="0.25">
      <c r="A85" s="3"/>
      <c r="B85" s="4">
        <v>2022</v>
      </c>
      <c r="C85" s="4">
        <v>2023</v>
      </c>
      <c r="D85" s="4">
        <v>2024</v>
      </c>
      <c r="E85" s="4">
        <v>2025</v>
      </c>
      <c r="F85" s="4">
        <v>2026</v>
      </c>
      <c r="G85" s="4">
        <v>2027</v>
      </c>
      <c r="H85" s="4">
        <v>2028</v>
      </c>
      <c r="I85" s="4">
        <v>2029</v>
      </c>
      <c r="J85" s="4">
        <v>2030</v>
      </c>
      <c r="K85" s="4">
        <v>2031</v>
      </c>
      <c r="L85" s="4">
        <v>2032</v>
      </c>
      <c r="M85" s="4">
        <v>2033</v>
      </c>
      <c r="N85" s="4">
        <v>2034</v>
      </c>
      <c r="O85" s="4">
        <v>2035</v>
      </c>
    </row>
    <row r="86" spans="1:15" x14ac:dyDescent="0.25">
      <c r="A86" s="5" t="s">
        <v>27</v>
      </c>
      <c r="B86" s="6">
        <f>'LDV Data'!B30-B31</f>
        <v>33581.280225672614</v>
      </c>
      <c r="C86" s="6">
        <f>'LDV Data'!C30-C31</f>
        <v>33206.391644216776</v>
      </c>
      <c r="D86" s="6">
        <f>'LDV Data'!D30-D31</f>
        <v>32935.856068087633</v>
      </c>
      <c r="E86" s="6">
        <f>'LDV Data'!E30-E31</f>
        <v>32737.35746972169</v>
      </c>
      <c r="F86" s="6">
        <f>'LDV Data'!F30-F31</f>
        <v>32593.71776990698</v>
      </c>
      <c r="G86" s="6">
        <f>'LDV Data'!G30-G31</f>
        <v>32491.308022191704</v>
      </c>
      <c r="H86" s="6">
        <f>'LDV Data'!H30-H31</f>
        <v>32437.577452976606</v>
      </c>
      <c r="I86" s="6">
        <f>'LDV Data'!I30-I31</f>
        <v>32412.182219390015</v>
      </c>
      <c r="J86" s="6">
        <f>'LDV Data'!J30-J31</f>
        <v>32419.722281512819</v>
      </c>
      <c r="K86" s="6">
        <f>'LDV Data'!K30-K31</f>
        <v>32408.433916551832</v>
      </c>
      <c r="L86" s="6">
        <f>'LDV Data'!L30-L31</f>
        <v>32423.110506913359</v>
      </c>
      <c r="M86" s="6">
        <f>'LDV Data'!M30-M31</f>
        <v>32455.522285624153</v>
      </c>
      <c r="N86" s="6">
        <f>'LDV Data'!N30-N31</f>
        <v>32504.487939946448</v>
      </c>
      <c r="O86" s="6">
        <f>'LDV Data'!O30-O31</f>
        <v>32569.013145554887</v>
      </c>
    </row>
    <row r="87" spans="1:15" x14ac:dyDescent="0.25">
      <c r="A87" s="5" t="s">
        <v>28</v>
      </c>
      <c r="B87" s="6">
        <f>'LDV Data'!B31-B32</f>
        <v>33718.595343796485</v>
      </c>
      <c r="C87" s="6">
        <f>'LDV Data'!C31-C32</f>
        <v>33312.076989282155</v>
      </c>
      <c r="D87" s="6">
        <f>'LDV Data'!D31-D32</f>
        <v>33021.22351215018</v>
      </c>
      <c r="E87" s="6">
        <f>'LDV Data'!E31-E32</f>
        <v>32811.86952381739</v>
      </c>
      <c r="F87" s="6">
        <f>'LDV Data'!F31-F32</f>
        <v>32665.721856101452</v>
      </c>
      <c r="G87" s="6">
        <f>'LDV Data'!G31-G32</f>
        <v>32568.094908408595</v>
      </c>
      <c r="H87" s="6">
        <f>'LDV Data'!H31-H32</f>
        <v>32527.056611237975</v>
      </c>
      <c r="I87" s="6">
        <f>'LDV Data'!I31-I32</f>
        <v>32519.907340552476</v>
      </c>
      <c r="J87" s="6">
        <f>'LDV Data'!J31-J32</f>
        <v>32552.359916272602</v>
      </c>
      <c r="K87" s="6">
        <f>'LDV Data'!K31-K32</f>
        <v>32518.553742572563</v>
      </c>
      <c r="L87" s="6">
        <f>'LDV Data'!L31-L32</f>
        <v>32514.501543742092</v>
      </c>
      <c r="M87" s="6">
        <f>'LDV Data'!M31-M32</f>
        <v>32531.482193394873</v>
      </c>
      <c r="N87" s="6">
        <f>'LDV Data'!N31-N32</f>
        <v>32568.016018176633</v>
      </c>
      <c r="O87" s="6">
        <f>'LDV Data'!O31-O32</f>
        <v>32622.911639866623</v>
      </c>
    </row>
    <row r="88" spans="1:15" x14ac:dyDescent="0.25">
      <c r="A88" s="5" t="s">
        <v>29</v>
      </c>
      <c r="B88" s="6">
        <f>'LDV Data'!B32-B33</f>
        <v>33926.415865195027</v>
      </c>
      <c r="C88" s="6">
        <f>'LDV Data'!C32-C33</f>
        <v>33486.517544669616</v>
      </c>
      <c r="D88" s="6">
        <f>'LDV Data'!D32-D33</f>
        <v>33174.910671335332</v>
      </c>
      <c r="E88" s="6">
        <f>'LDV Data'!E32-E33</f>
        <v>32955.192855495094</v>
      </c>
      <c r="F88" s="6">
        <f>'LDV Data'!F32-F33</f>
        <v>32807.936454363247</v>
      </c>
      <c r="G88" s="6">
        <f>'LDV Data'!G32-G33</f>
        <v>32717.238462065579</v>
      </c>
      <c r="H88" s="6">
        <f>'LDV Data'!H32-H33</f>
        <v>32691.719383713811</v>
      </c>
      <c r="I88" s="6">
        <f>'LDV Data'!I32-I33</f>
        <v>32706.304135465223</v>
      </c>
      <c r="J88" s="6">
        <f>'LDV Data'!J32-J33</f>
        <v>32767.725068842352</v>
      </c>
      <c r="K88" s="6">
        <f>'LDV Data'!K32-K33</f>
        <v>32726.873929154124</v>
      </c>
      <c r="L88" s="6">
        <f>'LDV Data'!L32-L33</f>
        <v>32719.447658134559</v>
      </c>
      <c r="M88" s="6">
        <f>'LDV Data'!M32-M33</f>
        <v>32736.57353613801</v>
      </c>
      <c r="N88" s="6">
        <f>'LDV Data'!N32-N33</f>
        <v>32776.449673176532</v>
      </c>
      <c r="O88" s="6">
        <f>'LDV Data'!O32-O33</f>
        <v>32837.666886791252</v>
      </c>
    </row>
    <row r="89" spans="1:15" x14ac:dyDescent="0.25">
      <c r="A89" s="5" t="s">
        <v>30</v>
      </c>
      <c r="B89" s="6">
        <f>'LDV Data'!B33-B34</f>
        <v>34078.116762928024</v>
      </c>
      <c r="C89" s="6">
        <f>'LDV Data'!C33-C34</f>
        <v>33593.252129380009</v>
      </c>
      <c r="D89" s="6">
        <f>'LDV Data'!D33-D34</f>
        <v>33247.782502665199</v>
      </c>
      <c r="E89" s="6">
        <f>'LDV Data'!E33-E34</f>
        <v>33003.653448032506</v>
      </c>
      <c r="F89" s="6">
        <f>'LDV Data'!F33-F34</f>
        <v>32840.417788798542</v>
      </c>
      <c r="G89" s="6">
        <f>'LDV Data'!G33-G34</f>
        <v>32741.181996482919</v>
      </c>
      <c r="H89" s="6">
        <f>'LDV Data'!H33-H34</f>
        <v>32715.242205457282</v>
      </c>
      <c r="I89" s="6">
        <f>'LDV Data'!I33-I34</f>
        <v>32735.217472099757</v>
      </c>
      <c r="J89" s="6">
        <f>'LDV Data'!J33-J34</f>
        <v>32810.577133041021</v>
      </c>
      <c r="K89" s="6">
        <f>'LDV Data'!K33-K34</f>
        <v>32764.38894098247</v>
      </c>
      <c r="L89" s="6">
        <f>'LDV Data'!L33-L34</f>
        <v>32756.639085075494</v>
      </c>
      <c r="M89" s="6">
        <f>'LDV Data'!M33-M34</f>
        <v>32776.796210138025</v>
      </c>
      <c r="N89" s="6">
        <f>'LDV Data'!N33-N34</f>
        <v>32822.741991454015</v>
      </c>
      <c r="O89" s="6">
        <f>'LDV Data'!O33-O34</f>
        <v>32892.857446902359</v>
      </c>
    </row>
    <row r="90" spans="1:15" x14ac:dyDescent="0.25">
      <c r="A90" s="5" t="s">
        <v>31</v>
      </c>
      <c r="B90" s="6">
        <f>'LDV Data'!B34-B35</f>
        <v>34461.975598738267</v>
      </c>
      <c r="C90" s="6">
        <f>'LDV Data'!C34-C35</f>
        <v>33923.829187898802</v>
      </c>
      <c r="D90" s="6">
        <f>'LDV Data'!D34-D35</f>
        <v>33537.119122358308</v>
      </c>
      <c r="E90" s="6">
        <f>'LDV Data'!E34-E35</f>
        <v>33261.837709150612</v>
      </c>
      <c r="F90" s="6">
        <f>'LDV Data'!F34-F35</f>
        <v>33076.567883910728</v>
      </c>
      <c r="G90" s="6">
        <f>'LDV Data'!G34-G35</f>
        <v>32963.296148403257</v>
      </c>
      <c r="H90" s="6">
        <f>'LDV Data'!H34-H35</f>
        <v>32931.935959921248</v>
      </c>
      <c r="I90" s="6">
        <f>'LDV Data'!I34-I35</f>
        <v>32953.659098529883</v>
      </c>
      <c r="J90" s="6">
        <f>'LDV Data'!J34-J35</f>
        <v>33038.344386554483</v>
      </c>
      <c r="K90" s="6">
        <f>'LDV Data'!K34-K35</f>
        <v>32982.752165686303</v>
      </c>
      <c r="L90" s="6">
        <f>'LDV Data'!L34-L35</f>
        <v>32970.987508926046</v>
      </c>
      <c r="M90" s="6">
        <f>'LDV Data'!M34-M35</f>
        <v>32990.680189384038</v>
      </c>
      <c r="N90" s="6">
        <f>'LDV Data'!N34-N35</f>
        <v>33039.382696685054</v>
      </c>
      <c r="O90" s="6">
        <f>'LDV Data'!O34-O35</f>
        <v>33115.254726670428</v>
      </c>
    </row>
    <row r="91" spans="1:15" x14ac:dyDescent="0.25">
      <c r="A91" s="5" t="s">
        <v>32</v>
      </c>
      <c r="B91" s="6">
        <f>'LDV Data'!B35-B36</f>
        <v>34458.050734990698</v>
      </c>
      <c r="C91" s="6">
        <f>'LDV Data'!C35-C36</f>
        <v>33898.126671919017</v>
      </c>
      <c r="D91" s="6">
        <f>'LDV Data'!D35-D36</f>
        <v>33497.86820141811</v>
      </c>
      <c r="E91" s="6">
        <f>'LDV Data'!E35-E36</f>
        <v>33217.569781010818</v>
      </c>
      <c r="F91" s="6">
        <f>'LDV Data'!F35-F36</f>
        <v>33035.694970970348</v>
      </c>
      <c r="G91" s="6">
        <f>'LDV Data'!G35-G36</f>
        <v>32933.290684226733</v>
      </c>
      <c r="H91" s="6">
        <f>'LDV Data'!H35-H36</f>
        <v>32921.164223223575</v>
      </c>
      <c r="I91" s="6">
        <f>'LDV Data'!I35-I36</f>
        <v>32969.432337793267</v>
      </c>
      <c r="J91" s="6">
        <f>'LDV Data'!J35-J36</f>
        <v>33086.479995459144</v>
      </c>
      <c r="K91" s="6">
        <f>'LDV Data'!K35-K36</f>
        <v>33024.178936805292</v>
      </c>
      <c r="L91" s="6">
        <f>'LDV Data'!L35-L36</f>
        <v>33010.961142040716</v>
      </c>
      <c r="M91" s="6">
        <f>'LDV Data'!M35-M36</f>
        <v>33032.624222620623</v>
      </c>
      <c r="N91" s="6">
        <f>'LDV Data'!N35-N36</f>
        <v>33086.388399288553</v>
      </c>
      <c r="O91" s="6">
        <f>'LDV Data'!O35-O36</f>
        <v>33170.19195576162</v>
      </c>
    </row>
    <row r="92" spans="1:15" x14ac:dyDescent="0.25">
      <c r="A92" s="5" t="s">
        <v>33</v>
      </c>
      <c r="B92" s="6">
        <f>'LDV Data'!B36-B37</f>
        <v>34675.709980523265</v>
      </c>
      <c r="C92" s="6">
        <f>'LDV Data'!C36-C37</f>
        <v>34348.122941607209</v>
      </c>
      <c r="D92" s="6">
        <f>'LDV Data'!D36-D37</f>
        <v>34107.097036753294</v>
      </c>
      <c r="E92" s="6">
        <f>'LDV Data'!E36-E37</f>
        <v>33926.268636953435</v>
      </c>
      <c r="F92" s="6">
        <f>'LDV Data'!F36-F37</f>
        <v>33791.997579043906</v>
      </c>
      <c r="G92" s="6">
        <f>'LDV Data'!G36-G37</f>
        <v>33692.858578442174</v>
      </c>
      <c r="H92" s="6">
        <f>'LDV Data'!H36-H37</f>
        <v>33639.473705213757</v>
      </c>
      <c r="I92" s="6">
        <f>'LDV Data'!I36-I37</f>
        <v>33611.020023941674</v>
      </c>
      <c r="J92" s="6">
        <f>'LDV Data'!J36-J37</f>
        <v>33612.901619644908</v>
      </c>
      <c r="K92" s="6">
        <f>'LDV Data'!K36-K37</f>
        <v>33587.62774972328</v>
      </c>
      <c r="L92" s="6">
        <f>'LDV Data'!L36-L37</f>
        <v>33591.268484553395</v>
      </c>
      <c r="M92" s="6">
        <f>'LDV Data'!M36-M37</f>
        <v>33614.506380125269</v>
      </c>
      <c r="N92" s="6">
        <f>'LDV Data'!N36-N37</f>
        <v>33655.896690771799</v>
      </c>
      <c r="O92" s="6">
        <f>'LDV Data'!O36-O37</f>
        <v>33714.249185290813</v>
      </c>
    </row>
    <row r="93" spans="1:15" x14ac:dyDescent="0.25">
      <c r="A93" s="5" t="s">
        <v>34</v>
      </c>
      <c r="B93" s="6">
        <f>'LDV Data'!B37-B38</f>
        <v>34737.029298358975</v>
      </c>
      <c r="C93" s="6">
        <f>'LDV Data'!C37-C38</f>
        <v>34377.147409200887</v>
      </c>
      <c r="D93" s="6">
        <f>'LDV Data'!D37-D38</f>
        <v>34113.04862740219</v>
      </c>
      <c r="E93" s="6">
        <f>'LDV Data'!E37-E38</f>
        <v>33916.983238006236</v>
      </c>
      <c r="F93" s="6">
        <f>'LDV Data'!F37-F38</f>
        <v>33774.484251372014</v>
      </c>
      <c r="G93" s="6">
        <f>'LDV Data'!G37-G38</f>
        <v>33673.307378855694</v>
      </c>
      <c r="H93" s="6">
        <f>'LDV Data'!H37-H38</f>
        <v>33625.05555225048</v>
      </c>
      <c r="I93" s="6">
        <f>'LDV Data'!I37-I38</f>
        <v>33606.55166192889</v>
      </c>
      <c r="J93" s="6">
        <f>'LDV Data'!J37-J38</f>
        <v>33621.7903913271</v>
      </c>
      <c r="K93" s="6">
        <f>'LDV Data'!K37-K38</f>
        <v>33594.944953893559</v>
      </c>
      <c r="L93" s="6">
        <f>'LDV Data'!L37-L38</f>
        <v>33602.256489439766</v>
      </c>
      <c r="M93" s="6">
        <f>'LDV Data'!M37-M38</f>
        <v>33633.481914602868</v>
      </c>
      <c r="N93" s="6">
        <f>'LDV Data'!N37-N38</f>
        <v>33686.753865548533</v>
      </c>
      <c r="O93" s="6">
        <f>'LDV Data'!O37-O38</f>
        <v>33760.595085428788</v>
      </c>
    </row>
    <row r="94" spans="1:15" x14ac:dyDescent="0.25">
      <c r="A94" s="5" t="s">
        <v>35</v>
      </c>
      <c r="B94" s="6">
        <f>'LDV Data'!B38-B39</f>
        <v>35198.254673600139</v>
      </c>
      <c r="C94" s="6">
        <f>'LDV Data'!C38-C39</f>
        <v>34787.697410663925</v>
      </c>
      <c r="D94" s="6">
        <f>'LDV Data'!D38-D39</f>
        <v>34483.577896249219</v>
      </c>
      <c r="E94" s="6">
        <f>'LDV Data'!E38-E39</f>
        <v>34256.342022836921</v>
      </c>
      <c r="F94" s="6">
        <f>'LDV Data'!F38-F39</f>
        <v>34090.676077877382</v>
      </c>
      <c r="G94" s="6">
        <f>'LDV Data'!G38-G39</f>
        <v>33973.358646845154</v>
      </c>
      <c r="H94" s="6">
        <f>'LDV Data'!H38-H39</f>
        <v>33916.907892767151</v>
      </c>
      <c r="I94" s="6">
        <f>'LDV Data'!I38-I39</f>
        <v>33895.768658590736</v>
      </c>
      <c r="J94" s="6">
        <f>'LDV Data'!J38-J39</f>
        <v>33911.90695521234</v>
      </c>
      <c r="K94" s="6">
        <f>'LDV Data'!K38-K39</f>
        <v>33860.404580219576</v>
      </c>
      <c r="L94" s="6">
        <f>'LDV Data'!L38-L39</f>
        <v>33848.128439241031</v>
      </c>
      <c r="M94" s="6">
        <f>'LDV Data'!M38-M39</f>
        <v>33864.296472376518</v>
      </c>
      <c r="N94" s="6">
        <f>'LDV Data'!N38-N39</f>
        <v>33906.606420099299</v>
      </c>
      <c r="O94" s="6">
        <f>'LDV Data'!O38-O39</f>
        <v>33973.283263092635</v>
      </c>
    </row>
    <row r="95" spans="1:15" x14ac:dyDescent="0.25">
      <c r="A95" s="5" t="s">
        <v>36</v>
      </c>
      <c r="B95" s="6">
        <f>'LDV Data'!B39-B40</f>
        <v>35274.640975962837</v>
      </c>
      <c r="C95" s="6">
        <f>'LDV Data'!C39-C40</f>
        <v>34830.501480365507</v>
      </c>
      <c r="D95" s="6">
        <f>'LDV Data'!D39-D40</f>
        <v>34502.169401601277</v>
      </c>
      <c r="E95" s="6">
        <f>'LDV Data'!E39-E40</f>
        <v>34258.772619987765</v>
      </c>
      <c r="F95" s="6">
        <f>'LDV Data'!F39-F40</f>
        <v>34084.211189850961</v>
      </c>
      <c r="G95" s="6">
        <f>'LDV Data'!G39-G40</f>
        <v>33964.482617965332</v>
      </c>
      <c r="H95" s="6">
        <f>'LDV Data'!H39-H40</f>
        <v>33913.123489779406</v>
      </c>
      <c r="I95" s="6">
        <f>'LDV Data'!I39-I40</f>
        <v>33902.254877645988</v>
      </c>
      <c r="J95" s="6">
        <f>'LDV Data'!J39-J40</f>
        <v>33933.638279872364</v>
      </c>
      <c r="K95" s="6">
        <f>'LDV Data'!K39-K40</f>
        <v>33878.107427475152</v>
      </c>
      <c r="L95" s="6">
        <f>'LDV Data'!L39-L40</f>
        <v>33868.505027937601</v>
      </c>
      <c r="M95" s="6">
        <f>'LDV Data'!M39-M40</f>
        <v>33891.724707841073</v>
      </c>
      <c r="N95" s="6">
        <f>'LDV Data'!N39-N40</f>
        <v>33945.037313508394</v>
      </c>
      <c r="O95" s="6">
        <f>'LDV Data'!O39-O40</f>
        <v>34026.380028995896</v>
      </c>
    </row>
    <row r="96" spans="1:15" x14ac:dyDescent="0.25">
      <c r="A96" s="5" t="s">
        <v>37</v>
      </c>
      <c r="B96" s="6">
        <f>'LDV Data'!B40-B41</f>
        <v>35577.455831023079</v>
      </c>
      <c r="C96" s="6">
        <f>'LDV Data'!C40-C41</f>
        <v>35096.309107775924</v>
      </c>
      <c r="D96" s="6">
        <f>'LDV Data'!D40-D41</f>
        <v>34737.5061177432</v>
      </c>
      <c r="E96" s="6">
        <f>'LDV Data'!E40-E41</f>
        <v>34471.657814751437</v>
      </c>
      <c r="F96" s="6">
        <f>'LDV Data'!F40-F41</f>
        <v>34282.627088115012</v>
      </c>
      <c r="G96" s="6">
        <f>'LDV Data'!G40-G41</f>
        <v>34155.512182403836</v>
      </c>
      <c r="H96" s="6">
        <f>'LDV Data'!H40-H41</f>
        <v>34104.818979252093</v>
      </c>
      <c r="I96" s="6">
        <f>'LDV Data'!I40-I41</f>
        <v>34101.279013650943</v>
      </c>
      <c r="J96" s="6">
        <f>'LDV Data'!J40-J41</f>
        <v>34143.509392451117</v>
      </c>
      <c r="K96" s="6">
        <f>'LDV Data'!K40-K41</f>
        <v>34080.169796500508</v>
      </c>
      <c r="L96" s="6">
        <f>'LDV Data'!L40-L41</f>
        <v>34069.676616267308</v>
      </c>
      <c r="M96" s="6">
        <f>'LDV Data'!M40-M41</f>
        <v>34096.569132448116</v>
      </c>
      <c r="N96" s="6">
        <f>'LDV Data'!N40-N41</f>
        <v>34157.684115597636</v>
      </c>
      <c r="O96" s="6">
        <f>'LDV Data'!O40-O41</f>
        <v>34250.66432662624</v>
      </c>
    </row>
    <row r="97" spans="1:15" x14ac:dyDescent="0.25">
      <c r="A97" s="5" t="s">
        <v>38</v>
      </c>
      <c r="B97" s="6">
        <f>'LDV Data'!B41-B42</f>
        <v>35656.896678059886</v>
      </c>
      <c r="C97" s="6">
        <f>'LDV Data'!C41-C42</f>
        <v>35158.837302181608</v>
      </c>
      <c r="D97" s="6">
        <f>'LDV Data'!D41-D42</f>
        <v>34791.44312160134</v>
      </c>
      <c r="E97" s="6">
        <f>'LDV Data'!E41-E42</f>
        <v>34522.702859456134</v>
      </c>
      <c r="F97" s="6">
        <f>'LDV Data'!F41-F42</f>
        <v>34336.049664781072</v>
      </c>
      <c r="G97" s="6">
        <f>'LDV Data'!G41-G42</f>
        <v>34217.374990615972</v>
      </c>
      <c r="H97" s="6">
        <f>'LDV Data'!H41-H42</f>
        <v>34183.444863116842</v>
      </c>
      <c r="I97" s="6">
        <f>'LDV Data'!I41-I42</f>
        <v>34203.517377496311</v>
      </c>
      <c r="J97" s="6">
        <f>'LDV Data'!J41-J42</f>
        <v>34270.972766625819</v>
      </c>
      <c r="K97" s="6">
        <f>'LDV Data'!K41-K42</f>
        <v>34182.854872717602</v>
      </c>
      <c r="L97" s="6">
        <f>'LDV Data'!L41-L42</f>
        <v>34154.389453003881</v>
      </c>
      <c r="M97" s="6">
        <f>'LDV Data'!M41-M42</f>
        <v>34167.762108353134</v>
      </c>
      <c r="N97" s="6">
        <f>'LDV Data'!N41-N42</f>
        <v>34219.372320408111</v>
      </c>
      <c r="O97" s="6">
        <f>'LDV Data'!O41-O42</f>
        <v>34306.568294460631</v>
      </c>
    </row>
    <row r="98" spans="1:15" x14ac:dyDescent="0.25">
      <c r="A98" s="5" t="s">
        <v>39</v>
      </c>
      <c r="B98" s="6">
        <f>'LDV Data'!B42-B43</f>
        <v>52734.040423424492</v>
      </c>
      <c r="C98" s="6">
        <f>'LDV Data'!C42-C43</f>
        <v>52279.830092018477</v>
      </c>
      <c r="D98" s="6">
        <f>'LDV Data'!D42-D43</f>
        <v>51945.471408267993</v>
      </c>
      <c r="E98" s="6">
        <f>'LDV Data'!E42-E43</f>
        <v>51697.058612311215</v>
      </c>
      <c r="F98" s="6">
        <f>'LDV Data'!F42-F43</f>
        <v>51519.244365259845</v>
      </c>
      <c r="G98" s="6">
        <f>'LDV Data'!G42-G43</f>
        <v>51396.776599597884</v>
      </c>
      <c r="H98" s="6">
        <f>'LDV Data'!H42-H43</f>
        <v>51341.120810816319</v>
      </c>
      <c r="I98" s="6">
        <f>'LDV Data'!I42-I43</f>
        <v>51325.245924432136</v>
      </c>
      <c r="J98" s="6">
        <f>'LDV Data'!J42-J43</f>
        <v>51360.857928606063</v>
      </c>
      <c r="K98" s="6">
        <f>'LDV Data'!K42-K43</f>
        <v>51345.068902348234</v>
      </c>
      <c r="L98" s="6">
        <f>'LDV Data'!L42-L43</f>
        <v>51360.20416745828</v>
      </c>
      <c r="M98" s="6">
        <f>'LDV Data'!M42-M43</f>
        <v>51396.616699352926</v>
      </c>
      <c r="N98" s="6">
        <f>'LDV Data'!N42-N43</f>
        <v>51452.697431575158</v>
      </c>
      <c r="O98" s="6">
        <f>'LDV Data'!O42-O43</f>
        <v>51527.145225228625</v>
      </c>
    </row>
    <row r="99" spans="1:15" x14ac:dyDescent="0.25">
      <c r="A99" s="5" t="s">
        <v>40</v>
      </c>
      <c r="B99" s="6">
        <f>'LDV Data'!B43-B44</f>
        <v>53040.690284657416</v>
      </c>
      <c r="C99" s="6">
        <f>'LDV Data'!C43-C44</f>
        <v>52504.026700141956</v>
      </c>
      <c r="D99" s="6">
        <f>'LDV Data'!D43-D44</f>
        <v>52108.001858122421</v>
      </c>
      <c r="E99" s="6">
        <f>'LDV Data'!E43-E44</f>
        <v>51815.184736567026</v>
      </c>
      <c r="F99" s="6">
        <f>'LDV Data'!F43-F44</f>
        <v>51607.908953835111</v>
      </c>
      <c r="G99" s="6">
        <f>'LDV Data'!G43-G44</f>
        <v>51468.895152956116</v>
      </c>
      <c r="H99" s="6">
        <f>'LDV Data'!H43-H44</f>
        <v>51410.008614114566</v>
      </c>
      <c r="I99" s="6">
        <f>'LDV Data'!I43-I44</f>
        <v>51400.689455754633</v>
      </c>
      <c r="J99" s="6">
        <f>'LDV Data'!J43-J44</f>
        <v>51456.628546772328</v>
      </c>
      <c r="K99" s="6">
        <f>'LDV Data'!K43-K44</f>
        <v>51428.928829075965</v>
      </c>
      <c r="L99" s="6">
        <f>'LDV Data'!L43-L44</f>
        <v>51438.888434330758</v>
      </c>
      <c r="M99" s="6">
        <f>'LDV Data'!M43-M44</f>
        <v>51475.325505775843</v>
      </c>
      <c r="N99" s="6">
        <f>'LDV Data'!N43-N44</f>
        <v>51536.131452870686</v>
      </c>
      <c r="O99" s="6">
        <f>'LDV Data'!O43-O44</f>
        <v>51619.665365172717</v>
      </c>
    </row>
    <row r="100" spans="1:15" x14ac:dyDescent="0.25">
      <c r="A100" s="5" t="s">
        <v>41</v>
      </c>
      <c r="B100" s="6">
        <f>'LDV Data'!B44-B45</f>
        <v>53636.325312854882</v>
      </c>
      <c r="C100" s="6">
        <f>'LDV Data'!C44-C45</f>
        <v>53008.377323919907</v>
      </c>
      <c r="D100" s="6">
        <f>'LDV Data'!D44-D45</f>
        <v>52542.476068458112</v>
      </c>
      <c r="E100" s="6">
        <f>'LDV Data'!E44-E45</f>
        <v>52197.513230405799</v>
      </c>
      <c r="F100" s="6">
        <f>'LDV Data'!F44-F45</f>
        <v>51953.762774907278</v>
      </c>
      <c r="G100" s="6">
        <f>'LDV Data'!G44-G45</f>
        <v>51791.842053734741</v>
      </c>
      <c r="H100" s="6">
        <f>'LDV Data'!H44-H45</f>
        <v>51723.99774637512</v>
      </c>
      <c r="I100" s="6">
        <f>'LDV Data'!I44-I45</f>
        <v>51716.150709400434</v>
      </c>
      <c r="J100" s="6">
        <f>'LDV Data'!J44-J45</f>
        <v>51787.799577676145</v>
      </c>
      <c r="K100" s="6">
        <f>'LDV Data'!K44-K45</f>
        <v>51743.953886686162</v>
      </c>
      <c r="L100" s="6">
        <f>'LDV Data'!L44-L45</f>
        <v>51744.375214209766</v>
      </c>
      <c r="M100" s="6">
        <f>'LDV Data'!M44-M45</f>
        <v>51776.68927900878</v>
      </c>
      <c r="N100" s="6">
        <f>'LDV Data'!N44-N45</f>
        <v>51838.273346790971</v>
      </c>
      <c r="O100" s="6">
        <f>'LDV Data'!O44-O45</f>
        <v>51927.134139139045</v>
      </c>
    </row>
    <row r="101" spans="1:15" x14ac:dyDescent="0.25">
      <c r="A101" s="5" t="s">
        <v>42</v>
      </c>
      <c r="B101" s="6">
        <f>'LDV Data'!B45-B46</f>
        <v>53952.610342384018</v>
      </c>
      <c r="C101" s="6">
        <f>'LDV Data'!C45-C46</f>
        <v>53245.890710122389</v>
      </c>
      <c r="D101" s="6">
        <f>'LDV Data'!D45-D46</f>
        <v>52718.883490650056</v>
      </c>
      <c r="E101" s="6">
        <f>'LDV Data'!E45-E46</f>
        <v>52329.535230406538</v>
      </c>
      <c r="F101" s="6">
        <f>'LDV Data'!F45-F46</f>
        <v>52056.070862149463</v>
      </c>
      <c r="G101" s="6">
        <f>'LDV Data'!G45-G46</f>
        <v>51877.242501045301</v>
      </c>
      <c r="H101" s="6">
        <f>'LDV Data'!H45-H46</f>
        <v>51805.811872708502</v>
      </c>
      <c r="I101" s="6">
        <f>'LDV Data'!I45-I46</f>
        <v>51804.259922896315</v>
      </c>
      <c r="J101" s="6">
        <f>'LDV Data'!J45-J46</f>
        <v>51897.558403251496</v>
      </c>
      <c r="K101" s="6">
        <f>'LDV Data'!K45-K46</f>
        <v>51839.38665534828</v>
      </c>
      <c r="L101" s="6">
        <f>'LDV Data'!L45-L46</f>
        <v>51833.507053986381</v>
      </c>
      <c r="M101" s="6">
        <f>'LDV Data'!M45-M46</f>
        <v>51864.786261946792</v>
      </c>
      <c r="N101" s="6">
        <f>'LDV Data'!N45-N46</f>
        <v>51930.093592929574</v>
      </c>
      <c r="O101" s="6">
        <f>'LDV Data'!O45-O46</f>
        <v>52027.092032979628</v>
      </c>
    </row>
    <row r="102" spans="1:15" x14ac:dyDescent="0.25">
      <c r="A102" s="5" t="s">
        <v>43</v>
      </c>
      <c r="B102" s="6">
        <f>'LDV Data'!B46-B47</f>
        <v>54545.761026066713</v>
      </c>
      <c r="C102" s="6">
        <f>'LDV Data'!C46-C47</f>
        <v>53757.50162392245</v>
      </c>
      <c r="D102" s="6">
        <f>'LDV Data'!D46-D47</f>
        <v>53166.786888391274</v>
      </c>
      <c r="E102" s="6">
        <f>'LDV Data'!E46-E47</f>
        <v>52727.980185597924</v>
      </c>
      <c r="F102" s="6">
        <f>'LDV Data'!F46-F47</f>
        <v>52418.537717568906</v>
      </c>
      <c r="G102" s="6">
        <f>'LDV Data'!G46-G47</f>
        <v>52216.763836334489</v>
      </c>
      <c r="H102" s="6">
        <f>'LDV Data'!H46-H47</f>
        <v>52136.544925864575</v>
      </c>
      <c r="I102" s="6">
        <f>'LDV Data'!I46-I47</f>
        <v>52137.438735595133</v>
      </c>
      <c r="J102" s="6">
        <f>'LDV Data'!J46-J47</f>
        <v>52247.472103817046</v>
      </c>
      <c r="K102" s="6">
        <f>'LDV Data'!K46-K47</f>
        <v>52170.682809092075</v>
      </c>
      <c r="L102" s="6">
        <f>'LDV Data'!L46-L47</f>
        <v>52154.435386417223</v>
      </c>
      <c r="M102" s="6">
        <f>'LDV Data'!M46-M47</f>
        <v>52180.80268538728</v>
      </c>
      <c r="N102" s="6">
        <f>'LDV Data'!N46-N47</f>
        <v>52246.136762993636</v>
      </c>
      <c r="O102" s="6">
        <f>'LDV Data'!O46-O47</f>
        <v>52347.748615421966</v>
      </c>
    </row>
    <row r="103" spans="1:15" x14ac:dyDescent="0.25">
      <c r="A103" s="5" t="s">
        <v>44</v>
      </c>
      <c r="B103" s="6">
        <f>'LDV Data'!B47-B48</f>
        <v>54865.135249393614</v>
      </c>
      <c r="C103" s="6">
        <f>'LDV Data'!C47-C48</f>
        <v>54002.627278920234</v>
      </c>
      <c r="D103" s="6">
        <f>'LDV Data'!D47-D48</f>
        <v>53355.085388216889</v>
      </c>
      <c r="E103" s="6">
        <f>'LDV Data'!E47-E48</f>
        <v>52874.697920145205</v>
      </c>
      <c r="F103" s="6">
        <f>'LDV Data'!F47-F48</f>
        <v>52537.475903900136</v>
      </c>
      <c r="G103" s="6">
        <f>'LDV Data'!G47-G48</f>
        <v>52319.236566980224</v>
      </c>
      <c r="H103" s="6">
        <f>'LDV Data'!H47-H48</f>
        <v>52234.469878246746</v>
      </c>
      <c r="I103" s="6">
        <f>'LDV Data'!I47-I48</f>
        <v>52241.469275488678</v>
      </c>
      <c r="J103" s="6">
        <f>'LDV Data'!J47-J48</f>
        <v>52369.910871464082</v>
      </c>
      <c r="K103" s="6">
        <f>'LDV Data'!K47-K48</f>
        <v>52277.241286907534</v>
      </c>
      <c r="L103" s="6">
        <f>'LDV Data'!L47-L48</f>
        <v>52253.17340260838</v>
      </c>
      <c r="M103" s="6">
        <f>'LDV Data'!M47-M48</f>
        <v>52276.996898511883</v>
      </c>
      <c r="N103" s="6">
        <f>'LDV Data'!N47-N48</f>
        <v>52344.553662900944</v>
      </c>
      <c r="O103" s="6">
        <f>'LDV Data'!O47-O48</f>
        <v>52452.810619793119</v>
      </c>
    </row>
    <row r="104" spans="1:15" x14ac:dyDescent="0.25">
      <c r="A104" s="5" t="s">
        <v>45</v>
      </c>
      <c r="B104" s="6">
        <f>'LDV Data'!B48-B49</f>
        <v>48246.163422883328</v>
      </c>
      <c r="C104" s="6">
        <f>'LDV Data'!C48-C49</f>
        <v>47759.103198804783</v>
      </c>
      <c r="D104" s="6">
        <f>'LDV Data'!D48-D49</f>
        <v>47395.91315590532</v>
      </c>
      <c r="E104" s="6">
        <f>'LDV Data'!E48-E49</f>
        <v>47122.400663141445</v>
      </c>
      <c r="F104" s="6">
        <f>'LDV Data'!F48-F49</f>
        <v>46923.857585223617</v>
      </c>
      <c r="G104" s="6">
        <f>'LDV Data'!G48-G49</f>
        <v>46784.68902581578</v>
      </c>
      <c r="H104" s="6">
        <f>'LDV Data'!H48-H49</f>
        <v>46717.389508523622</v>
      </c>
      <c r="I104" s="6">
        <f>'LDV Data'!I48-I49</f>
        <v>46693.137848693317</v>
      </c>
      <c r="J104" s="6">
        <f>'LDV Data'!J48-J49</f>
        <v>46722.285240460864</v>
      </c>
      <c r="K104" s="6">
        <f>'LDV Data'!K48-K49</f>
        <v>46702.145746717921</v>
      </c>
      <c r="L104" s="6">
        <f>'LDV Data'!L48-L49</f>
        <v>46716.22763689865</v>
      </c>
      <c r="M104" s="6">
        <f>'LDV Data'!M48-M49</f>
        <v>46753.595932820499</v>
      </c>
      <c r="N104" s="6">
        <f>'LDV Data'!N48-N49</f>
        <v>46812.459462548279</v>
      </c>
      <c r="O104" s="6">
        <f>'LDV Data'!O48-O49</f>
        <v>46891.40126447365</v>
      </c>
    </row>
    <row r="105" spans="1:15" x14ac:dyDescent="0.25">
      <c r="A105" s="5" t="s">
        <v>46</v>
      </c>
      <c r="B105" s="6">
        <f>'LDV Data'!B49-B50</f>
        <v>48471.949514270585</v>
      </c>
      <c r="C105" s="6">
        <f>'LDV Data'!C49-C50</f>
        <v>47917.396546927965</v>
      </c>
      <c r="D105" s="6">
        <f>'LDV Data'!D49-D50</f>
        <v>47510.627120438352</v>
      </c>
      <c r="E105" s="6">
        <f>'LDV Data'!E49-E50</f>
        <v>47213.402201595854</v>
      </c>
      <c r="F105" s="6">
        <f>'LDV Data'!F49-F50</f>
        <v>47008.336693566664</v>
      </c>
      <c r="G105" s="6">
        <f>'LDV Data'!G49-G50</f>
        <v>46877.547034046824</v>
      </c>
      <c r="H105" s="6">
        <f>'LDV Data'!H49-H50</f>
        <v>46833.868989081864</v>
      </c>
      <c r="I105" s="6">
        <f>'LDV Data'!I49-I50</f>
        <v>46844.646205915909</v>
      </c>
      <c r="J105" s="6">
        <f>'LDV Data'!J49-J50</f>
        <v>46923.781259589428</v>
      </c>
      <c r="K105" s="6">
        <f>'LDV Data'!K49-K50</f>
        <v>46870.39562985165</v>
      </c>
      <c r="L105" s="6">
        <f>'LDV Data'!L49-L50</f>
        <v>46859.641623390977</v>
      </c>
      <c r="M105" s="6">
        <f>'LDV Data'!M49-M50</f>
        <v>46878.525368950257</v>
      </c>
      <c r="N105" s="6">
        <f>'LDV Data'!N49-N50</f>
        <v>46924.629049252304</v>
      </c>
      <c r="O105" s="6">
        <f>'LDV Data'!O49-O50</f>
        <v>46996.106993665053</v>
      </c>
    </row>
    <row r="106" spans="1:15" x14ac:dyDescent="0.25">
      <c r="A106" s="5" t="s">
        <v>47</v>
      </c>
      <c r="B106" s="6">
        <f>'LDV Data'!B50-B51</f>
        <v>49206.393387557517</v>
      </c>
      <c r="C106" s="6">
        <f>'LDV Data'!C50-C51</f>
        <v>48543.630951788226</v>
      </c>
      <c r="D106" s="6">
        <f>'LDV Data'!D50-D51</f>
        <v>48051.378008893676</v>
      </c>
      <c r="E106" s="6">
        <f>'LDV Data'!E50-E51</f>
        <v>47688.947123586389</v>
      </c>
      <c r="F106" s="6">
        <f>'LDV Data'!F50-F51</f>
        <v>47436.631916970277</v>
      </c>
      <c r="G106" s="6">
        <f>'LDV Data'!G50-G51</f>
        <v>47274.182195192232</v>
      </c>
      <c r="H106" s="6">
        <f>'LDV Data'!H50-H51</f>
        <v>47214.755125483643</v>
      </c>
      <c r="I106" s="6">
        <f>'LDV Data'!I50-I51</f>
        <v>47221.869709731975</v>
      </c>
      <c r="J106" s="6">
        <f>'LDV Data'!J50-J51</f>
        <v>47312.848389585844</v>
      </c>
      <c r="K106" s="6">
        <f>'LDV Data'!K50-K51</f>
        <v>47240.52468156664</v>
      </c>
      <c r="L106" s="6">
        <f>'LDV Data'!L50-L51</f>
        <v>47219.166574777038</v>
      </c>
      <c r="M106" s="6">
        <f>'LDV Data'!M50-M51</f>
        <v>47234.047523150533</v>
      </c>
      <c r="N106" s="6">
        <f>'LDV Data'!N50-N51</f>
        <v>47282.112065680783</v>
      </c>
      <c r="O106" s="6">
        <f>'LDV Data'!O50-O51</f>
        <v>47361.076299400564</v>
      </c>
    </row>
    <row r="107" spans="1:15" x14ac:dyDescent="0.25">
      <c r="A107" s="5" t="s">
        <v>48</v>
      </c>
      <c r="B107" s="6">
        <f>'LDV Data'!B51-B52</f>
        <v>49595.703846105265</v>
      </c>
      <c r="C107" s="6">
        <f>'LDV Data'!C51-C52</f>
        <v>48842.863558004326</v>
      </c>
      <c r="D107" s="6">
        <f>'LDV Data'!D51-D52</f>
        <v>48280.352569205425</v>
      </c>
      <c r="E107" s="6">
        <f>'LDV Data'!E51-E52</f>
        <v>47863.989584300361</v>
      </c>
      <c r="F107" s="6">
        <f>'LDV Data'!F51-F52</f>
        <v>47572.73793967058</v>
      </c>
      <c r="G107" s="6">
        <f>'LDV Data'!G51-G52</f>
        <v>47384.794900009205</v>
      </c>
      <c r="H107" s="6">
        <f>'LDV Data'!H51-H52</f>
        <v>47315.647884431877</v>
      </c>
      <c r="I107" s="6">
        <f>'LDV Data'!I51-I52</f>
        <v>47324.654669735886</v>
      </c>
      <c r="J107" s="6">
        <f>'LDV Data'!J51-J52</f>
        <v>47434.126806877321</v>
      </c>
      <c r="K107" s="6">
        <f>'LDV Data'!K51-K52</f>
        <v>47345.109951490012</v>
      </c>
      <c r="L107" s="6">
        <f>'LDV Data'!L51-L52</f>
        <v>47316.866375771293</v>
      </c>
      <c r="M107" s="6">
        <f>'LDV Data'!M51-M52</f>
        <v>47331.30421057879</v>
      </c>
      <c r="N107" s="6">
        <f>'LDV Data'!N51-N52</f>
        <v>47384.735046362955</v>
      </c>
      <c r="O107" s="6">
        <f>'LDV Data'!O51-O52</f>
        <v>47474.444487939276</v>
      </c>
    </row>
    <row r="108" spans="1:15" x14ac:dyDescent="0.25">
      <c r="A108" s="5" t="s">
        <v>49</v>
      </c>
      <c r="B108" s="6">
        <f>'LDV Data'!B52-B53</f>
        <v>50165.904513749017</v>
      </c>
      <c r="C108" s="6">
        <f>'LDV Data'!C52-C53</f>
        <v>49333.569867540129</v>
      </c>
      <c r="D108" s="6">
        <f>'LDV Data'!D52-D53</f>
        <v>48712.885647374918</v>
      </c>
      <c r="E108" s="6">
        <f>'LDV Data'!E52-E53</f>
        <v>48256.657250040756</v>
      </c>
      <c r="F108" s="6">
        <f>'LDV Data'!F52-F53</f>
        <v>47942.305056321122</v>
      </c>
      <c r="G108" s="6">
        <f>'LDV Data'!G52-G53</f>
        <v>47746.079746768548</v>
      </c>
      <c r="H108" s="6">
        <f>'LDV Data'!H52-H53</f>
        <v>47682.508383219822</v>
      </c>
      <c r="I108" s="6">
        <f>'LDV Data'!I52-I53</f>
        <v>47708.932077169928</v>
      </c>
      <c r="J108" s="6">
        <f>'LDV Data'!J52-J53</f>
        <v>47851.379505638011</v>
      </c>
      <c r="K108" s="6">
        <f>'LDV Data'!K52-K53</f>
        <v>47740.937089825413</v>
      </c>
      <c r="L108" s="6">
        <f>'LDV Data'!L52-L53</f>
        <v>47701.205956431433</v>
      </c>
      <c r="M108" s="6">
        <f>'LDV Data'!M52-M53</f>
        <v>47710.709565147408</v>
      </c>
      <c r="N108" s="6">
        <f>'LDV Data'!N52-N53</f>
        <v>47765.137642206741</v>
      </c>
      <c r="O108" s="6">
        <f>'LDV Data'!O52-O53</f>
        <v>47861.353622431612</v>
      </c>
    </row>
    <row r="109" spans="1:15" x14ac:dyDescent="0.25">
      <c r="A109" s="5" t="s">
        <v>50</v>
      </c>
      <c r="B109" s="6">
        <f>'LDV Data'!B53-B54</f>
        <v>50572.88614240395</v>
      </c>
      <c r="C109" s="6">
        <f>'LDV Data'!C53-C54</f>
        <v>49649.637074257866</v>
      </c>
      <c r="D109" s="6">
        <f>'LDV Data'!D53-D54</f>
        <v>48958.195022075131</v>
      </c>
      <c r="E109" s="6">
        <f>'LDV Data'!E53-E54</f>
        <v>48448.786777371548</v>
      </c>
      <c r="F109" s="6">
        <f>'LDV Data'!F53-F54</f>
        <v>48097.112330363445</v>
      </c>
      <c r="G109" s="6">
        <f>'LDV Data'!G53-G54</f>
        <v>47877.65846164649</v>
      </c>
      <c r="H109" s="6">
        <f>'LDV Data'!H53-H54</f>
        <v>47805.822638763027</v>
      </c>
      <c r="I109" s="6">
        <f>'LDV Data'!I53-I54</f>
        <v>47836.70783976058</v>
      </c>
      <c r="J109" s="6">
        <f>'LDV Data'!J53-J54</f>
        <v>47996.679901182142</v>
      </c>
      <c r="K109" s="6">
        <f>'LDV Data'!K53-K54</f>
        <v>47868.97314233947</v>
      </c>
      <c r="L109" s="6">
        <f>'LDV Data'!L53-L54</f>
        <v>47821.796918190215</v>
      </c>
      <c r="M109" s="6">
        <f>'LDV Data'!M53-M54</f>
        <v>47830.288339151026</v>
      </c>
      <c r="N109" s="6">
        <f>'LDV Data'!N53-N54</f>
        <v>47889.512664225338</v>
      </c>
      <c r="O109" s="6">
        <f>'LDV Data'!O53-O54</f>
        <v>47995.913973300347</v>
      </c>
    </row>
    <row r="111" spans="1:15" x14ac:dyDescent="0.25">
      <c r="A111" s="37" t="s">
        <v>80</v>
      </c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</row>
    <row r="112" spans="1:15" ht="15.75" x14ac:dyDescent="0.25">
      <c r="A112" s="40" t="s">
        <v>1</v>
      </c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</row>
    <row r="113" spans="1:15" ht="15.75" x14ac:dyDescent="0.25">
      <c r="A113" s="3"/>
      <c r="B113" s="4">
        <v>2022</v>
      </c>
      <c r="C113" s="4">
        <v>2023</v>
      </c>
      <c r="D113" s="4">
        <v>2024</v>
      </c>
      <c r="E113" s="4">
        <v>2025</v>
      </c>
      <c r="F113" s="4">
        <v>2026</v>
      </c>
      <c r="G113" s="4">
        <v>2027</v>
      </c>
      <c r="H113" s="4">
        <v>2028</v>
      </c>
      <c r="I113" s="4">
        <v>2029</v>
      </c>
      <c r="J113" s="4">
        <v>2030</v>
      </c>
      <c r="K113" s="4">
        <v>2031</v>
      </c>
      <c r="L113" s="4">
        <v>2032</v>
      </c>
      <c r="M113" s="4">
        <v>2033</v>
      </c>
      <c r="N113" s="4">
        <v>2034</v>
      </c>
      <c r="O113" s="4">
        <v>2035</v>
      </c>
    </row>
    <row r="114" spans="1:15" x14ac:dyDescent="0.25">
      <c r="A114" s="5" t="s">
        <v>2</v>
      </c>
      <c r="B114" s="42">
        <v>0</v>
      </c>
      <c r="C114" s="43">
        <f>1-(C59/B59)</f>
        <v>4.1131432156305991E-2</v>
      </c>
      <c r="D114" s="43">
        <f t="shared" ref="D114:O114" si="96">1-(D59/C59)</f>
        <v>3.2210567112318844E-2</v>
      </c>
      <c r="E114" s="43">
        <f t="shared" si="96"/>
        <v>2.5655651456672146E-2</v>
      </c>
      <c r="F114" s="43">
        <f t="shared" si="96"/>
        <v>2.0657021687954136E-2</v>
      </c>
      <c r="G114" s="43">
        <f t="shared" si="96"/>
        <v>1.6750273646843672E-2</v>
      </c>
      <c r="H114" s="43">
        <f t="shared" si="96"/>
        <v>1.2328415735681664E-2</v>
      </c>
      <c r="I114" s="43">
        <f t="shared" si="96"/>
        <v>8.3695009955159216E-3</v>
      </c>
      <c r="J114" s="43">
        <f t="shared" si="96"/>
        <v>3.2821611551003826E-3</v>
      </c>
      <c r="K114" s="43">
        <f t="shared" si="96"/>
        <v>1.2229346710834088E-2</v>
      </c>
      <c r="L114" s="43">
        <f t="shared" si="96"/>
        <v>8.1415192517673152E-3</v>
      </c>
      <c r="M114" s="43">
        <f t="shared" si="96"/>
        <v>5.8091749005448889E-3</v>
      </c>
      <c r="N114" s="43">
        <f t="shared" si="96"/>
        <v>4.2546299738427384E-3</v>
      </c>
      <c r="O114" s="43">
        <f t="shared" si="96"/>
        <v>2.8374462552114288E-3</v>
      </c>
    </row>
    <row r="115" spans="1:15" x14ac:dyDescent="0.25">
      <c r="A115" s="5" t="s">
        <v>3</v>
      </c>
      <c r="B115" s="42">
        <v>0</v>
      </c>
      <c r="C115" s="43">
        <f t="shared" ref="C115:O137" si="97">1-(C60/B60)</f>
        <v>4.3505910110954615E-2</v>
      </c>
      <c r="D115" s="43">
        <f t="shared" si="97"/>
        <v>3.415734603782139E-2</v>
      </c>
      <c r="E115" s="43">
        <f t="shared" si="97"/>
        <v>2.7101668214813968E-2</v>
      </c>
      <c r="F115" s="43">
        <f t="shared" si="97"/>
        <v>2.1572673500187323E-2</v>
      </c>
      <c r="G115" s="43">
        <f t="shared" si="97"/>
        <v>1.7134001584823477E-2</v>
      </c>
      <c r="H115" s="43">
        <f t="shared" si="97"/>
        <v>1.220089280346337E-2</v>
      </c>
      <c r="I115" s="43">
        <f t="shared" si="97"/>
        <v>7.7588563897826868E-3</v>
      </c>
      <c r="J115" s="43">
        <f t="shared" si="97"/>
        <v>2.0157483209688465E-3</v>
      </c>
      <c r="K115" s="43">
        <f t="shared" si="97"/>
        <v>1.3023710118896248E-2</v>
      </c>
      <c r="L115" s="43">
        <f t="shared" si="97"/>
        <v>8.6243757420978451E-3</v>
      </c>
      <c r="M115" s="43">
        <f t="shared" si="97"/>
        <v>5.8979879794969214E-3</v>
      </c>
      <c r="N115" s="43">
        <f t="shared" si="97"/>
        <v>3.9772901276459161E-3</v>
      </c>
      <c r="O115" s="43">
        <f t="shared" si="97"/>
        <v>2.2172272907506896E-3</v>
      </c>
    </row>
    <row r="116" spans="1:15" x14ac:dyDescent="0.25">
      <c r="A116" s="5" t="s">
        <v>4</v>
      </c>
      <c r="B116" s="42">
        <v>0</v>
      </c>
      <c r="C116" s="43">
        <f t="shared" si="97"/>
        <v>4.5322147266105395E-2</v>
      </c>
      <c r="D116" s="43">
        <f t="shared" si="97"/>
        <v>3.5679296642601388E-2</v>
      </c>
      <c r="E116" s="43">
        <f t="shared" si="97"/>
        <v>2.8243811248564898E-2</v>
      </c>
      <c r="F116" s="43">
        <f t="shared" si="97"/>
        <v>2.2280147400215999E-2</v>
      </c>
      <c r="G116" s="43">
        <f t="shared" si="97"/>
        <v>1.7390755790017476E-2</v>
      </c>
      <c r="H116" s="43">
        <f t="shared" si="97"/>
        <v>1.202509018532083E-2</v>
      </c>
      <c r="I116" s="43">
        <f t="shared" si="97"/>
        <v>7.1689736243526481E-3</v>
      </c>
      <c r="J116" s="43">
        <f t="shared" si="97"/>
        <v>9.4877501642254281E-4</v>
      </c>
      <c r="K116" s="43">
        <f t="shared" si="97"/>
        <v>1.3404826629744071E-2</v>
      </c>
      <c r="L116" s="43">
        <f t="shared" si="97"/>
        <v>9.0196608944704826E-3</v>
      </c>
      <c r="M116" s="43">
        <f t="shared" si="97"/>
        <v>5.903632538677428E-3</v>
      </c>
      <c r="N116" s="43">
        <f t="shared" si="97"/>
        <v>3.6160995918631533E-3</v>
      </c>
      <c r="O116" s="43">
        <f t="shared" si="97"/>
        <v>1.5129730060028379E-3</v>
      </c>
    </row>
    <row r="117" spans="1:15" x14ac:dyDescent="0.25">
      <c r="A117" s="5" t="s">
        <v>5</v>
      </c>
      <c r="B117" s="42">
        <v>0</v>
      </c>
      <c r="C117" s="43">
        <f t="shared" si="97"/>
        <v>4.7231438866214948E-2</v>
      </c>
      <c r="D117" s="43">
        <f t="shared" si="97"/>
        <v>3.732967826907585E-2</v>
      </c>
      <c r="E117" s="43">
        <f t="shared" si="97"/>
        <v>2.9553923366542056E-2</v>
      </c>
      <c r="F117" s="43">
        <f t="shared" si="97"/>
        <v>2.3204872003710131E-2</v>
      </c>
      <c r="G117" s="43">
        <f t="shared" si="97"/>
        <v>1.7910702228412068E-2</v>
      </c>
      <c r="H117" s="43">
        <f t="shared" si="97"/>
        <v>1.2145542387289265E-2</v>
      </c>
      <c r="I117" s="43">
        <f t="shared" si="97"/>
        <v>6.9019469941813405E-3</v>
      </c>
      <c r="J117" s="43">
        <f t="shared" si="97"/>
        <v>-6.0618936135070633E-4</v>
      </c>
      <c r="K117" s="43">
        <f t="shared" si="97"/>
        <v>1.4605406995002457E-2</v>
      </c>
      <c r="L117" s="43">
        <f t="shared" si="97"/>
        <v>9.6113731412345027E-3</v>
      </c>
      <c r="M117" s="43">
        <f t="shared" si="97"/>
        <v>6.0653298465883632E-3</v>
      </c>
      <c r="N117" s="43">
        <f t="shared" si="97"/>
        <v>3.3765879088086814E-3</v>
      </c>
      <c r="O117" s="43">
        <f t="shared" si="97"/>
        <v>8.9808504140398426E-4</v>
      </c>
    </row>
    <row r="118" spans="1:15" x14ac:dyDescent="0.25">
      <c r="A118" s="5" t="s">
        <v>6</v>
      </c>
      <c r="B118" s="42">
        <v>0</v>
      </c>
      <c r="C118" s="43">
        <f t="shared" si="97"/>
        <v>4.8746791145250379E-2</v>
      </c>
      <c r="D118" s="43">
        <f t="shared" si="97"/>
        <v>3.8727674719576055E-2</v>
      </c>
      <c r="E118" s="43">
        <f t="shared" si="97"/>
        <v>3.0741366787980007E-2</v>
      </c>
      <c r="F118" s="43">
        <f t="shared" si="97"/>
        <v>2.4112513437389183E-2</v>
      </c>
      <c r="G118" s="43">
        <f t="shared" si="97"/>
        <v>1.8504581116696062E-2</v>
      </c>
      <c r="H118" s="43">
        <f t="shared" si="97"/>
        <v>1.2427577859134065E-2</v>
      </c>
      <c r="I118" s="43">
        <f t="shared" si="97"/>
        <v>6.2151796887741639E-3</v>
      </c>
      <c r="J118" s="43">
        <f t="shared" si="97"/>
        <v>-1.5188524601670306E-3</v>
      </c>
      <c r="K118" s="43">
        <f t="shared" si="97"/>
        <v>1.574079594142852E-2</v>
      </c>
      <c r="L118" s="43">
        <f t="shared" si="97"/>
        <v>1.0078166615622441E-2</v>
      </c>
      <c r="M118" s="43">
        <f t="shared" si="97"/>
        <v>6.1078952066189185E-3</v>
      </c>
      <c r="N118" s="43">
        <f t="shared" si="97"/>
        <v>3.0190447552307376E-3</v>
      </c>
      <c r="O118" s="43">
        <f t="shared" si="97"/>
        <v>1.6706012093936629E-4</v>
      </c>
    </row>
    <row r="119" spans="1:15" x14ac:dyDescent="0.25">
      <c r="A119" s="5" t="s">
        <v>7</v>
      </c>
      <c r="B119" s="42">
        <v>0</v>
      </c>
      <c r="C119" s="43">
        <f t="shared" si="97"/>
        <v>5.2714503499195153E-2</v>
      </c>
      <c r="D119" s="43">
        <f t="shared" si="97"/>
        <v>4.1309738034991939E-2</v>
      </c>
      <c r="E119" s="43">
        <f t="shared" si="97"/>
        <v>3.1496803099175574E-2</v>
      </c>
      <c r="F119" s="43">
        <f t="shared" si="97"/>
        <v>2.4526810656817055E-2</v>
      </c>
      <c r="G119" s="43">
        <f t="shared" si="97"/>
        <v>1.8559905480475147E-2</v>
      </c>
      <c r="H119" s="43">
        <f t="shared" si="97"/>
        <v>1.1930821356556764E-2</v>
      </c>
      <c r="I119" s="43">
        <f t="shared" si="97"/>
        <v>4.1911573253722301E-3</v>
      </c>
      <c r="J119" s="43">
        <f t="shared" si="97"/>
        <v>-2.4979700812899353E-3</v>
      </c>
      <c r="K119" s="43">
        <f t="shared" si="97"/>
        <v>1.7200739925922637E-2</v>
      </c>
      <c r="L119" s="43">
        <f t="shared" si="97"/>
        <v>1.0818728525190724E-2</v>
      </c>
      <c r="M119" s="43">
        <f t="shared" si="97"/>
        <v>6.3858492539410339E-3</v>
      </c>
      <c r="N119" s="43">
        <f t="shared" si="97"/>
        <v>2.8626281040006196E-3</v>
      </c>
      <c r="O119" s="43">
        <f t="shared" si="97"/>
        <v>-3.9609698016551675E-4</v>
      </c>
    </row>
    <row r="120" spans="1:15" x14ac:dyDescent="0.25">
      <c r="A120" s="5" t="s">
        <v>8</v>
      </c>
      <c r="B120" s="42">
        <v>0</v>
      </c>
      <c r="C120" s="43">
        <f t="shared" si="97"/>
        <v>4.5104010394574012E-2</v>
      </c>
      <c r="D120" s="43">
        <f t="shared" si="97"/>
        <v>3.5172533891726143E-2</v>
      </c>
      <c r="E120" s="43">
        <f t="shared" si="97"/>
        <v>2.757222616436994E-2</v>
      </c>
      <c r="F120" s="43">
        <f t="shared" si="97"/>
        <v>2.1575175291876025E-2</v>
      </c>
      <c r="G120" s="43">
        <f t="shared" si="97"/>
        <v>1.6747304060133694E-2</v>
      </c>
      <c r="H120" s="43">
        <f t="shared" si="97"/>
        <v>1.1484026754801535E-2</v>
      </c>
      <c r="I120" s="43">
        <f t="shared" si="97"/>
        <v>6.7908484167008565E-3</v>
      </c>
      <c r="J120" s="43">
        <f t="shared" si="97"/>
        <v>-4.0796386316999111E-4</v>
      </c>
      <c r="K120" s="43">
        <f t="shared" si="97"/>
        <v>1.2232617044040994E-2</v>
      </c>
      <c r="L120" s="43">
        <f t="shared" si="97"/>
        <v>8.0412055824314876E-3</v>
      </c>
      <c r="M120" s="43">
        <f t="shared" si="97"/>
        <v>5.6501372506553293E-3</v>
      </c>
      <c r="N120" s="43">
        <f t="shared" si="97"/>
        <v>4.0463978440836712E-3</v>
      </c>
      <c r="O120" s="43">
        <f t="shared" si="97"/>
        <v>2.5833298175954589E-3</v>
      </c>
    </row>
    <row r="121" spans="1:15" x14ac:dyDescent="0.25">
      <c r="A121" s="5" t="s">
        <v>9</v>
      </c>
      <c r="B121" s="42">
        <v>0</v>
      </c>
      <c r="C121" s="43">
        <f t="shared" si="97"/>
        <v>4.8795642611196399E-2</v>
      </c>
      <c r="D121" s="43">
        <f t="shared" si="97"/>
        <v>3.8349658692222066E-2</v>
      </c>
      <c r="E121" s="43">
        <f t="shared" si="97"/>
        <v>3.0111781180288233E-2</v>
      </c>
      <c r="F121" s="43">
        <f t="shared" si="97"/>
        <v>2.3420469808155819E-2</v>
      </c>
      <c r="G121" s="43">
        <f t="shared" si="97"/>
        <v>1.7886891340032407E-2</v>
      </c>
      <c r="H121" s="43">
        <f t="shared" si="97"/>
        <v>1.1942228488400652E-2</v>
      </c>
      <c r="I121" s="43">
        <f t="shared" si="97"/>
        <v>6.6048680143032668E-3</v>
      </c>
      <c r="J121" s="43">
        <f t="shared" si="97"/>
        <v>-1.6880580638278797E-3</v>
      </c>
      <c r="K121" s="43">
        <f t="shared" si="97"/>
        <v>1.2898561615068527E-2</v>
      </c>
      <c r="L121" s="43">
        <f t="shared" si="97"/>
        <v>8.3919729050696557E-3</v>
      </c>
      <c r="M121" s="43">
        <f t="shared" si="97"/>
        <v>5.5852583831221825E-3</v>
      </c>
      <c r="N121" s="43">
        <f t="shared" si="97"/>
        <v>3.5964842497326899E-3</v>
      </c>
      <c r="O121" s="43">
        <f t="shared" si="97"/>
        <v>1.773902320533205E-3</v>
      </c>
    </row>
    <row r="122" spans="1:15" x14ac:dyDescent="0.25">
      <c r="A122" s="5" t="s">
        <v>10</v>
      </c>
      <c r="B122" s="42">
        <v>0</v>
      </c>
      <c r="C122" s="43">
        <f t="shared" si="97"/>
        <v>5.1038906123909822E-2</v>
      </c>
      <c r="D122" s="43">
        <f t="shared" si="97"/>
        <v>4.0146993965547217E-2</v>
      </c>
      <c r="E122" s="43">
        <f t="shared" si="97"/>
        <v>3.1354607978294036E-2</v>
      </c>
      <c r="F122" s="43">
        <f t="shared" si="97"/>
        <v>2.4044709239854911E-2</v>
      </c>
      <c r="G122" s="43">
        <f t="shared" si="97"/>
        <v>1.7878855961922957E-2</v>
      </c>
      <c r="H122" s="43">
        <f t="shared" si="97"/>
        <v>1.133300206696608E-2</v>
      </c>
      <c r="I122" s="43">
        <f t="shared" si="97"/>
        <v>5.4331361045825144E-3</v>
      </c>
      <c r="J122" s="43">
        <f t="shared" si="97"/>
        <v>-3.653038449790591E-3</v>
      </c>
      <c r="K122" s="43">
        <f t="shared" si="97"/>
        <v>1.3731277253570817E-2</v>
      </c>
      <c r="L122" s="43">
        <f t="shared" si="97"/>
        <v>9.2786476890844849E-3</v>
      </c>
      <c r="M122" s="43">
        <f t="shared" si="97"/>
        <v>6.0786261031178235E-3</v>
      </c>
      <c r="N122" s="43">
        <f t="shared" si="97"/>
        <v>3.7152545170758833E-3</v>
      </c>
      <c r="O122" s="43">
        <f t="shared" si="97"/>
        <v>1.5397644801261601E-3</v>
      </c>
    </row>
    <row r="123" spans="1:15" x14ac:dyDescent="0.25">
      <c r="A123" s="5" t="s">
        <v>11</v>
      </c>
      <c r="B123" s="42">
        <v>0</v>
      </c>
      <c r="C123" s="43">
        <f t="shared" si="97"/>
        <v>5.3501286376376744E-2</v>
      </c>
      <c r="D123" s="43">
        <f t="shared" si="97"/>
        <v>4.2254888529359103E-2</v>
      </c>
      <c r="E123" s="43">
        <f t="shared" si="97"/>
        <v>3.2995199092697214E-2</v>
      </c>
      <c r="F123" s="43">
        <f t="shared" si="97"/>
        <v>2.5154102195670491E-2</v>
      </c>
      <c r="G123" s="43">
        <f t="shared" si="97"/>
        <v>1.8430830624544647E-2</v>
      </c>
      <c r="H123" s="43">
        <f t="shared" si="97"/>
        <v>1.1335616246992863E-2</v>
      </c>
      <c r="I123" s="43">
        <f t="shared" si="97"/>
        <v>4.9102668023054408E-3</v>
      </c>
      <c r="J123" s="43">
        <f t="shared" si="97"/>
        <v>-5.8564539042607056E-3</v>
      </c>
      <c r="K123" s="43">
        <f t="shared" si="97"/>
        <v>1.5015387637265176E-2</v>
      </c>
      <c r="L123" s="43">
        <f t="shared" si="97"/>
        <v>9.8621840922483717E-3</v>
      </c>
      <c r="M123" s="43">
        <f t="shared" si="97"/>
        <v>6.2154612682739918E-3</v>
      </c>
      <c r="N123" s="43">
        <f t="shared" si="97"/>
        <v>3.4350729086961573E-3</v>
      </c>
      <c r="O123" s="43">
        <f t="shared" si="97"/>
        <v>8.6951069844132256E-4</v>
      </c>
    </row>
    <row r="124" spans="1:15" x14ac:dyDescent="0.25">
      <c r="A124" s="5" t="s">
        <v>12</v>
      </c>
      <c r="B124" s="42">
        <v>0</v>
      </c>
      <c r="C124" s="43">
        <f t="shared" si="97"/>
        <v>5.9234257516142419E-2</v>
      </c>
      <c r="D124" s="43">
        <f t="shared" si="97"/>
        <v>4.4967276557196456E-2</v>
      </c>
      <c r="E124" s="43">
        <f t="shared" si="97"/>
        <v>3.4041062642219844E-2</v>
      </c>
      <c r="F124" s="43">
        <f t="shared" si="97"/>
        <v>2.5761327780275178E-2</v>
      </c>
      <c r="G124" s="43">
        <f t="shared" si="97"/>
        <v>1.8567555805743097E-2</v>
      </c>
      <c r="H124" s="43">
        <f t="shared" si="97"/>
        <v>1.1010849658192989E-2</v>
      </c>
      <c r="I124" s="43">
        <f t="shared" si="97"/>
        <v>3.4473375679123786E-3</v>
      </c>
      <c r="J124" s="43">
        <f t="shared" si="97"/>
        <v>-7.7155726212219111E-3</v>
      </c>
      <c r="K124" s="43">
        <f t="shared" si="97"/>
        <v>1.6100725810158867E-2</v>
      </c>
      <c r="L124" s="43">
        <f t="shared" si="97"/>
        <v>1.0250648095669335E-2</v>
      </c>
      <c r="M124" s="43">
        <f t="shared" si="97"/>
        <v>6.1613081370391898E-3</v>
      </c>
      <c r="N124" s="43">
        <f t="shared" si="97"/>
        <v>2.9643533372504249E-3</v>
      </c>
      <c r="O124" s="43">
        <f t="shared" si="97"/>
        <v>1.0767318666449199E-5</v>
      </c>
    </row>
    <row r="125" spans="1:15" x14ac:dyDescent="0.25">
      <c r="A125" s="5" t="s">
        <v>13</v>
      </c>
      <c r="B125" s="42">
        <v>0</v>
      </c>
      <c r="C125" s="43">
        <f t="shared" si="97"/>
        <v>6.1497512604399729E-2</v>
      </c>
      <c r="D125" s="43">
        <f t="shared" si="97"/>
        <v>4.9184857928609493E-2</v>
      </c>
      <c r="E125" s="43">
        <f t="shared" si="97"/>
        <v>3.8538895187770983E-2</v>
      </c>
      <c r="F125" s="43">
        <f t="shared" si="97"/>
        <v>2.9127911397294204E-2</v>
      </c>
      <c r="G125" s="43">
        <f t="shared" si="97"/>
        <v>1.9156074146170932E-2</v>
      </c>
      <c r="H125" s="43">
        <f t="shared" si="97"/>
        <v>9.4191383383435134E-3</v>
      </c>
      <c r="I125" s="43">
        <f t="shared" si="97"/>
        <v>1.2678346202921187E-4</v>
      </c>
      <c r="J125" s="43">
        <f t="shared" si="97"/>
        <v>-1.0040385202377822E-2</v>
      </c>
      <c r="K125" s="43">
        <f t="shared" si="97"/>
        <v>1.7611277900624223E-2</v>
      </c>
      <c r="L125" s="43">
        <f t="shared" si="97"/>
        <v>1.1019972115618337E-2</v>
      </c>
      <c r="M125" s="43">
        <f t="shared" si="97"/>
        <v>6.4534459308129843E-3</v>
      </c>
      <c r="N125" s="43">
        <f t="shared" si="97"/>
        <v>2.8078287511723587E-3</v>
      </c>
      <c r="O125" s="43">
        <f t="shared" si="97"/>
        <v>-5.6592004592470602E-4</v>
      </c>
    </row>
    <row r="126" spans="1:15" x14ac:dyDescent="0.25">
      <c r="A126" s="5" t="s">
        <v>14</v>
      </c>
      <c r="B126" s="42">
        <v>0</v>
      </c>
      <c r="C126" s="43">
        <f t="shared" si="97"/>
        <v>3.3167866607248797E-2</v>
      </c>
      <c r="D126" s="43">
        <f t="shared" si="97"/>
        <v>2.6732331949485766E-2</v>
      </c>
      <c r="E126" s="43">
        <f t="shared" si="97"/>
        <v>2.1946467096843336E-2</v>
      </c>
      <c r="F126" s="43">
        <f t="shared" si="97"/>
        <v>1.8143588013874612E-2</v>
      </c>
      <c r="G126" s="43">
        <f t="shared" si="97"/>
        <v>1.5128932954301844E-2</v>
      </c>
      <c r="H126" s="43">
        <f t="shared" si="97"/>
        <v>1.1206577308611743E-2</v>
      </c>
      <c r="I126" s="43">
        <f t="shared" si="97"/>
        <v>7.6486643189401793E-3</v>
      </c>
      <c r="J126" s="43">
        <f t="shared" si="97"/>
        <v>2.5902177002770088E-3</v>
      </c>
      <c r="K126" s="43">
        <f t="shared" si="97"/>
        <v>9.9415416129275958E-3</v>
      </c>
      <c r="L126" s="43">
        <f t="shared" si="97"/>
        <v>6.4628622850890771E-3</v>
      </c>
      <c r="M126" s="43">
        <f t="shared" si="97"/>
        <v>4.4150721522592251E-3</v>
      </c>
      <c r="N126" s="43">
        <f t="shared" si="97"/>
        <v>3.2189593535472127E-3</v>
      </c>
      <c r="O126" s="43">
        <f t="shared" si="97"/>
        <v>2.1251201977671164E-3</v>
      </c>
    </row>
    <row r="127" spans="1:15" x14ac:dyDescent="0.25">
      <c r="A127" s="5" t="s">
        <v>15</v>
      </c>
      <c r="B127" s="42">
        <v>0</v>
      </c>
      <c r="C127" s="43">
        <f t="shared" si="97"/>
        <v>3.5794213678381204E-2</v>
      </c>
      <c r="D127" s="43">
        <f t="shared" si="97"/>
        <v>2.8945934629836079E-2</v>
      </c>
      <c r="E127" s="43">
        <f t="shared" si="97"/>
        <v>2.3696752376741959E-2</v>
      </c>
      <c r="F127" s="43">
        <f t="shared" si="97"/>
        <v>1.9414100294304015E-2</v>
      </c>
      <c r="G127" s="43">
        <f t="shared" si="97"/>
        <v>1.5922593101931004E-2</v>
      </c>
      <c r="H127" s="43">
        <f t="shared" si="97"/>
        <v>1.154949940697414E-2</v>
      </c>
      <c r="I127" s="43">
        <f t="shared" si="97"/>
        <v>7.5644549834342767E-3</v>
      </c>
      <c r="J127" s="43">
        <f t="shared" si="97"/>
        <v>1.8677094047879761E-3</v>
      </c>
      <c r="K127" s="43">
        <f t="shared" si="97"/>
        <v>1.066771727522875E-2</v>
      </c>
      <c r="L127" s="43">
        <f t="shared" si="97"/>
        <v>6.9512515617786708E-3</v>
      </c>
      <c r="M127" s="43">
        <f t="shared" si="97"/>
        <v>4.5817660983746844E-3</v>
      </c>
      <c r="N127" s="43">
        <f t="shared" si="97"/>
        <v>3.0857919801192679E-3</v>
      </c>
      <c r="O127" s="43">
        <f t="shared" si="97"/>
        <v>1.7116435869398705E-3</v>
      </c>
    </row>
    <row r="128" spans="1:15" x14ac:dyDescent="0.25">
      <c r="A128" s="5" t="s">
        <v>16</v>
      </c>
      <c r="B128" s="42">
        <v>0</v>
      </c>
      <c r="C128" s="43">
        <f t="shared" si="97"/>
        <v>3.7665692893279701E-2</v>
      </c>
      <c r="D128" s="43">
        <f t="shared" si="97"/>
        <v>3.0525757858722025E-2</v>
      </c>
      <c r="E128" s="43">
        <f t="shared" si="97"/>
        <v>2.4925562705188642E-2</v>
      </c>
      <c r="F128" s="43">
        <f t="shared" si="97"/>
        <v>2.0256015425794027E-2</v>
      </c>
      <c r="G128" s="43">
        <f t="shared" si="97"/>
        <v>1.6368196172226956E-2</v>
      </c>
      <c r="H128" s="43">
        <f t="shared" si="97"/>
        <v>1.1624498753525669E-2</v>
      </c>
      <c r="I128" s="43">
        <f t="shared" si="97"/>
        <v>7.2839961347966886E-3</v>
      </c>
      <c r="J128" s="43">
        <f t="shared" si="97"/>
        <v>1.1564655217224384E-3</v>
      </c>
      <c r="K128" s="43">
        <f t="shared" si="97"/>
        <v>1.1450611086553319E-2</v>
      </c>
      <c r="L128" s="43">
        <f t="shared" si="97"/>
        <v>7.7781838326091979E-3</v>
      </c>
      <c r="M128" s="43">
        <f t="shared" si="97"/>
        <v>5.0992945470604845E-3</v>
      </c>
      <c r="N128" s="43">
        <f t="shared" si="97"/>
        <v>3.307086328758424E-3</v>
      </c>
      <c r="O128" s="43">
        <f t="shared" si="97"/>
        <v>1.6542578610321268E-3</v>
      </c>
    </row>
    <row r="129" spans="1:15" x14ac:dyDescent="0.25">
      <c r="A129" s="5" t="s">
        <v>17</v>
      </c>
      <c r="B129" s="42">
        <v>0</v>
      </c>
      <c r="C129" s="43">
        <f t="shared" si="97"/>
        <v>4.127022351428189E-2</v>
      </c>
      <c r="D129" s="43">
        <f t="shared" si="97"/>
        <v>3.2476361244053065E-2</v>
      </c>
      <c r="E129" s="43">
        <f t="shared" si="97"/>
        <v>2.6605909954714124E-2</v>
      </c>
      <c r="F129" s="43">
        <f t="shared" si="97"/>
        <v>2.1629852288646889E-2</v>
      </c>
      <c r="G129" s="43">
        <f t="shared" si="97"/>
        <v>1.7416632578759916E-2</v>
      </c>
      <c r="H129" s="43">
        <f t="shared" si="97"/>
        <v>1.2352115867716784E-2</v>
      </c>
      <c r="I129" s="43">
        <f t="shared" si="97"/>
        <v>7.6931199686612883E-3</v>
      </c>
      <c r="J129" s="43">
        <f t="shared" si="97"/>
        <v>4.3180237659645737E-4</v>
      </c>
      <c r="K129" s="43">
        <f t="shared" si="97"/>
        <v>1.217589105134631E-2</v>
      </c>
      <c r="L129" s="43">
        <f t="shared" si="97"/>
        <v>7.9395742461378926E-3</v>
      </c>
      <c r="M129" s="43">
        <f t="shared" si="97"/>
        <v>4.9045751872164312E-3</v>
      </c>
      <c r="N129" s="43">
        <f t="shared" si="97"/>
        <v>2.7824359572061752E-3</v>
      </c>
      <c r="O129" s="43">
        <f t="shared" si="97"/>
        <v>8.2305088260647974E-4</v>
      </c>
    </row>
    <row r="130" spans="1:15" x14ac:dyDescent="0.25">
      <c r="A130" s="5" t="s">
        <v>18</v>
      </c>
      <c r="B130" s="42">
        <v>0</v>
      </c>
      <c r="C130" s="43">
        <f t="shared" si="97"/>
        <v>4.3762717855405309E-2</v>
      </c>
      <c r="D130" s="43">
        <f t="shared" si="97"/>
        <v>3.5815014198458117E-2</v>
      </c>
      <c r="E130" s="43">
        <f t="shared" si="97"/>
        <v>2.9269696713065674E-2</v>
      </c>
      <c r="F130" s="43">
        <f t="shared" si="97"/>
        <v>2.3587956950908873E-2</v>
      </c>
      <c r="G130" s="43">
        <f t="shared" si="97"/>
        <v>1.7538615594807627E-2</v>
      </c>
      <c r="H130" s="43">
        <f t="shared" si="97"/>
        <v>1.1479775572952988E-2</v>
      </c>
      <c r="I130" s="43">
        <f t="shared" si="97"/>
        <v>5.9894697301589028E-3</v>
      </c>
      <c r="J130" s="43">
        <f t="shared" si="97"/>
        <v>-1.4413058654394462E-3</v>
      </c>
      <c r="K130" s="43">
        <f t="shared" si="97"/>
        <v>1.3549436663050085E-2</v>
      </c>
      <c r="L130" s="43">
        <f t="shared" si="97"/>
        <v>8.7846326936780184E-3</v>
      </c>
      <c r="M130" s="43">
        <f t="shared" si="97"/>
        <v>5.4167036612032815E-3</v>
      </c>
      <c r="N130" s="43">
        <f t="shared" si="97"/>
        <v>2.9749309309787808E-3</v>
      </c>
      <c r="O130" s="43">
        <f t="shared" si="97"/>
        <v>7.1457277065267721E-4</v>
      </c>
    </row>
    <row r="131" spans="1:15" x14ac:dyDescent="0.25">
      <c r="A131" s="5" t="s">
        <v>19</v>
      </c>
      <c r="B131" s="42">
        <v>0</v>
      </c>
      <c r="C131" s="43">
        <f t="shared" si="97"/>
        <v>4.5447917801281101E-2</v>
      </c>
      <c r="D131" s="43">
        <f t="shared" si="97"/>
        <v>3.728539542421383E-2</v>
      </c>
      <c r="E131" s="43">
        <f t="shared" si="97"/>
        <v>3.0453625804843898E-2</v>
      </c>
      <c r="F131" s="43">
        <f t="shared" si="97"/>
        <v>2.4441813916763699E-2</v>
      </c>
      <c r="G131" s="43">
        <f t="shared" si="97"/>
        <v>1.9175353137229956E-2</v>
      </c>
      <c r="H131" s="43">
        <f t="shared" si="97"/>
        <v>1.2918735799217984E-2</v>
      </c>
      <c r="I131" s="43">
        <f t="shared" si="97"/>
        <v>5.5477405541832781E-3</v>
      </c>
      <c r="J131" s="43">
        <f t="shared" si="97"/>
        <v>-1.5865636829526242E-3</v>
      </c>
      <c r="K131" s="43">
        <f t="shared" si="97"/>
        <v>1.4672854624379283E-2</v>
      </c>
      <c r="L131" s="43">
        <f t="shared" si="97"/>
        <v>9.2856839749185793E-3</v>
      </c>
      <c r="M131" s="43">
        <f t="shared" si="97"/>
        <v>5.5216000048051717E-3</v>
      </c>
      <c r="N131" s="43">
        <f t="shared" si="97"/>
        <v>2.7130744977794663E-3</v>
      </c>
      <c r="O131" s="43">
        <f t="shared" si="97"/>
        <v>1.1470690594517219E-4</v>
      </c>
    </row>
    <row r="132" spans="1:15" x14ac:dyDescent="0.25">
      <c r="A132" s="5" t="s">
        <v>20</v>
      </c>
      <c r="B132" s="42">
        <v>0</v>
      </c>
      <c r="C132" s="43">
        <f t="shared" si="97"/>
        <v>3.8030034908335786E-2</v>
      </c>
      <c r="D132" s="43">
        <f t="shared" si="97"/>
        <v>3.0619674968713873E-2</v>
      </c>
      <c r="E132" s="43">
        <f t="shared" si="97"/>
        <v>2.49536446195745E-2</v>
      </c>
      <c r="F132" s="43">
        <f t="shared" si="97"/>
        <v>2.0298394411866871E-2</v>
      </c>
      <c r="G132" s="43">
        <f t="shared" si="97"/>
        <v>1.649763341166044E-2</v>
      </c>
      <c r="H132" s="43">
        <f t="shared" si="97"/>
        <v>1.1937424161851728E-2</v>
      </c>
      <c r="I132" s="43">
        <f t="shared" si="97"/>
        <v>7.7889474721023477E-3</v>
      </c>
      <c r="J132" s="43">
        <f t="shared" si="97"/>
        <v>2.0018690526470984E-3</v>
      </c>
      <c r="K132" s="43">
        <f t="shared" si="97"/>
        <v>1.1660878349718518E-2</v>
      </c>
      <c r="L132" s="43">
        <f t="shared" si="97"/>
        <v>7.2875617210923505E-3</v>
      </c>
      <c r="M132" s="43">
        <f t="shared" si="97"/>
        <v>4.8681131486603135E-3</v>
      </c>
      <c r="N132" s="43">
        <f t="shared" si="97"/>
        <v>3.2882056006945382E-3</v>
      </c>
      <c r="O132" s="43">
        <f t="shared" si="97"/>
        <v>1.8378552261141268E-3</v>
      </c>
    </row>
    <row r="133" spans="1:15" x14ac:dyDescent="0.25">
      <c r="A133" s="5" t="s">
        <v>21</v>
      </c>
      <c r="B133" s="42">
        <v>0</v>
      </c>
      <c r="C133" s="43">
        <f t="shared" si="97"/>
        <v>4.0981091848535711E-2</v>
      </c>
      <c r="D133" s="43">
        <f t="shared" si="97"/>
        <v>3.317530703065219E-2</v>
      </c>
      <c r="E133" s="43">
        <f t="shared" si="97"/>
        <v>2.7030455808571663E-2</v>
      </c>
      <c r="F133" s="43">
        <f t="shared" si="97"/>
        <v>2.1856978766536916E-2</v>
      </c>
      <c r="G133" s="43">
        <f t="shared" si="97"/>
        <v>1.7524266156784929E-2</v>
      </c>
      <c r="H133" s="43">
        <f t="shared" si="97"/>
        <v>1.2450303446005395E-2</v>
      </c>
      <c r="I133" s="43">
        <f t="shared" si="97"/>
        <v>7.8063182090272187E-3</v>
      </c>
      <c r="J133" s="43">
        <f t="shared" si="97"/>
        <v>1.3870282706306414E-3</v>
      </c>
      <c r="K133" s="43">
        <f t="shared" si="97"/>
        <v>1.2566016054263662E-2</v>
      </c>
      <c r="L133" s="43">
        <f t="shared" si="97"/>
        <v>7.8725383624299594E-3</v>
      </c>
      <c r="M133" s="43">
        <f t="shared" si="97"/>
        <v>5.0114342200509032E-3</v>
      </c>
      <c r="N133" s="43">
        <f t="shared" si="97"/>
        <v>3.0200018625782254E-3</v>
      </c>
      <c r="O133" s="43">
        <f t="shared" si="97"/>
        <v>1.1852031746806269E-3</v>
      </c>
    </row>
    <row r="134" spans="1:15" x14ac:dyDescent="0.25">
      <c r="A134" s="5" t="s">
        <v>22</v>
      </c>
      <c r="B134" s="42">
        <v>0</v>
      </c>
      <c r="C134" s="43">
        <f t="shared" si="97"/>
        <v>4.4143033752879979E-2</v>
      </c>
      <c r="D134" s="43">
        <f t="shared" si="97"/>
        <v>3.475903263746194E-2</v>
      </c>
      <c r="E134" s="43">
        <f t="shared" si="97"/>
        <v>2.828816816321611E-2</v>
      </c>
      <c r="F134" s="43">
        <f t="shared" si="97"/>
        <v>2.2730029644599026E-2</v>
      </c>
      <c r="G134" s="43">
        <f t="shared" si="97"/>
        <v>1.7986674115835322E-2</v>
      </c>
      <c r="H134" s="43">
        <f t="shared" ref="D134:O137" si="98">1-(H79/G79)</f>
        <v>1.2522039771568849E-2</v>
      </c>
      <c r="I134" s="43">
        <f t="shared" si="98"/>
        <v>7.4958832704208334E-3</v>
      </c>
      <c r="J134" s="43">
        <f t="shared" si="98"/>
        <v>7.3744101564099385E-4</v>
      </c>
      <c r="K134" s="43">
        <f t="shared" si="98"/>
        <v>1.3646720406637391E-2</v>
      </c>
      <c r="L134" s="43">
        <f t="shared" si="98"/>
        <v>9.0361950819166648E-3</v>
      </c>
      <c r="M134" s="43">
        <f t="shared" si="98"/>
        <v>5.7628376437262041E-3</v>
      </c>
      <c r="N134" s="43">
        <f t="shared" si="98"/>
        <v>3.3749440386440233E-3</v>
      </c>
      <c r="O134" s="43">
        <f t="shared" si="98"/>
        <v>1.1659036585386362E-3</v>
      </c>
    </row>
    <row r="135" spans="1:15" x14ac:dyDescent="0.25">
      <c r="A135" s="5" t="s">
        <v>23</v>
      </c>
      <c r="B135" s="42">
        <v>0</v>
      </c>
      <c r="C135" s="43">
        <f t="shared" si="97"/>
        <v>4.7571584682568169E-2</v>
      </c>
      <c r="D135" s="43">
        <f t="shared" si="98"/>
        <v>3.8891631084150724E-2</v>
      </c>
      <c r="E135" s="43">
        <f t="shared" si="98"/>
        <v>3.1676948671800154E-2</v>
      </c>
      <c r="F135" s="43">
        <f t="shared" si="98"/>
        <v>2.5327403487935163E-2</v>
      </c>
      <c r="G135" s="43">
        <f t="shared" si="98"/>
        <v>1.9783956116283363E-2</v>
      </c>
      <c r="H135" s="43">
        <f t="shared" si="98"/>
        <v>1.2055362182479046E-2</v>
      </c>
      <c r="I135" s="43">
        <f t="shared" si="98"/>
        <v>6.3820373714759127E-3</v>
      </c>
      <c r="J135" s="43">
        <f t="shared" si="98"/>
        <v>-1.715318594838422E-3</v>
      </c>
      <c r="K135" s="43">
        <f t="shared" si="98"/>
        <v>1.492416866101276E-2</v>
      </c>
      <c r="L135" s="43">
        <f t="shared" si="98"/>
        <v>9.5705565767135736E-3</v>
      </c>
      <c r="M135" s="43">
        <f t="shared" si="98"/>
        <v>5.8240693906712604E-3</v>
      </c>
      <c r="N135" s="43">
        <f t="shared" si="98"/>
        <v>2.9940024528858356E-3</v>
      </c>
      <c r="O135" s="43">
        <f t="shared" si="98"/>
        <v>3.7240767824620047E-4</v>
      </c>
    </row>
    <row r="136" spans="1:15" x14ac:dyDescent="0.25">
      <c r="A136" s="5" t="s">
        <v>24</v>
      </c>
      <c r="B136" s="42">
        <v>0</v>
      </c>
      <c r="C136" s="43">
        <f t="shared" si="97"/>
        <v>4.9145896863239669E-2</v>
      </c>
      <c r="D136" s="43">
        <f t="shared" si="98"/>
        <v>4.0359195002670711E-2</v>
      </c>
      <c r="E136" s="43">
        <f t="shared" si="98"/>
        <v>3.2935761804648633E-2</v>
      </c>
      <c r="F136" s="43">
        <f t="shared" si="98"/>
        <v>2.6299553820859356E-2</v>
      </c>
      <c r="G136" s="43">
        <f t="shared" si="98"/>
        <v>2.042241532143263E-2</v>
      </c>
      <c r="H136" s="43">
        <f t="shared" si="98"/>
        <v>1.3856021856597289E-2</v>
      </c>
      <c r="I136" s="43">
        <f t="shared" si="98"/>
        <v>6.9008870402794686E-3</v>
      </c>
      <c r="J136" s="43">
        <f t="shared" si="98"/>
        <v>-2.0877667826257884E-3</v>
      </c>
      <c r="K136" s="43">
        <f t="shared" si="98"/>
        <v>1.6460317743696162E-2</v>
      </c>
      <c r="L136" s="43">
        <f t="shared" si="98"/>
        <v>1.0316714580581032E-2</v>
      </c>
      <c r="M136" s="43">
        <f t="shared" si="98"/>
        <v>6.0677325915311497E-3</v>
      </c>
      <c r="N136" s="43">
        <f t="shared" si="98"/>
        <v>2.7647516385225224E-3</v>
      </c>
      <c r="O136" s="43">
        <f t="shared" si="98"/>
        <v>-2.9428505884787626E-4</v>
      </c>
    </row>
    <row r="137" spans="1:15" x14ac:dyDescent="0.25">
      <c r="A137" s="5" t="s">
        <v>25</v>
      </c>
      <c r="B137" s="42">
        <v>0</v>
      </c>
      <c r="C137" s="43">
        <f t="shared" si="97"/>
        <v>5.0973916750569837E-2</v>
      </c>
      <c r="D137" s="43">
        <f t="shared" si="98"/>
        <v>4.2102387829295873E-2</v>
      </c>
      <c r="E137" s="43">
        <f t="shared" si="98"/>
        <v>3.4497909840386032E-2</v>
      </c>
      <c r="F137" s="43">
        <f t="shared" si="98"/>
        <v>2.761265279721492E-2</v>
      </c>
      <c r="G137" s="43">
        <f t="shared" si="98"/>
        <v>2.1436835462746218E-2</v>
      </c>
      <c r="H137" s="43">
        <f t="shared" si="98"/>
        <v>1.4293786167317246E-2</v>
      </c>
      <c r="I137" s="43">
        <f t="shared" si="98"/>
        <v>5.4159438983166774E-3</v>
      </c>
      <c r="J137" s="43">
        <f t="shared" si="98"/>
        <v>-1.9839704632245159E-3</v>
      </c>
      <c r="K137" s="43">
        <f t="shared" si="98"/>
        <v>1.8142791312454665E-2</v>
      </c>
      <c r="L137" s="43">
        <f t="shared" si="98"/>
        <v>1.1073117662406928E-2</v>
      </c>
      <c r="M137" s="43">
        <f t="shared" si="98"/>
        <v>6.228224437218266E-3</v>
      </c>
      <c r="N137" s="43">
        <f t="shared" si="98"/>
        <v>2.3664220497837674E-3</v>
      </c>
      <c r="O137" s="43">
        <f t="shared" si="98"/>
        <v>-1.2124566663362923E-3</v>
      </c>
    </row>
    <row r="138" spans="1:15" ht="15.7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1:15" ht="15.75" x14ac:dyDescent="0.25">
      <c r="A139" s="40" t="s">
        <v>26</v>
      </c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</row>
    <row r="140" spans="1:15" ht="15.75" x14ac:dyDescent="0.25">
      <c r="A140" s="3"/>
      <c r="B140" s="4">
        <v>2022</v>
      </c>
      <c r="C140" s="4">
        <v>2023</v>
      </c>
      <c r="D140" s="4">
        <v>2024</v>
      </c>
      <c r="E140" s="4">
        <v>2025</v>
      </c>
      <c r="F140" s="4">
        <v>2026</v>
      </c>
      <c r="G140" s="4">
        <v>2027</v>
      </c>
      <c r="H140" s="4">
        <v>2028</v>
      </c>
      <c r="I140" s="4">
        <v>2029</v>
      </c>
      <c r="J140" s="4">
        <v>2030</v>
      </c>
      <c r="K140" s="4">
        <v>2031</v>
      </c>
      <c r="L140" s="4">
        <v>2032</v>
      </c>
      <c r="M140" s="4">
        <v>2033</v>
      </c>
      <c r="N140" s="4">
        <v>2034</v>
      </c>
      <c r="O140" s="4">
        <v>2035</v>
      </c>
    </row>
    <row r="141" spans="1:15" x14ac:dyDescent="0.25">
      <c r="A141" s="5" t="s">
        <v>27</v>
      </c>
      <c r="B141" s="42">
        <v>0</v>
      </c>
      <c r="C141" s="43">
        <f>1-(C86/B86)</f>
        <v>1.1163617912614221E-2</v>
      </c>
      <c r="D141" s="43">
        <f t="shared" ref="D141:O141" si="99">1-(D86/C86)</f>
        <v>8.1470934580228915E-3</v>
      </c>
      <c r="E141" s="43">
        <f t="shared" si="99"/>
        <v>6.0268237132076186E-3</v>
      </c>
      <c r="F141" s="43">
        <f t="shared" si="99"/>
        <v>4.3876387991168553E-3</v>
      </c>
      <c r="G141" s="43">
        <f t="shared" si="99"/>
        <v>3.1420087894922233E-3</v>
      </c>
      <c r="H141" s="43">
        <f t="shared" si="99"/>
        <v>1.6536905555910586E-3</v>
      </c>
      <c r="I141" s="43">
        <f t="shared" si="99"/>
        <v>7.8289550517163242E-4</v>
      </c>
      <c r="J141" s="43">
        <f t="shared" si="99"/>
        <v>-2.3263049898236687E-4</v>
      </c>
      <c r="K141" s="43">
        <f t="shared" si="99"/>
        <v>3.4819437572497502E-4</v>
      </c>
      <c r="L141" s="43">
        <f t="shared" si="99"/>
        <v>-4.5286330093330385E-4</v>
      </c>
      <c r="M141" s="43">
        <f t="shared" si="99"/>
        <v>-9.996505024982838E-4</v>
      </c>
      <c r="N141" s="43">
        <f t="shared" si="99"/>
        <v>-1.5087002418687767E-3</v>
      </c>
      <c r="O141" s="43">
        <f t="shared" si="99"/>
        <v>-1.9851168161040267E-3</v>
      </c>
    </row>
    <row r="142" spans="1:15" x14ac:dyDescent="0.25">
      <c r="A142" s="5" t="s">
        <v>28</v>
      </c>
      <c r="B142" s="42">
        <v>0</v>
      </c>
      <c r="C142" s="43">
        <f t="shared" ref="C142:O157" si="100">1-(C87/B87)</f>
        <v>1.2056206682676041E-2</v>
      </c>
      <c r="D142" s="43">
        <f t="shared" si="100"/>
        <v>8.7311720979017515E-3</v>
      </c>
      <c r="E142" s="43">
        <f t="shared" si="100"/>
        <v>6.3399827767059991E-3</v>
      </c>
      <c r="F142" s="43">
        <f t="shared" si="100"/>
        <v>4.4541097425080389E-3</v>
      </c>
      <c r="G142" s="43">
        <f t="shared" si="100"/>
        <v>2.9886664719341871E-3</v>
      </c>
      <c r="H142" s="43">
        <f t="shared" si="100"/>
        <v>1.2600766881216696E-3</v>
      </c>
      <c r="I142" s="43">
        <f t="shared" si="100"/>
        <v>2.197945781244881E-4</v>
      </c>
      <c r="J142" s="43">
        <f t="shared" si="100"/>
        <v>-9.9792952606780894E-4</v>
      </c>
      <c r="K142" s="43">
        <f t="shared" si="100"/>
        <v>1.0385168321741522E-3</v>
      </c>
      <c r="L142" s="43">
        <f t="shared" si="100"/>
        <v>1.2461190194834604E-4</v>
      </c>
      <c r="M142" s="43">
        <f t="shared" si="100"/>
        <v>-5.22248499794431E-4</v>
      </c>
      <c r="N142" s="43">
        <f t="shared" si="100"/>
        <v>-1.1230298258337879E-3</v>
      </c>
      <c r="O142" s="43">
        <f t="shared" si="100"/>
        <v>-1.6855684933141379E-3</v>
      </c>
    </row>
    <row r="143" spans="1:15" x14ac:dyDescent="0.25">
      <c r="A143" s="5" t="s">
        <v>29</v>
      </c>
      <c r="B143" s="42">
        <v>0</v>
      </c>
      <c r="C143" s="43">
        <f t="shared" si="100"/>
        <v>1.2966247960684241E-2</v>
      </c>
      <c r="D143" s="43">
        <f t="shared" si="100"/>
        <v>9.305442792569063E-3</v>
      </c>
      <c r="E143" s="43">
        <f t="shared" si="100"/>
        <v>6.6230115287118085E-3</v>
      </c>
      <c r="F143" s="43">
        <f t="shared" si="100"/>
        <v>4.4683823207332107E-3</v>
      </c>
      <c r="G143" s="43">
        <f t="shared" si="100"/>
        <v>2.7645137762269956E-3</v>
      </c>
      <c r="H143" s="43">
        <f t="shared" si="100"/>
        <v>7.7998876284612884E-4</v>
      </c>
      <c r="I143" s="43">
        <f t="shared" si="100"/>
        <v>-4.4612984652858678E-4</v>
      </c>
      <c r="J143" s="43">
        <f t="shared" si="100"/>
        <v>-1.8779539602742368E-3</v>
      </c>
      <c r="K143" s="43">
        <f t="shared" si="100"/>
        <v>1.2466883069363055E-3</v>
      </c>
      <c r="L143" s="43">
        <f t="shared" si="100"/>
        <v>2.269166018007418E-4</v>
      </c>
      <c r="M143" s="43">
        <f t="shared" si="100"/>
        <v>-5.2341586515725069E-4</v>
      </c>
      <c r="N143" s="43">
        <f t="shared" si="100"/>
        <v>-1.2180913495574153E-3</v>
      </c>
      <c r="O143" s="43">
        <f t="shared" si="100"/>
        <v>-1.8677194822849241E-3</v>
      </c>
    </row>
    <row r="144" spans="1:15" x14ac:dyDescent="0.25">
      <c r="A144" s="5" t="s">
        <v>30</v>
      </c>
      <c r="B144" s="42">
        <v>0</v>
      </c>
      <c r="C144" s="43">
        <f t="shared" si="100"/>
        <v>1.4228034868272954E-2</v>
      </c>
      <c r="D144" s="43">
        <f t="shared" si="100"/>
        <v>1.0283899438621735E-2</v>
      </c>
      <c r="E144" s="43">
        <f t="shared" si="100"/>
        <v>7.3427169048980723E-3</v>
      </c>
      <c r="F144" s="43">
        <f t="shared" si="100"/>
        <v>4.9459875553170551E-3</v>
      </c>
      <c r="G144" s="43">
        <f t="shared" si="100"/>
        <v>3.0217579128810623E-3</v>
      </c>
      <c r="H144" s="43">
        <f t="shared" si="100"/>
        <v>7.9226800756382332E-4</v>
      </c>
      <c r="I144" s="43">
        <f t="shared" si="100"/>
        <v>-6.1057981833134711E-4</v>
      </c>
      <c r="J144" s="43">
        <f t="shared" si="100"/>
        <v>-2.3020974583563003E-3</v>
      </c>
      <c r="K144" s="43">
        <f t="shared" si="100"/>
        <v>1.4077226338100601E-3</v>
      </c>
      <c r="L144" s="43">
        <f t="shared" si="100"/>
        <v>2.3653289920755327E-4</v>
      </c>
      <c r="M144" s="43">
        <f t="shared" si="100"/>
        <v>-6.1535998886141918E-4</v>
      </c>
      <c r="N144" s="43">
        <f t="shared" si="100"/>
        <v>-1.4017776789843062E-3</v>
      </c>
      <c r="O144" s="43">
        <f t="shared" si="100"/>
        <v>-2.1361851933821008E-3</v>
      </c>
    </row>
    <row r="145" spans="1:15" x14ac:dyDescent="0.25">
      <c r="A145" s="5" t="s">
        <v>31</v>
      </c>
      <c r="B145" s="42">
        <v>0</v>
      </c>
      <c r="C145" s="43">
        <f t="shared" si="100"/>
        <v>1.5615657590424603E-2</v>
      </c>
      <c r="D145" s="43">
        <f t="shared" si="100"/>
        <v>1.1399363656695916E-2</v>
      </c>
      <c r="E145" s="43">
        <f t="shared" si="100"/>
        <v>8.208260590402805E-3</v>
      </c>
      <c r="F145" s="43">
        <f t="shared" si="100"/>
        <v>5.5700417655791812E-3</v>
      </c>
      <c r="G145" s="43">
        <f t="shared" si="100"/>
        <v>3.4245311032577996E-3</v>
      </c>
      <c r="H145" s="43">
        <f t="shared" si="100"/>
        <v>9.5136688821484405E-4</v>
      </c>
      <c r="I145" s="43">
        <f t="shared" si="100"/>
        <v>-6.5963746058139705E-4</v>
      </c>
      <c r="J145" s="43">
        <f t="shared" si="100"/>
        <v>-2.5698295831548812E-3</v>
      </c>
      <c r="K145" s="43">
        <f t="shared" si="100"/>
        <v>1.6826575877332273E-3</v>
      </c>
      <c r="L145" s="43">
        <f t="shared" si="100"/>
        <v>3.5669117910952508E-4</v>
      </c>
      <c r="M145" s="43">
        <f t="shared" si="100"/>
        <v>-5.9727299501299846E-4</v>
      </c>
      <c r="N145" s="43">
        <f t="shared" si="100"/>
        <v>-1.4762504750260863E-3</v>
      </c>
      <c r="O145" s="43">
        <f t="shared" si="100"/>
        <v>-2.2964118513324472E-3</v>
      </c>
    </row>
    <row r="146" spans="1:15" x14ac:dyDescent="0.25">
      <c r="A146" s="5" t="s">
        <v>32</v>
      </c>
      <c r="B146" s="42">
        <v>0</v>
      </c>
      <c r="C146" s="43">
        <f t="shared" si="100"/>
        <v>1.6249441019688948E-2</v>
      </c>
      <c r="D146" s="43">
        <f t="shared" si="100"/>
        <v>1.1807687025739977E-2</v>
      </c>
      <c r="E146" s="43">
        <f t="shared" si="100"/>
        <v>8.3676495089746172E-3</v>
      </c>
      <c r="F146" s="43">
        <f t="shared" si="100"/>
        <v>5.4752593654350257E-3</v>
      </c>
      <c r="G146" s="43">
        <f t="shared" si="100"/>
        <v>3.0998072489045736E-3</v>
      </c>
      <c r="H146" s="43">
        <f t="shared" si="100"/>
        <v>3.6821285547894433E-4</v>
      </c>
      <c r="I146" s="43">
        <f t="shared" si="100"/>
        <v>-1.4661727708780159E-3</v>
      </c>
      <c r="J146" s="43">
        <f t="shared" si="100"/>
        <v>-3.5501872299967818E-3</v>
      </c>
      <c r="K146" s="43">
        <f t="shared" si="100"/>
        <v>1.8829763293768398E-3</v>
      </c>
      <c r="L146" s="43">
        <f t="shared" si="100"/>
        <v>4.0024597704213516E-4</v>
      </c>
      <c r="M146" s="43">
        <f t="shared" si="100"/>
        <v>-6.5623901366262949E-4</v>
      </c>
      <c r="N146" s="43">
        <f t="shared" si="100"/>
        <v>-1.6276084002768698E-3</v>
      </c>
      <c r="O146" s="43">
        <f t="shared" si="100"/>
        <v>-2.532871084680588E-3</v>
      </c>
    </row>
    <row r="147" spans="1:15" x14ac:dyDescent="0.25">
      <c r="A147" s="5" t="s">
        <v>33</v>
      </c>
      <c r="B147" s="42">
        <v>0</v>
      </c>
      <c r="C147" s="43">
        <f t="shared" si="100"/>
        <v>9.4471616904183708E-3</v>
      </c>
      <c r="D147" s="43">
        <f t="shared" si="100"/>
        <v>7.0171492417115955E-3</v>
      </c>
      <c r="E147" s="43">
        <f t="shared" si="100"/>
        <v>5.301782195212934E-3</v>
      </c>
      <c r="F147" s="43">
        <f t="shared" si="100"/>
        <v>3.9577313776050227E-3</v>
      </c>
      <c r="G147" s="43">
        <f t="shared" si="100"/>
        <v>2.9338011276140996E-3</v>
      </c>
      <c r="H147" s="43">
        <f t="shared" si="100"/>
        <v>1.5844566320820652E-3</v>
      </c>
      <c r="I147" s="43">
        <f t="shared" si="100"/>
        <v>8.4584204620519188E-4</v>
      </c>
      <c r="J147" s="43">
        <f t="shared" si="100"/>
        <v>-5.5981511477343204E-5</v>
      </c>
      <c r="K147" s="43">
        <f t="shared" si="100"/>
        <v>7.5190979367445454E-4</v>
      </c>
      <c r="L147" s="43">
        <f t="shared" si="100"/>
        <v>-1.0839511671512092E-4</v>
      </c>
      <c r="M147" s="43">
        <f t="shared" si="100"/>
        <v>-6.9178380633516667E-4</v>
      </c>
      <c r="N147" s="43">
        <f t="shared" si="100"/>
        <v>-1.2313228752631744E-3</v>
      </c>
      <c r="O147" s="43">
        <f t="shared" si="100"/>
        <v>-1.7337970536086544E-3</v>
      </c>
    </row>
    <row r="148" spans="1:15" x14ac:dyDescent="0.25">
      <c r="A148" s="5" t="s">
        <v>34</v>
      </c>
      <c r="B148" s="42">
        <v>0</v>
      </c>
      <c r="C148" s="43">
        <f t="shared" si="100"/>
        <v>1.0360180373141126E-2</v>
      </c>
      <c r="D148" s="43">
        <f t="shared" si="100"/>
        <v>7.6823937325297686E-3</v>
      </c>
      <c r="E148" s="43">
        <f t="shared" si="100"/>
        <v>5.7475188317955839E-3</v>
      </c>
      <c r="F148" s="43">
        <f t="shared" si="100"/>
        <v>4.2014051082981396E-3</v>
      </c>
      <c r="G148" s="43">
        <f t="shared" si="100"/>
        <v>2.9956600303144842E-3</v>
      </c>
      <c r="H148" s="43">
        <f t="shared" si="100"/>
        <v>1.4329399266409526E-3</v>
      </c>
      <c r="I148" s="43">
        <f t="shared" si="100"/>
        <v>5.5030066174421854E-4</v>
      </c>
      <c r="J148" s="43">
        <f t="shared" si="100"/>
        <v>-4.5344519579115783E-4</v>
      </c>
      <c r="K148" s="43">
        <f t="shared" si="100"/>
        <v>7.9845353626573079E-4</v>
      </c>
      <c r="L148" s="43">
        <f t="shared" si="100"/>
        <v>-2.1763796774321165E-4</v>
      </c>
      <c r="M148" s="43">
        <f t="shared" si="100"/>
        <v>-9.2926572276219588E-4</v>
      </c>
      <c r="N148" s="43">
        <f t="shared" si="100"/>
        <v>-1.583896400644047E-3</v>
      </c>
      <c r="O148" s="43">
        <f t="shared" si="100"/>
        <v>-2.1919957077185526E-3</v>
      </c>
    </row>
    <row r="149" spans="1:15" x14ac:dyDescent="0.25">
      <c r="A149" s="5" t="s">
        <v>35</v>
      </c>
      <c r="B149" s="42">
        <v>0</v>
      </c>
      <c r="C149" s="43">
        <f t="shared" si="100"/>
        <v>1.1664136950635395E-2</v>
      </c>
      <c r="D149" s="43">
        <f t="shared" si="100"/>
        <v>8.7421570569795604E-3</v>
      </c>
      <c r="E149" s="43">
        <f t="shared" si="100"/>
        <v>6.589683764717913E-3</v>
      </c>
      <c r="F149" s="43">
        <f t="shared" si="100"/>
        <v>4.8360664092242933E-3</v>
      </c>
      <c r="G149" s="43">
        <f t="shared" si="100"/>
        <v>3.4413348319706216E-3</v>
      </c>
      <c r="H149" s="43">
        <f t="shared" si="100"/>
        <v>1.6616182893428588E-3</v>
      </c>
      <c r="I149" s="43">
        <f t="shared" si="100"/>
        <v>6.2326537086598854E-4</v>
      </c>
      <c r="J149" s="43">
        <f t="shared" si="100"/>
        <v>-4.7611537546621285E-4</v>
      </c>
      <c r="K149" s="43">
        <f t="shared" si="100"/>
        <v>1.5187106717644561E-3</v>
      </c>
      <c r="L149" s="43">
        <f t="shared" si="100"/>
        <v>3.6255151498443272E-4</v>
      </c>
      <c r="M149" s="43">
        <f t="shared" si="100"/>
        <v>-4.7766402105531292E-4</v>
      </c>
      <c r="N149" s="43">
        <f t="shared" si="100"/>
        <v>-1.2493969203610789E-3</v>
      </c>
      <c r="O149" s="43">
        <f t="shared" si="100"/>
        <v>-1.9664852969127899E-3</v>
      </c>
    </row>
    <row r="150" spans="1:15" x14ac:dyDescent="0.25">
      <c r="A150" s="5" t="s">
        <v>36</v>
      </c>
      <c r="B150" s="42">
        <v>0</v>
      </c>
      <c r="C150" s="43">
        <f t="shared" si="100"/>
        <v>1.25909005253938E-2</v>
      </c>
      <c r="D150" s="43">
        <f t="shared" si="100"/>
        <v>9.4265676579280422E-3</v>
      </c>
      <c r="E150" s="43">
        <f t="shared" si="100"/>
        <v>7.0545355794994213E-3</v>
      </c>
      <c r="F150" s="43">
        <f t="shared" si="100"/>
        <v>5.0953789872483224E-3</v>
      </c>
      <c r="G150" s="43">
        <f t="shared" si="100"/>
        <v>3.5127282605642574E-3</v>
      </c>
      <c r="H150" s="43">
        <f t="shared" si="100"/>
        <v>1.5121422211437086E-3</v>
      </c>
      <c r="I150" s="43">
        <f t="shared" si="100"/>
        <v>3.2048396063233398E-4</v>
      </c>
      <c r="J150" s="43">
        <f t="shared" si="100"/>
        <v>-9.2570250384937935E-4</v>
      </c>
      <c r="K150" s="43">
        <f t="shared" si="100"/>
        <v>1.6364544213978149E-3</v>
      </c>
      <c r="L150" s="43">
        <f t="shared" si="100"/>
        <v>2.8343966846755553E-4</v>
      </c>
      <c r="M150" s="43">
        <f t="shared" si="100"/>
        <v>-6.8558325454048941E-4</v>
      </c>
      <c r="N150" s="43">
        <f t="shared" si="100"/>
        <v>-1.5730272249905308E-3</v>
      </c>
      <c r="O150" s="43">
        <f t="shared" si="100"/>
        <v>-2.3963065568683994E-3</v>
      </c>
    </row>
    <row r="151" spans="1:15" x14ac:dyDescent="0.25">
      <c r="A151" s="5" t="s">
        <v>37</v>
      </c>
      <c r="B151" s="42">
        <v>0</v>
      </c>
      <c r="C151" s="43">
        <f t="shared" si="100"/>
        <v>1.3523921596091282E-2</v>
      </c>
      <c r="D151" s="43">
        <f t="shared" si="100"/>
        <v>1.0223382434058514E-2</v>
      </c>
      <c r="E151" s="43">
        <f t="shared" si="100"/>
        <v>7.6530624302926231E-3</v>
      </c>
      <c r="F151" s="43">
        <f t="shared" si="100"/>
        <v>5.483656389613345E-3</v>
      </c>
      <c r="G151" s="43">
        <f t="shared" si="100"/>
        <v>3.707851950332075E-3</v>
      </c>
      <c r="H151" s="43">
        <f t="shared" si="100"/>
        <v>1.4841880537764807E-3</v>
      </c>
      <c r="I151" s="43">
        <f t="shared" si="100"/>
        <v>1.037966395102119E-4</v>
      </c>
      <c r="J151" s="43">
        <f t="shared" si="100"/>
        <v>-1.2383810819314167E-3</v>
      </c>
      <c r="K151" s="43">
        <f t="shared" si="100"/>
        <v>1.8550991704623376E-3</v>
      </c>
      <c r="L151" s="43">
        <f t="shared" si="100"/>
        <v>3.0789694698873937E-4</v>
      </c>
      <c r="M151" s="43">
        <f t="shared" si="100"/>
        <v>-7.8933875668107945E-4</v>
      </c>
      <c r="N151" s="43">
        <f t="shared" si="100"/>
        <v>-1.7924085825795633E-3</v>
      </c>
      <c r="O151" s="43">
        <f t="shared" si="100"/>
        <v>-2.7220876776639091E-3</v>
      </c>
    </row>
    <row r="152" spans="1:15" x14ac:dyDescent="0.25">
      <c r="A152" s="5" t="s">
        <v>38</v>
      </c>
      <c r="B152" s="42">
        <v>0</v>
      </c>
      <c r="C152" s="43">
        <f t="shared" si="100"/>
        <v>1.3968107779405825E-2</v>
      </c>
      <c r="D152" s="43">
        <f t="shared" si="100"/>
        <v>1.0449554330326793E-2</v>
      </c>
      <c r="E152" s="43">
        <f t="shared" si="100"/>
        <v>7.7243206384374208E-3</v>
      </c>
      <c r="F152" s="43">
        <f t="shared" si="100"/>
        <v>5.4066796402048034E-3</v>
      </c>
      <c r="G152" s="43">
        <f t="shared" si="100"/>
        <v>3.4562704598726235E-3</v>
      </c>
      <c r="H152" s="43">
        <f t="shared" si="100"/>
        <v>9.9160521543328883E-4</v>
      </c>
      <c r="I152" s="43">
        <f t="shared" si="100"/>
        <v>-5.871998699911174E-4</v>
      </c>
      <c r="J152" s="43">
        <f t="shared" si="100"/>
        <v>-1.9721769660416832E-3</v>
      </c>
      <c r="K152" s="43">
        <f t="shared" si="100"/>
        <v>2.5712107592705813E-3</v>
      </c>
      <c r="L152" s="43">
        <f t="shared" si="100"/>
        <v>8.3273968250208164E-4</v>
      </c>
      <c r="M152" s="43">
        <f t="shared" si="100"/>
        <v>-3.9153548236181557E-4</v>
      </c>
      <c r="N152" s="43">
        <f t="shared" si="100"/>
        <v>-1.5104943628239109E-3</v>
      </c>
      <c r="O152" s="43">
        <f t="shared" si="100"/>
        <v>-2.5481465070742448E-3</v>
      </c>
    </row>
    <row r="153" spans="1:15" x14ac:dyDescent="0.25">
      <c r="A153" s="5" t="s">
        <v>39</v>
      </c>
      <c r="B153" s="42">
        <v>0</v>
      </c>
      <c r="C153" s="43">
        <f t="shared" si="100"/>
        <v>8.6132283390190079E-3</v>
      </c>
      <c r="D153" s="43">
        <f t="shared" si="100"/>
        <v>6.3955579649355165E-3</v>
      </c>
      <c r="E153" s="43">
        <f t="shared" si="100"/>
        <v>4.7821838790211846E-3</v>
      </c>
      <c r="F153" s="43">
        <f t="shared" si="100"/>
        <v>3.4395428255376004E-3</v>
      </c>
      <c r="G153" s="43">
        <f t="shared" si="100"/>
        <v>2.3771265897009064E-3</v>
      </c>
      <c r="H153" s="43">
        <f t="shared" si="100"/>
        <v>1.0828653558402346E-3</v>
      </c>
      <c r="I153" s="43">
        <f t="shared" si="100"/>
        <v>3.0920412592239099E-4</v>
      </c>
      <c r="J153" s="43">
        <f t="shared" si="100"/>
        <v>-6.9384965493113349E-4</v>
      </c>
      <c r="K153" s="43">
        <f t="shared" si="100"/>
        <v>3.0741360044606036E-4</v>
      </c>
      <c r="L153" s="43">
        <f t="shared" si="100"/>
        <v>-2.9477543673817053E-4</v>
      </c>
      <c r="M153" s="43">
        <f t="shared" si="100"/>
        <v>-7.0896392420727317E-4</v>
      </c>
      <c r="N153" s="43">
        <f t="shared" si="100"/>
        <v>-1.0911366510810705E-3</v>
      </c>
      <c r="O153" s="43">
        <f t="shared" si="100"/>
        <v>-1.4469172146411857E-3</v>
      </c>
    </row>
    <row r="154" spans="1:15" x14ac:dyDescent="0.25">
      <c r="A154" s="5" t="s">
        <v>40</v>
      </c>
      <c r="B154" s="42">
        <v>0</v>
      </c>
      <c r="C154" s="43">
        <f t="shared" si="100"/>
        <v>1.0117960034745188E-2</v>
      </c>
      <c r="D154" s="43">
        <f t="shared" si="100"/>
        <v>7.5427518022815887E-3</v>
      </c>
      <c r="E154" s="43">
        <f t="shared" si="100"/>
        <v>5.6194271726761613E-3</v>
      </c>
      <c r="F154" s="43">
        <f t="shared" si="100"/>
        <v>4.0002903354628971E-3</v>
      </c>
      <c r="G154" s="43">
        <f t="shared" si="100"/>
        <v>2.6936530407257742E-3</v>
      </c>
      <c r="H154" s="43">
        <f t="shared" si="100"/>
        <v>1.1441189609092683E-3</v>
      </c>
      <c r="I154" s="43">
        <f t="shared" si="100"/>
        <v>1.8127128571177042E-4</v>
      </c>
      <c r="J154" s="43">
        <f t="shared" si="100"/>
        <v>-1.0882945658898802E-3</v>
      </c>
      <c r="K154" s="43">
        <f t="shared" si="100"/>
        <v>5.3831194306064312E-4</v>
      </c>
      <c r="L154" s="43">
        <f t="shared" si="100"/>
        <v>-1.9365764525036688E-4</v>
      </c>
      <c r="M154" s="43">
        <f t="shared" si="100"/>
        <v>-7.0835650913414483E-4</v>
      </c>
      <c r="N154" s="43">
        <f t="shared" si="100"/>
        <v>-1.1812639647712508E-3</v>
      </c>
      <c r="O154" s="43">
        <f t="shared" si="100"/>
        <v>-1.6208805346289434E-3</v>
      </c>
    </row>
    <row r="155" spans="1:15" x14ac:dyDescent="0.25">
      <c r="A155" s="5" t="s">
        <v>41</v>
      </c>
      <c r="B155" s="42">
        <v>0</v>
      </c>
      <c r="C155" s="43">
        <f t="shared" si="100"/>
        <v>1.1707513243538248E-2</v>
      </c>
      <c r="D155" s="43">
        <f t="shared" si="100"/>
        <v>8.7892004807994528E-3</v>
      </c>
      <c r="E155" s="43">
        <f t="shared" si="100"/>
        <v>6.5654088627810081E-3</v>
      </c>
      <c r="F155" s="43">
        <f t="shared" si="100"/>
        <v>4.6697714203850493E-3</v>
      </c>
      <c r="G155" s="43">
        <f t="shared" si="100"/>
        <v>3.1166312606474289E-3</v>
      </c>
      <c r="H155" s="43">
        <f t="shared" si="100"/>
        <v>1.3099419651695365E-3</v>
      </c>
      <c r="I155" s="43">
        <f t="shared" si="100"/>
        <v>1.5170979268008811E-4</v>
      </c>
      <c r="J155" s="43">
        <f t="shared" si="100"/>
        <v>-1.3854253901903757E-3</v>
      </c>
      <c r="K155" s="43">
        <f t="shared" si="100"/>
        <v>8.466413199158529E-4</v>
      </c>
      <c r="L155" s="43">
        <f t="shared" si="100"/>
        <v>-8.1425459779183029E-6</v>
      </c>
      <c r="M155" s="43">
        <f t="shared" si="100"/>
        <v>-6.2449425015254079E-4</v>
      </c>
      <c r="N155" s="43">
        <f t="shared" si="100"/>
        <v>-1.1894168715642639E-3</v>
      </c>
      <c r="O155" s="43">
        <f t="shared" si="100"/>
        <v>-1.7141927500865517E-3</v>
      </c>
    </row>
    <row r="156" spans="1:15" x14ac:dyDescent="0.25">
      <c r="A156" s="5" t="s">
        <v>42</v>
      </c>
      <c r="B156" s="42">
        <v>0</v>
      </c>
      <c r="C156" s="43">
        <f t="shared" si="100"/>
        <v>1.30988960084929E-2</v>
      </c>
      <c r="D156" s="43">
        <f t="shared" si="100"/>
        <v>9.8976129884168484E-3</v>
      </c>
      <c r="E156" s="43">
        <f t="shared" si="100"/>
        <v>7.3853662001883702E-3</v>
      </c>
      <c r="F156" s="43">
        <f t="shared" si="100"/>
        <v>5.2258130528584079E-3</v>
      </c>
      <c r="G156" s="43">
        <f t="shared" si="100"/>
        <v>3.4353027061477803E-3</v>
      </c>
      <c r="H156" s="43">
        <f t="shared" si="100"/>
        <v>1.376916445305687E-3</v>
      </c>
      <c r="I156" s="43">
        <f t="shared" si="100"/>
        <v>2.99570599530119E-5</v>
      </c>
      <c r="J156" s="43">
        <f t="shared" si="100"/>
        <v>-1.800980855513501E-3</v>
      </c>
      <c r="K156" s="43">
        <f t="shared" si="100"/>
        <v>1.1208956585435637E-3</v>
      </c>
      <c r="L156" s="43">
        <f t="shared" si="100"/>
        <v>1.1341957807076142E-4</v>
      </c>
      <c r="M156" s="43">
        <f t="shared" si="100"/>
        <v>-6.0345536580874715E-4</v>
      </c>
      <c r="N156" s="43">
        <f t="shared" si="100"/>
        <v>-1.2591844233762473E-3</v>
      </c>
      <c r="O156" s="43">
        <f t="shared" si="100"/>
        <v>-1.8678656890243062E-3</v>
      </c>
    </row>
    <row r="157" spans="1:15" x14ac:dyDescent="0.25">
      <c r="A157" s="5" t="s">
        <v>43</v>
      </c>
      <c r="B157" s="42">
        <v>0</v>
      </c>
      <c r="C157" s="43">
        <f t="shared" si="100"/>
        <v>1.4451341173286836E-2</v>
      </c>
      <c r="D157" s="43">
        <f t="shared" si="100"/>
        <v>1.0988507979104112E-2</v>
      </c>
      <c r="E157" s="43">
        <f t="shared" si="100"/>
        <v>8.2533989446175182E-3</v>
      </c>
      <c r="F157" s="43">
        <f t="shared" si="100"/>
        <v>5.8686577210014246E-3</v>
      </c>
      <c r="G157" s="43">
        <f t="shared" si="100"/>
        <v>3.8492848144977554E-3</v>
      </c>
      <c r="H157" s="43">
        <f t="shared" si="100"/>
        <v>1.5362673704051311E-3</v>
      </c>
      <c r="I157" s="43">
        <f t="shared" si="100"/>
        <v>-1.7143631819704908E-5</v>
      </c>
      <c r="J157" s="43">
        <f t="shared" si="100"/>
        <v>-2.1104482861140639E-3</v>
      </c>
      <c r="K157" s="43">
        <f t="shared" si="100"/>
        <v>1.4697226800253205E-3</v>
      </c>
      <c r="L157" s="43">
        <f t="shared" si="100"/>
        <v>3.1142821600216308E-4</v>
      </c>
      <c r="M157" s="43">
        <f t="shared" si="100"/>
        <v>-5.0556196754314442E-4</v>
      </c>
      <c r="N157" s="43">
        <f t="shared" si="100"/>
        <v>-1.2520711496193382E-3</v>
      </c>
      <c r="O157" s="43">
        <f t="shared" si="100"/>
        <v>-1.9448682471829848E-3</v>
      </c>
    </row>
    <row r="158" spans="1:15" x14ac:dyDescent="0.25">
      <c r="A158" s="5" t="s">
        <v>44</v>
      </c>
      <c r="B158" s="42">
        <v>0</v>
      </c>
      <c r="C158" s="43">
        <f t="shared" ref="C158:O164" si="101">1-(C103/B103)</f>
        <v>1.572051115071138E-2</v>
      </c>
      <c r="D158" s="43">
        <f t="shared" si="101"/>
        <v>1.1990933095881284E-2</v>
      </c>
      <c r="E158" s="43">
        <f t="shared" si="101"/>
        <v>9.0035929017138194E-3</v>
      </c>
      <c r="F158" s="43">
        <f t="shared" si="101"/>
        <v>6.3777577841553912E-3</v>
      </c>
      <c r="G158" s="43">
        <f t="shared" si="101"/>
        <v>4.153974532752791E-3</v>
      </c>
      <c r="H158" s="43">
        <f t="shared" si="101"/>
        <v>1.6201820648693577E-3</v>
      </c>
      <c r="I158" s="43">
        <f t="shared" si="101"/>
        <v>-1.3399958414916924E-4</v>
      </c>
      <c r="J158" s="43">
        <f t="shared" si="101"/>
        <v>-2.4586137747788506E-3</v>
      </c>
      <c r="K158" s="43">
        <f t="shared" si="101"/>
        <v>1.7695196156433113E-3</v>
      </c>
      <c r="L158" s="43">
        <f t="shared" si="101"/>
        <v>4.6038933399461524E-4</v>
      </c>
      <c r="M158" s="43">
        <f t="shared" si="101"/>
        <v>-4.5592438415065217E-4</v>
      </c>
      <c r="N158" s="43">
        <f t="shared" si="101"/>
        <v>-1.2922847217144984E-3</v>
      </c>
      <c r="O158" s="43">
        <f t="shared" si="101"/>
        <v>-2.0681608556518682E-3</v>
      </c>
    </row>
    <row r="159" spans="1:15" x14ac:dyDescent="0.25">
      <c r="A159" s="5" t="s">
        <v>45</v>
      </c>
      <c r="B159" s="42">
        <v>0</v>
      </c>
      <c r="C159" s="43">
        <f t="shared" si="101"/>
        <v>1.0095315140592698E-2</v>
      </c>
      <c r="D159" s="43">
        <f t="shared" si="101"/>
        <v>7.6046244291403386E-3</v>
      </c>
      <c r="E159" s="43">
        <f t="shared" si="101"/>
        <v>5.7708033151334659E-3</v>
      </c>
      <c r="F159" s="43">
        <f t="shared" si="101"/>
        <v>4.2133481130796069E-3</v>
      </c>
      <c r="G159" s="43">
        <f t="shared" si="101"/>
        <v>2.9658379888115594E-3</v>
      </c>
      <c r="H159" s="43">
        <f t="shared" si="101"/>
        <v>1.4384944881223882E-3</v>
      </c>
      <c r="I159" s="43">
        <f t="shared" si="101"/>
        <v>5.1911419035688411E-4</v>
      </c>
      <c r="J159" s="43">
        <f t="shared" si="101"/>
        <v>-6.2423287683088802E-4</v>
      </c>
      <c r="K159" s="43">
        <f t="shared" si="101"/>
        <v>4.310468471157014E-4</v>
      </c>
      <c r="L159" s="43">
        <f t="shared" si="101"/>
        <v>-3.0152554996298875E-4</v>
      </c>
      <c r="M159" s="43">
        <f t="shared" si="101"/>
        <v>-7.9989968822591351E-4</v>
      </c>
      <c r="N159" s="43">
        <f t="shared" si="101"/>
        <v>-1.2590160939141004E-3</v>
      </c>
      <c r="O159" s="43">
        <f t="shared" si="101"/>
        <v>-1.6863416883390325E-3</v>
      </c>
    </row>
    <row r="160" spans="1:15" x14ac:dyDescent="0.25">
      <c r="A160" s="5" t="s">
        <v>46</v>
      </c>
      <c r="B160" s="42">
        <v>0</v>
      </c>
      <c r="C160" s="43">
        <f t="shared" si="101"/>
        <v>1.144069864941899E-2</v>
      </c>
      <c r="D160" s="43">
        <f t="shared" si="101"/>
        <v>8.4889717681394528E-3</v>
      </c>
      <c r="E160" s="43">
        <f t="shared" si="101"/>
        <v>6.2559670721465954E-3</v>
      </c>
      <c r="F160" s="43">
        <f t="shared" si="101"/>
        <v>4.3433749415808798E-3</v>
      </c>
      <c r="G160" s="43">
        <f t="shared" si="101"/>
        <v>2.7822652048383745E-3</v>
      </c>
      <c r="H160" s="43">
        <f t="shared" si="101"/>
        <v>9.3174766446790791E-4</v>
      </c>
      <c r="I160" s="43">
        <f t="shared" si="101"/>
        <v>-2.3011587696419866E-4</v>
      </c>
      <c r="J160" s="43">
        <f t="shared" si="101"/>
        <v>-1.6893083859714775E-3</v>
      </c>
      <c r="K160" s="43">
        <f t="shared" si="101"/>
        <v>1.1377094578640667E-3</v>
      </c>
      <c r="L160" s="43">
        <f t="shared" si="101"/>
        <v>2.294413417287533E-4</v>
      </c>
      <c r="M160" s="43">
        <f t="shared" si="101"/>
        <v>-4.0298527485660429E-4</v>
      </c>
      <c r="N160" s="43">
        <f t="shared" si="101"/>
        <v>-9.8347121500075296E-4</v>
      </c>
      <c r="O160" s="43">
        <f t="shared" si="101"/>
        <v>-1.5232500684816408E-3</v>
      </c>
    </row>
    <row r="161" spans="1:19" x14ac:dyDescent="0.25">
      <c r="A161" s="5" t="s">
        <v>47</v>
      </c>
      <c r="B161" s="42">
        <v>0</v>
      </c>
      <c r="C161" s="43">
        <f t="shared" si="101"/>
        <v>1.3469030955983063E-2</v>
      </c>
      <c r="D161" s="43">
        <f t="shared" si="101"/>
        <v>1.0140422816402817E-2</v>
      </c>
      <c r="E161" s="43">
        <f t="shared" si="101"/>
        <v>7.5425700640719961E-3</v>
      </c>
      <c r="F161" s="43">
        <f t="shared" si="101"/>
        <v>5.2908529509413382E-3</v>
      </c>
      <c r="G161" s="43">
        <f t="shared" si="101"/>
        <v>3.424562731654035E-3</v>
      </c>
      <c r="H161" s="43">
        <f t="shared" si="101"/>
        <v>1.2570724008131862E-3</v>
      </c>
      <c r="I161" s="43">
        <f t="shared" si="101"/>
        <v>-1.5068561150899384E-4</v>
      </c>
      <c r="J161" s="43">
        <f t="shared" si="101"/>
        <v>-1.9266217202560387E-3</v>
      </c>
      <c r="K161" s="43">
        <f t="shared" si="101"/>
        <v>1.5286272224338537E-3</v>
      </c>
      <c r="L161" s="43">
        <f t="shared" si="101"/>
        <v>4.5211408919709761E-4</v>
      </c>
      <c r="M161" s="43">
        <f t="shared" si="101"/>
        <v>-3.1514635799267943E-4</v>
      </c>
      <c r="N161" s="43">
        <f t="shared" si="101"/>
        <v>-1.0175825501019808E-3</v>
      </c>
      <c r="O161" s="43">
        <f t="shared" si="101"/>
        <v>-1.6700657028621002E-3</v>
      </c>
    </row>
    <row r="162" spans="1:19" x14ac:dyDescent="0.25">
      <c r="A162" s="5" t="s">
        <v>48</v>
      </c>
      <c r="B162" s="42">
        <v>0</v>
      </c>
      <c r="C162" s="43">
        <f t="shared" si="101"/>
        <v>1.5179546406620004E-2</v>
      </c>
      <c r="D162" s="43">
        <f t="shared" si="101"/>
        <v>1.1516748769876739E-2</v>
      </c>
      <c r="E162" s="43">
        <f t="shared" si="101"/>
        <v>8.6238596602674633E-3</v>
      </c>
      <c r="F162" s="43">
        <f t="shared" si="101"/>
        <v>6.0849847068601415E-3</v>
      </c>
      <c r="G162" s="43">
        <f t="shared" si="101"/>
        <v>3.9506458488833829E-3</v>
      </c>
      <c r="H162" s="43">
        <f t="shared" si="101"/>
        <v>1.4592659042471645E-3</v>
      </c>
      <c r="I162" s="43">
        <f t="shared" si="101"/>
        <v>-1.9035532021050017E-4</v>
      </c>
      <c r="J162" s="43">
        <f t="shared" si="101"/>
        <v>-2.3132157625957994E-3</v>
      </c>
      <c r="K162" s="43">
        <f t="shared" si="101"/>
        <v>1.8766415949792448E-3</v>
      </c>
      <c r="L162" s="43">
        <f t="shared" si="101"/>
        <v>5.9654683974030842E-4</v>
      </c>
      <c r="M162" s="43">
        <f t="shared" si="101"/>
        <v>-3.0513083205541136E-4</v>
      </c>
      <c r="N162" s="43">
        <f t="shared" si="101"/>
        <v>-1.1288688675563652E-3</v>
      </c>
      <c r="O162" s="43">
        <f t="shared" si="101"/>
        <v>-1.8932139535769998E-3</v>
      </c>
    </row>
    <row r="163" spans="1:19" x14ac:dyDescent="0.25">
      <c r="A163" s="5" t="s">
        <v>49</v>
      </c>
      <c r="B163" s="42">
        <v>0</v>
      </c>
      <c r="C163" s="43">
        <f t="shared" si="101"/>
        <v>1.6591640363641247E-2</v>
      </c>
      <c r="D163" s="43">
        <f t="shared" si="101"/>
        <v>1.2581376572417868E-2</v>
      </c>
      <c r="E163" s="43">
        <f t="shared" si="101"/>
        <v>9.3656614932797755E-3</v>
      </c>
      <c r="F163" s="43">
        <f t="shared" si="101"/>
        <v>6.5141725853663512E-3</v>
      </c>
      <c r="G163" s="43">
        <f t="shared" si="101"/>
        <v>4.0929469144642683E-3</v>
      </c>
      <c r="H163" s="43">
        <f t="shared" si="101"/>
        <v>1.3314467676904806E-3</v>
      </c>
      <c r="I163" s="43">
        <f t="shared" si="101"/>
        <v>-5.5415905844835578E-4</v>
      </c>
      <c r="J163" s="43">
        <f t="shared" si="101"/>
        <v>-2.9857601557223834E-3</v>
      </c>
      <c r="K163" s="43">
        <f t="shared" si="101"/>
        <v>2.3080299241861058E-3</v>
      </c>
      <c r="L163" s="43">
        <f t="shared" si="101"/>
        <v>8.3222357615697629E-4</v>
      </c>
      <c r="M163" s="43">
        <f t="shared" si="101"/>
        <v>-1.9923204299399089E-4</v>
      </c>
      <c r="N163" s="43">
        <f t="shared" si="101"/>
        <v>-1.1407937034557669E-3</v>
      </c>
      <c r="O163" s="43">
        <f t="shared" si="101"/>
        <v>-2.0143557618443886E-3</v>
      </c>
    </row>
    <row r="164" spans="1:19" x14ac:dyDescent="0.25">
      <c r="A164" s="5" t="s">
        <v>50</v>
      </c>
      <c r="B164" s="42">
        <v>0</v>
      </c>
      <c r="C164" s="43">
        <f t="shared" si="101"/>
        <v>1.8255811336263972E-2</v>
      </c>
      <c r="D164" s="43">
        <f t="shared" si="101"/>
        <v>1.392642711866332E-2</v>
      </c>
      <c r="E164" s="43">
        <f t="shared" si="101"/>
        <v>1.0404963754768626E-2</v>
      </c>
      <c r="F164" s="43">
        <f t="shared" si="101"/>
        <v>7.2586842808695096E-3</v>
      </c>
      <c r="G164" s="43">
        <f t="shared" si="101"/>
        <v>4.5627244149211155E-3</v>
      </c>
      <c r="H164" s="43">
        <f t="shared" si="101"/>
        <v>1.5004038457939739E-3</v>
      </c>
      <c r="I164" s="43">
        <f t="shared" si="101"/>
        <v>-6.4605521446470249E-4</v>
      </c>
      <c r="J164" s="43">
        <f t="shared" si="101"/>
        <v>-3.3441277346555331E-3</v>
      </c>
      <c r="K164" s="43">
        <f t="shared" si="101"/>
        <v>2.6607415159881631E-3</v>
      </c>
      <c r="L164" s="43">
        <f t="shared" si="101"/>
        <v>9.8552822532826934E-4</v>
      </c>
      <c r="M164" s="43">
        <f t="shared" si="101"/>
        <v>-1.7756382043399022E-4</v>
      </c>
      <c r="N164" s="43">
        <f t="shared" si="101"/>
        <v>-1.2382180231564899E-3</v>
      </c>
      <c r="O164" s="43">
        <f t="shared" si="101"/>
        <v>-2.2218081403548862E-3</v>
      </c>
    </row>
    <row r="166" spans="1:19" x14ac:dyDescent="0.25">
      <c r="A166" s="44" t="s">
        <v>81</v>
      </c>
      <c r="B166" s="45"/>
      <c r="C166" s="46"/>
      <c r="D166" s="46" t="s">
        <v>82</v>
      </c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</row>
    <row r="167" spans="1:19" x14ac:dyDescent="0.25">
      <c r="A167" s="46" t="s">
        <v>83</v>
      </c>
      <c r="B167" s="47">
        <v>0.26967960760811566</v>
      </c>
      <c r="C167" s="46"/>
      <c r="D167" t="s">
        <v>84</v>
      </c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</row>
    <row r="168" spans="1:19" x14ac:dyDescent="0.25">
      <c r="A168" s="46" t="s">
        <v>85</v>
      </c>
      <c r="B168" s="47">
        <v>0.35313092081261371</v>
      </c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</row>
    <row r="169" spans="1:19" x14ac:dyDescent="0.25">
      <c r="A169" s="46" t="s">
        <v>54</v>
      </c>
      <c r="B169" s="47">
        <v>0.23075099694560849</v>
      </c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</row>
    <row r="170" spans="1:19" x14ac:dyDescent="0.25">
      <c r="A170" s="46" t="s">
        <v>86</v>
      </c>
      <c r="B170" s="47">
        <v>0.14643847463366214</v>
      </c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</row>
    <row r="171" spans="1:19" x14ac:dyDescent="0.25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</row>
    <row r="172" spans="1:19" x14ac:dyDescent="0.25">
      <c r="A172" s="48" t="s">
        <v>87</v>
      </c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</row>
    <row r="173" spans="1:19" x14ac:dyDescent="0.25">
      <c r="A173" s="46" t="s">
        <v>88</v>
      </c>
      <c r="B173" s="46">
        <v>2018</v>
      </c>
      <c r="C173" s="46">
        <v>2019</v>
      </c>
      <c r="D173" s="46">
        <v>2020</v>
      </c>
      <c r="E173" s="46">
        <v>2021</v>
      </c>
      <c r="F173" s="46">
        <v>2030</v>
      </c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</row>
    <row r="174" spans="1:19" x14ac:dyDescent="0.25">
      <c r="A174" s="46" t="s">
        <v>2</v>
      </c>
      <c r="B174" s="46">
        <v>14775</v>
      </c>
      <c r="C174" s="46">
        <v>12365</v>
      </c>
      <c r="D174" s="46">
        <v>9564</v>
      </c>
      <c r="E174" s="46">
        <v>14239</v>
      </c>
      <c r="F174" s="49">
        <v>0</v>
      </c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</row>
    <row r="175" spans="1:19" x14ac:dyDescent="0.25">
      <c r="A175" s="46" t="s">
        <v>3</v>
      </c>
      <c r="B175" s="46">
        <v>18019</v>
      </c>
      <c r="C175" s="46">
        <v>16550</v>
      </c>
      <c r="D175" s="46">
        <v>25173</v>
      </c>
      <c r="E175" s="46">
        <v>37438</v>
      </c>
      <c r="F175" s="49">
        <v>0</v>
      </c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</row>
    <row r="176" spans="1:19" x14ac:dyDescent="0.25">
      <c r="A176" s="46" t="s">
        <v>4</v>
      </c>
      <c r="B176" s="46">
        <v>0</v>
      </c>
      <c r="C176" s="46">
        <v>0</v>
      </c>
      <c r="D176" s="46">
        <v>3</v>
      </c>
      <c r="E176" s="46">
        <v>27140</v>
      </c>
      <c r="F176" s="49">
        <v>0</v>
      </c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</row>
    <row r="177" spans="1:19" x14ac:dyDescent="0.25">
      <c r="A177" s="46" t="s">
        <v>5</v>
      </c>
      <c r="B177" s="46">
        <v>164220</v>
      </c>
      <c r="C177" s="46">
        <v>158253</v>
      </c>
      <c r="D177" s="46">
        <v>109589</v>
      </c>
      <c r="E177" s="46">
        <v>164966</v>
      </c>
      <c r="F177" s="49">
        <f>B167*100</f>
        <v>26.967960760811565</v>
      </c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</row>
    <row r="178" spans="1:19" x14ac:dyDescent="0.25">
      <c r="A178" s="46" t="s">
        <v>6</v>
      </c>
      <c r="B178" s="46">
        <v>0</v>
      </c>
      <c r="C178" s="46">
        <v>0</v>
      </c>
      <c r="D178" s="46">
        <v>0</v>
      </c>
      <c r="E178" s="46">
        <v>0</v>
      </c>
      <c r="F178" s="49">
        <v>0</v>
      </c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</row>
    <row r="179" spans="1:19" x14ac:dyDescent="0.25">
      <c r="A179" s="46" t="s">
        <v>7</v>
      </c>
      <c r="B179" s="46">
        <v>0</v>
      </c>
      <c r="C179" s="46">
        <v>0</v>
      </c>
      <c r="D179" s="46">
        <v>0</v>
      </c>
      <c r="E179" s="46">
        <v>125</v>
      </c>
      <c r="F179" s="49">
        <v>0</v>
      </c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</row>
    <row r="180" spans="1:19" x14ac:dyDescent="0.25">
      <c r="A180" s="46" t="s">
        <v>8</v>
      </c>
      <c r="B180" s="46">
        <v>0</v>
      </c>
      <c r="C180" s="46">
        <v>2508</v>
      </c>
      <c r="D180" s="46">
        <v>2848</v>
      </c>
      <c r="E180" s="46">
        <v>8717</v>
      </c>
      <c r="F180" s="49">
        <v>0</v>
      </c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</row>
    <row r="181" spans="1:19" x14ac:dyDescent="0.25">
      <c r="A181" s="46" t="s">
        <v>9</v>
      </c>
      <c r="B181" s="46">
        <v>0</v>
      </c>
      <c r="C181" s="46">
        <v>3603</v>
      </c>
      <c r="D181" s="46">
        <v>3116</v>
      </c>
      <c r="E181" s="46">
        <v>15328</v>
      </c>
      <c r="F181" s="49">
        <v>0</v>
      </c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</row>
    <row r="182" spans="1:19" x14ac:dyDescent="0.25">
      <c r="A182" s="46" t="s">
        <v>10</v>
      </c>
      <c r="B182" s="46">
        <v>0</v>
      </c>
      <c r="C182" s="46">
        <v>0</v>
      </c>
      <c r="D182" s="46">
        <v>75400</v>
      </c>
      <c r="E182" s="46">
        <v>188400</v>
      </c>
      <c r="F182" s="49">
        <v>0</v>
      </c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</row>
    <row r="183" spans="1:19" x14ac:dyDescent="0.25">
      <c r="A183" s="46" t="s">
        <v>11</v>
      </c>
      <c r="B183" s="46">
        <v>0</v>
      </c>
      <c r="C183" s="46">
        <v>0</v>
      </c>
      <c r="D183" s="46">
        <v>0</v>
      </c>
      <c r="E183" s="46">
        <v>0</v>
      </c>
      <c r="F183" s="49">
        <f>B168*100</f>
        <v>35.313092081261374</v>
      </c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</row>
    <row r="184" spans="1:19" x14ac:dyDescent="0.25">
      <c r="A184" s="46" t="s">
        <v>12</v>
      </c>
      <c r="B184" s="46">
        <v>0</v>
      </c>
      <c r="C184" s="46">
        <v>0</v>
      </c>
      <c r="D184" s="46">
        <v>0</v>
      </c>
      <c r="E184" s="46">
        <v>0</v>
      </c>
      <c r="F184" s="49">
        <v>0</v>
      </c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</row>
    <row r="185" spans="1:19" x14ac:dyDescent="0.25">
      <c r="A185" s="46" t="s">
        <v>13</v>
      </c>
      <c r="B185" s="46">
        <v>0</v>
      </c>
      <c r="C185" s="46">
        <v>0</v>
      </c>
      <c r="D185" s="46">
        <v>0</v>
      </c>
      <c r="E185" s="46">
        <v>0</v>
      </c>
      <c r="F185" s="49">
        <v>0</v>
      </c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</row>
    <row r="186" spans="1:19" x14ac:dyDescent="0.25">
      <c r="A186" s="46" t="s">
        <v>89</v>
      </c>
      <c r="B186" s="46">
        <v>0</v>
      </c>
      <c r="C186" s="46">
        <v>0</v>
      </c>
      <c r="D186" s="46">
        <v>0</v>
      </c>
      <c r="E186" s="46">
        <v>0</v>
      </c>
      <c r="F186" s="49">
        <v>0</v>
      </c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</row>
    <row r="187" spans="1:19" x14ac:dyDescent="0.25">
      <c r="A187" s="46" t="s">
        <v>15</v>
      </c>
      <c r="B187" s="46">
        <v>393</v>
      </c>
      <c r="C187" s="46">
        <v>7966</v>
      </c>
      <c r="D187" s="46">
        <v>8860</v>
      </c>
      <c r="E187" s="46">
        <v>27388</v>
      </c>
      <c r="F187" s="49">
        <v>0</v>
      </c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</row>
    <row r="188" spans="1:19" x14ac:dyDescent="0.25">
      <c r="A188" s="46" t="s">
        <v>16</v>
      </c>
      <c r="B188" s="46">
        <v>0</v>
      </c>
      <c r="C188" s="46">
        <v>0</v>
      </c>
      <c r="D188" s="46">
        <v>0</v>
      </c>
      <c r="E188" s="46">
        <v>0</v>
      </c>
      <c r="F188" s="49">
        <v>0</v>
      </c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</row>
    <row r="189" spans="1:19" x14ac:dyDescent="0.25">
      <c r="A189" s="46" t="s">
        <v>17</v>
      </c>
      <c r="B189" s="46">
        <v>24650</v>
      </c>
      <c r="C189" s="46">
        <v>18442</v>
      </c>
      <c r="D189" s="46">
        <v>16650</v>
      </c>
      <c r="E189" s="46">
        <v>1015</v>
      </c>
      <c r="F189" s="49">
        <f>B169*100</f>
        <v>23.075099694560848</v>
      </c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</row>
    <row r="190" spans="1:19" x14ac:dyDescent="0.25">
      <c r="A190" s="46" t="s">
        <v>18</v>
      </c>
      <c r="B190" s="46">
        <v>0</v>
      </c>
      <c r="C190" s="46">
        <v>0</v>
      </c>
      <c r="D190" s="46">
        <v>0</v>
      </c>
      <c r="E190" s="46">
        <v>0</v>
      </c>
      <c r="F190" s="49">
        <v>0</v>
      </c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</row>
    <row r="191" spans="1:19" x14ac:dyDescent="0.25">
      <c r="A191" s="46" t="s">
        <v>19</v>
      </c>
      <c r="B191" s="46">
        <v>0</v>
      </c>
      <c r="C191" s="46">
        <v>0</v>
      </c>
      <c r="D191" s="46">
        <v>0</v>
      </c>
      <c r="E191" s="46">
        <v>0</v>
      </c>
      <c r="F191" s="49">
        <v>0</v>
      </c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</row>
    <row r="192" spans="1:19" x14ac:dyDescent="0.25">
      <c r="A192" s="46" t="s">
        <v>20</v>
      </c>
      <c r="B192" s="46">
        <v>0</v>
      </c>
      <c r="C192" s="46">
        <v>0</v>
      </c>
      <c r="D192" s="46">
        <v>0</v>
      </c>
      <c r="E192" s="46">
        <v>0</v>
      </c>
      <c r="F192" s="49">
        <v>0</v>
      </c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</row>
    <row r="193" spans="1:19" x14ac:dyDescent="0.25">
      <c r="A193" s="46" t="s">
        <v>21</v>
      </c>
      <c r="B193" s="46">
        <v>0</v>
      </c>
      <c r="C193" s="46">
        <v>0</v>
      </c>
      <c r="D193" s="46">
        <v>0</v>
      </c>
      <c r="E193" s="46">
        <v>76</v>
      </c>
      <c r="F193" s="49">
        <v>0</v>
      </c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</row>
    <row r="194" spans="1:19" x14ac:dyDescent="0.25">
      <c r="A194" s="46" t="s">
        <v>22</v>
      </c>
      <c r="B194" s="46">
        <v>0</v>
      </c>
      <c r="C194" s="46">
        <v>0</v>
      </c>
      <c r="D194" s="46">
        <v>0</v>
      </c>
      <c r="E194" s="46">
        <v>0</v>
      </c>
      <c r="F194" s="49">
        <v>0</v>
      </c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</row>
    <row r="195" spans="1:19" x14ac:dyDescent="0.25">
      <c r="A195" s="46" t="s">
        <v>23</v>
      </c>
      <c r="B195" s="46">
        <v>0</v>
      </c>
      <c r="C195" s="46">
        <v>0</v>
      </c>
      <c r="D195" s="46">
        <v>0</v>
      </c>
      <c r="E195" s="46">
        <v>913</v>
      </c>
      <c r="F195" s="50">
        <f>B170*100</f>
        <v>14.643847463366214</v>
      </c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</row>
    <row r="196" spans="1:19" x14ac:dyDescent="0.25">
      <c r="A196" s="46" t="s">
        <v>24</v>
      </c>
      <c r="B196" s="46">
        <v>0</v>
      </c>
      <c r="C196" s="46">
        <v>0</v>
      </c>
      <c r="D196" s="46">
        <v>0</v>
      </c>
      <c r="E196" s="46">
        <v>0</v>
      </c>
      <c r="F196" s="49">
        <v>0</v>
      </c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</row>
    <row r="197" spans="1:19" x14ac:dyDescent="0.25">
      <c r="A197" s="46" t="s">
        <v>25</v>
      </c>
      <c r="B197" s="46">
        <v>0</v>
      </c>
      <c r="C197" s="46">
        <v>0</v>
      </c>
      <c r="D197" s="46">
        <v>0</v>
      </c>
      <c r="E197" s="46">
        <v>0</v>
      </c>
      <c r="F197" s="49">
        <v>0</v>
      </c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</row>
    <row r="198" spans="1:19" x14ac:dyDescent="0.25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</row>
    <row r="199" spans="1:19" x14ac:dyDescent="0.25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</row>
    <row r="200" spans="1:19" x14ac:dyDescent="0.25">
      <c r="A200" s="48" t="s">
        <v>90</v>
      </c>
      <c r="B200">
        <v>2018</v>
      </c>
      <c r="C200">
        <v>2019</v>
      </c>
      <c r="D200">
        <v>2020</v>
      </c>
      <c r="E200">
        <v>2021</v>
      </c>
      <c r="F200" s="46">
        <v>2030</v>
      </c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</row>
    <row r="201" spans="1:19" x14ac:dyDescent="0.25">
      <c r="A201" s="46" t="s">
        <v>27</v>
      </c>
      <c r="B201" s="46">
        <v>51806</v>
      </c>
      <c r="C201" s="46">
        <v>39780</v>
      </c>
      <c r="D201" s="46">
        <v>25570</v>
      </c>
      <c r="E201" s="46">
        <v>39782</v>
      </c>
      <c r="F201" s="49">
        <v>0</v>
      </c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</row>
    <row r="202" spans="1:19" x14ac:dyDescent="0.25">
      <c r="A202" s="46" t="s">
        <v>28</v>
      </c>
      <c r="B202" s="46">
        <v>261</v>
      </c>
      <c r="C202" s="46">
        <v>42</v>
      </c>
      <c r="D202" s="46">
        <v>10</v>
      </c>
      <c r="E202" s="46">
        <v>18</v>
      </c>
      <c r="F202" s="49">
        <v>0</v>
      </c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</row>
    <row r="203" spans="1:19" x14ac:dyDescent="0.25">
      <c r="A203" s="46" t="s">
        <v>29</v>
      </c>
      <c r="B203" s="46">
        <v>18602</v>
      </c>
      <c r="C203" s="46">
        <v>10758</v>
      </c>
      <c r="D203" s="46">
        <v>7140</v>
      </c>
      <c r="E203" s="46">
        <v>30021</v>
      </c>
      <c r="F203" s="49">
        <v>0</v>
      </c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</row>
    <row r="204" spans="1:19" x14ac:dyDescent="0.25">
      <c r="A204" s="46" t="s">
        <v>30</v>
      </c>
      <c r="B204" s="46">
        <v>18306</v>
      </c>
      <c r="C204" s="46">
        <v>4493</v>
      </c>
      <c r="D204" s="46">
        <v>43</v>
      </c>
      <c r="E204" s="46">
        <v>16</v>
      </c>
      <c r="F204" s="49">
        <f>B167*100</f>
        <v>26.967960760811565</v>
      </c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</row>
    <row r="205" spans="1:19" x14ac:dyDescent="0.25">
      <c r="A205" s="46" t="s">
        <v>31</v>
      </c>
      <c r="B205" s="46">
        <v>0</v>
      </c>
      <c r="C205" s="46">
        <v>0</v>
      </c>
      <c r="D205" s="46">
        <v>0</v>
      </c>
      <c r="E205" s="46">
        <v>99</v>
      </c>
      <c r="F205" s="49">
        <v>0</v>
      </c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</row>
    <row r="206" spans="1:19" x14ac:dyDescent="0.25">
      <c r="A206" s="46" t="s">
        <v>32</v>
      </c>
      <c r="B206" s="46">
        <v>0</v>
      </c>
      <c r="C206" s="46">
        <v>0</v>
      </c>
      <c r="D206" s="46">
        <v>0</v>
      </c>
      <c r="E206" s="46">
        <v>0</v>
      </c>
      <c r="F206" s="49">
        <v>0</v>
      </c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</row>
    <row r="207" spans="1:19" x14ac:dyDescent="0.25">
      <c r="A207" s="46" t="s">
        <v>33</v>
      </c>
      <c r="B207" s="46">
        <v>7892</v>
      </c>
      <c r="C207" s="46">
        <v>6846</v>
      </c>
      <c r="D207" s="46">
        <v>8713</v>
      </c>
      <c r="E207" s="46">
        <v>45098</v>
      </c>
      <c r="F207" s="49">
        <v>0</v>
      </c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</row>
    <row r="208" spans="1:19" x14ac:dyDescent="0.25">
      <c r="A208" s="46" t="s">
        <v>34</v>
      </c>
      <c r="B208" s="46">
        <v>0</v>
      </c>
      <c r="C208" s="46">
        <v>0</v>
      </c>
      <c r="D208" s="46">
        <v>27</v>
      </c>
      <c r="E208" s="46">
        <v>7201</v>
      </c>
      <c r="F208" s="49">
        <v>0</v>
      </c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</row>
    <row r="209" spans="1:19" x14ac:dyDescent="0.25">
      <c r="A209" s="46" t="s">
        <v>35</v>
      </c>
      <c r="B209" s="46">
        <v>0</v>
      </c>
      <c r="C209" s="46">
        <v>0</v>
      </c>
      <c r="D209" s="46">
        <v>0</v>
      </c>
      <c r="E209" s="46">
        <v>0</v>
      </c>
      <c r="F209" s="49">
        <v>0</v>
      </c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</row>
    <row r="210" spans="1:19" x14ac:dyDescent="0.25">
      <c r="A210" s="46" t="s">
        <v>36</v>
      </c>
      <c r="B210" s="46">
        <v>0</v>
      </c>
      <c r="C210" s="46">
        <v>0</v>
      </c>
      <c r="D210" s="46">
        <v>0</v>
      </c>
      <c r="E210" s="46">
        <v>0</v>
      </c>
      <c r="F210" s="49">
        <f>B168*100</f>
        <v>35.313092081261374</v>
      </c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</row>
    <row r="211" spans="1:19" x14ac:dyDescent="0.25">
      <c r="A211" s="46" t="s">
        <v>37</v>
      </c>
      <c r="B211" s="46">
        <v>0</v>
      </c>
      <c r="C211" s="46">
        <v>0</v>
      </c>
      <c r="D211" s="46">
        <v>0</v>
      </c>
      <c r="E211" s="46">
        <v>0</v>
      </c>
      <c r="F211" s="49">
        <v>0</v>
      </c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</row>
    <row r="212" spans="1:19" x14ac:dyDescent="0.25">
      <c r="A212" s="46" t="s">
        <v>38</v>
      </c>
      <c r="B212" s="46">
        <v>0</v>
      </c>
      <c r="C212" s="46">
        <v>0</v>
      </c>
      <c r="D212" s="46">
        <v>0</v>
      </c>
      <c r="E212" s="46">
        <v>0</v>
      </c>
      <c r="F212" s="49">
        <v>0</v>
      </c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</row>
    <row r="213" spans="1:19" x14ac:dyDescent="0.25">
      <c r="A213" s="46" t="s">
        <v>39</v>
      </c>
      <c r="B213" s="46">
        <v>0</v>
      </c>
      <c r="C213" s="46">
        <v>78</v>
      </c>
      <c r="D213" s="46">
        <v>1843</v>
      </c>
      <c r="E213" s="46">
        <v>2901</v>
      </c>
      <c r="F213" s="49">
        <v>0</v>
      </c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</row>
    <row r="214" spans="1:19" x14ac:dyDescent="0.25">
      <c r="A214" s="46" t="s">
        <v>40</v>
      </c>
      <c r="B214" s="46">
        <v>7062</v>
      </c>
      <c r="C214" s="46">
        <v>5228</v>
      </c>
      <c r="D214" s="46">
        <v>5765</v>
      </c>
      <c r="E214" s="46">
        <v>15321</v>
      </c>
      <c r="F214" s="49">
        <v>0</v>
      </c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</row>
    <row r="215" spans="1:19" x14ac:dyDescent="0.25">
      <c r="A215" s="46" t="s">
        <v>41</v>
      </c>
      <c r="B215" s="46">
        <v>0</v>
      </c>
      <c r="C215" s="46">
        <v>0</v>
      </c>
      <c r="D215" s="46">
        <v>0</v>
      </c>
      <c r="E215" s="46">
        <v>0</v>
      </c>
      <c r="F215" s="49">
        <v>0</v>
      </c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</row>
    <row r="216" spans="1:19" x14ac:dyDescent="0.25">
      <c r="A216" s="46" t="s">
        <v>42</v>
      </c>
      <c r="B216" s="46">
        <v>0</v>
      </c>
      <c r="C216" s="46">
        <v>0</v>
      </c>
      <c r="D216" s="46">
        <v>0</v>
      </c>
      <c r="E216" s="46">
        <v>0</v>
      </c>
      <c r="F216" s="49">
        <f>B169*100</f>
        <v>23.075099694560848</v>
      </c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</row>
    <row r="217" spans="1:19" x14ac:dyDescent="0.25">
      <c r="A217" s="46" t="s">
        <v>43</v>
      </c>
      <c r="B217" s="46">
        <v>596</v>
      </c>
      <c r="C217" s="46">
        <v>2906</v>
      </c>
      <c r="D217" s="46">
        <v>160</v>
      </c>
      <c r="E217" s="46">
        <v>0</v>
      </c>
      <c r="F217" s="49">
        <v>0</v>
      </c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</row>
    <row r="218" spans="1:19" x14ac:dyDescent="0.25">
      <c r="A218" s="46" t="s">
        <v>44</v>
      </c>
      <c r="B218" s="46">
        <v>0</v>
      </c>
      <c r="C218" s="46">
        <v>0</v>
      </c>
      <c r="D218" s="46">
        <v>0</v>
      </c>
      <c r="E218" s="46">
        <v>0</v>
      </c>
      <c r="F218" s="49">
        <v>0</v>
      </c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</row>
    <row r="219" spans="1:19" x14ac:dyDescent="0.25">
      <c r="A219" s="46" t="s">
        <v>45</v>
      </c>
      <c r="B219" s="46">
        <v>0</v>
      </c>
      <c r="C219" s="46">
        <v>0</v>
      </c>
      <c r="D219" s="46">
        <v>0</v>
      </c>
      <c r="E219" s="46">
        <v>0</v>
      </c>
      <c r="F219" s="49">
        <v>0</v>
      </c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</row>
    <row r="220" spans="1:19" x14ac:dyDescent="0.25">
      <c r="A220" s="46" t="s">
        <v>46</v>
      </c>
      <c r="B220" s="46">
        <v>0</v>
      </c>
      <c r="C220" s="46">
        <v>0</v>
      </c>
      <c r="D220" s="46">
        <v>0</v>
      </c>
      <c r="E220" s="46">
        <v>0</v>
      </c>
      <c r="F220" s="49">
        <v>0</v>
      </c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</row>
    <row r="221" spans="1:19" x14ac:dyDescent="0.25">
      <c r="A221" s="46" t="s">
        <v>47</v>
      </c>
      <c r="B221" s="46">
        <v>0</v>
      </c>
      <c r="C221" s="46">
        <v>0</v>
      </c>
      <c r="D221" s="46">
        <v>0</v>
      </c>
      <c r="E221" s="46">
        <v>0</v>
      </c>
      <c r="F221" s="49">
        <v>0</v>
      </c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</row>
    <row r="222" spans="1:19" x14ac:dyDescent="0.25">
      <c r="A222" s="46" t="s">
        <v>48</v>
      </c>
      <c r="B222" s="46">
        <v>0</v>
      </c>
      <c r="C222" s="46">
        <v>0</v>
      </c>
      <c r="D222" s="46">
        <v>0</v>
      </c>
      <c r="E222" s="46">
        <v>0</v>
      </c>
      <c r="F222" s="50">
        <f>B170*100</f>
        <v>14.643847463366214</v>
      </c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</row>
    <row r="223" spans="1:19" x14ac:dyDescent="0.25">
      <c r="A223" s="46" t="s">
        <v>49</v>
      </c>
      <c r="B223" s="46">
        <v>0</v>
      </c>
      <c r="C223" s="46">
        <v>0</v>
      </c>
      <c r="D223" s="46">
        <v>0</v>
      </c>
      <c r="E223" s="46">
        <v>0</v>
      </c>
      <c r="F223" s="49">
        <v>0</v>
      </c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</row>
    <row r="224" spans="1:19" x14ac:dyDescent="0.25">
      <c r="A224" s="46" t="s">
        <v>50</v>
      </c>
      <c r="B224" s="46">
        <v>0</v>
      </c>
      <c r="C224" s="46">
        <v>0</v>
      </c>
      <c r="D224" s="46">
        <v>0</v>
      </c>
      <c r="E224" s="46">
        <v>0</v>
      </c>
      <c r="F224" s="49">
        <v>0</v>
      </c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</row>
    <row r="225" spans="1:19" x14ac:dyDescent="0.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</row>
    <row r="226" spans="1:19" x14ac:dyDescent="0.25">
      <c r="A226" s="51" t="s">
        <v>91</v>
      </c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</row>
    <row r="227" spans="1:19" x14ac:dyDescent="0.25">
      <c r="A227" s="52" t="s">
        <v>92</v>
      </c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46"/>
    </row>
    <row r="228" spans="1:19" x14ac:dyDescent="0.25">
      <c r="A228" s="46"/>
      <c r="C228" s="54">
        <v>2020</v>
      </c>
      <c r="D228" s="54">
        <v>2021</v>
      </c>
      <c r="E228" s="54">
        <v>2022</v>
      </c>
      <c r="F228" s="54">
        <v>2023</v>
      </c>
      <c r="G228" s="54">
        <v>2024</v>
      </c>
      <c r="H228" s="54">
        <v>2025</v>
      </c>
      <c r="I228" s="54">
        <v>2026</v>
      </c>
      <c r="J228" s="54">
        <v>2027</v>
      </c>
      <c r="K228" s="54">
        <v>2028</v>
      </c>
      <c r="L228" s="54">
        <v>2029</v>
      </c>
      <c r="M228" s="54">
        <v>2030</v>
      </c>
      <c r="N228" s="54">
        <v>2031</v>
      </c>
      <c r="O228" s="54">
        <v>2032</v>
      </c>
      <c r="P228" s="54">
        <v>2033</v>
      </c>
      <c r="Q228" s="54">
        <v>2034</v>
      </c>
      <c r="R228" s="54">
        <v>2035</v>
      </c>
      <c r="S228" s="46"/>
    </row>
    <row r="229" spans="1:19" x14ac:dyDescent="0.25">
      <c r="A229" s="55" t="s">
        <v>2</v>
      </c>
      <c r="C229" s="56">
        <f>D174/SUM(D174:D179)*B167</f>
        <v>1.7870391724213553E-2</v>
      </c>
      <c r="D229" s="56">
        <f>E174/SUM(E174:E179)*B167</f>
        <v>1.5743509572182787E-2</v>
      </c>
      <c r="E229" s="57">
        <f>(M229-D229)/(M228-D228)+D229</f>
        <v>1.3994230730829144E-2</v>
      </c>
      <c r="F229" s="57">
        <f>(M229-D229)/(M228-D228)+E229</f>
        <v>1.2244951889475501E-2</v>
      </c>
      <c r="G229" s="57">
        <f>(M229-D229)/(M228-D228)+F229</f>
        <v>1.0495673048121858E-2</v>
      </c>
      <c r="H229" s="57">
        <f>(M229-D229)/(M228-D228)+G229</f>
        <v>8.7463942067682147E-3</v>
      </c>
      <c r="I229" s="57">
        <f>(M229-D229)/(M228-D228)+H229</f>
        <v>6.9971153654145718E-3</v>
      </c>
      <c r="J229" s="57">
        <f>(M229-D229)/(M228-D228)+I229</f>
        <v>5.2478365240609288E-3</v>
      </c>
      <c r="K229" s="57">
        <f>(M229-D229)/(M228-D228)+J229</f>
        <v>3.4985576827072859E-3</v>
      </c>
      <c r="L229" s="57">
        <f>(M229-D229)/(M228-D228)+K229</f>
        <v>1.7492788413536429E-3</v>
      </c>
      <c r="M229" s="58">
        <f>F174/SUM(F174:F179)*B167</f>
        <v>0</v>
      </c>
      <c r="N229" s="47">
        <f>M229</f>
        <v>0</v>
      </c>
      <c r="O229" s="47">
        <f t="shared" ref="O229:R244" si="102">N229</f>
        <v>0</v>
      </c>
      <c r="P229" s="47">
        <f t="shared" si="102"/>
        <v>0</v>
      </c>
      <c r="Q229" s="47">
        <f t="shared" si="102"/>
        <v>0</v>
      </c>
      <c r="R229" s="47">
        <f t="shared" si="102"/>
        <v>0</v>
      </c>
      <c r="S229" s="46"/>
    </row>
    <row r="230" spans="1:19" x14ac:dyDescent="0.25">
      <c r="A230" s="55" t="s">
        <v>3</v>
      </c>
      <c r="C230" s="56">
        <f>D175/SUM(D174:D179)*B167</f>
        <v>4.7035902433461708E-2</v>
      </c>
      <c r="D230" s="56">
        <f>E175/SUM(E174:E179)*B167</f>
        <v>4.139374333614574E-2</v>
      </c>
      <c r="E230" s="57">
        <f>(M230-D230)/(M228-D228)+D230</f>
        <v>3.6794438521018435E-2</v>
      </c>
      <c r="F230" s="57">
        <f>(M230-D230)/(M228-D228)+E230</f>
        <v>3.2195133705891131E-2</v>
      </c>
      <c r="G230" s="57">
        <f>(M230-D230)/(M228-D228)+F230</f>
        <v>2.7595828890763827E-2</v>
      </c>
      <c r="H230" s="57">
        <f>(M230-D230)/(M228-D228)+G230</f>
        <v>2.2996524075636522E-2</v>
      </c>
      <c r="I230" s="57">
        <f>(M230-D230)/(M228-D228)+H230</f>
        <v>1.8397219260509218E-2</v>
      </c>
      <c r="J230" s="57">
        <f>(M230-D230)/(M228-D228)+I230</f>
        <v>1.3797914445381913E-2</v>
      </c>
      <c r="K230" s="57">
        <f>(M230-D230)/(M228-D228)+J230</f>
        <v>9.1986096302546089E-3</v>
      </c>
      <c r="L230" s="57">
        <f>(M230-D230)/(M228-D228)+K230</f>
        <v>4.5993048151273044E-3</v>
      </c>
      <c r="M230" s="58">
        <f>F175/SUM(F174:F179)*B167</f>
        <v>0</v>
      </c>
      <c r="N230" s="47">
        <f>M230</f>
        <v>0</v>
      </c>
      <c r="O230" s="47">
        <f t="shared" si="102"/>
        <v>0</v>
      </c>
      <c r="P230" s="47">
        <f t="shared" si="102"/>
        <v>0</v>
      </c>
      <c r="Q230" s="47">
        <f t="shared" si="102"/>
        <v>0</v>
      </c>
      <c r="R230" s="47">
        <f t="shared" si="102"/>
        <v>0</v>
      </c>
      <c r="S230" s="46"/>
    </row>
    <row r="231" spans="1:19" x14ac:dyDescent="0.25">
      <c r="A231" s="55" t="s">
        <v>4</v>
      </c>
      <c r="C231" s="56">
        <f>D176/SUM(D174:D179)*B167</f>
        <v>5.6055181067169246E-6</v>
      </c>
      <c r="D231" s="56">
        <f>E176/SUM(E174:E179)*B167</f>
        <v>3.0007644482691258E-2</v>
      </c>
      <c r="E231" s="57">
        <f>(M231-D231)/(M228-D228)+D231</f>
        <v>2.6673461762392228E-2</v>
      </c>
      <c r="F231" s="57">
        <f>(M231-D231)/(M228-D228)+E231</f>
        <v>2.3339279042093201E-2</v>
      </c>
      <c r="G231" s="57">
        <f>(M231-D231)/(M228-D228)+F231</f>
        <v>2.0005096321794175E-2</v>
      </c>
      <c r="H231" s="57">
        <f>(M231-D231)/(M228-D228)+G231</f>
        <v>1.6670913601495148E-2</v>
      </c>
      <c r="I231" s="57">
        <f>(M231-D231)/(M228-D228)+H231</f>
        <v>1.3336730881196119E-2</v>
      </c>
      <c r="J231" s="57">
        <f>(M231-D231)/(M228-D228)+I231</f>
        <v>1.0002548160897091E-2</v>
      </c>
      <c r="K231" s="57">
        <f>(M231-D231)/(M228-D228)+J231</f>
        <v>6.6683654405980623E-3</v>
      </c>
      <c r="L231" s="57">
        <f>(M231-D231)/(M228-D228)+K231</f>
        <v>3.3341827202990337E-3</v>
      </c>
      <c r="M231" s="58">
        <f>F176/SUM(F174:F179)*B167</f>
        <v>0</v>
      </c>
      <c r="N231" s="47">
        <f t="shared" ref="N231:R246" si="103">M231</f>
        <v>0</v>
      </c>
      <c r="O231" s="47">
        <f t="shared" si="103"/>
        <v>0</v>
      </c>
      <c r="P231" s="47">
        <f t="shared" si="103"/>
        <v>0</v>
      </c>
      <c r="Q231" s="47">
        <f t="shared" si="103"/>
        <v>0</v>
      </c>
      <c r="R231" s="47">
        <f t="shared" si="102"/>
        <v>0</v>
      </c>
      <c r="S231" s="46"/>
    </row>
    <row r="232" spans="1:19" x14ac:dyDescent="0.25">
      <c r="A232" s="55" t="s">
        <v>5</v>
      </c>
      <c r="C232" s="56">
        <f>D177/SUM(D174:D179)*B167</f>
        <v>0.20476770793233368</v>
      </c>
      <c r="D232" s="56">
        <f>E177/SUM(E174:E179)*B167</f>
        <v>0.18239650256933107</v>
      </c>
      <c r="E232" s="57">
        <f>(M232-D232)/(M228-D228)+D232</f>
        <v>0.19209462535141825</v>
      </c>
      <c r="F232" s="57">
        <f>(M232-D232)/(M228-D228)+E232</f>
        <v>0.20179274813350542</v>
      </c>
      <c r="G232" s="57">
        <f>(M232-D232)/(M228-D228)+F232</f>
        <v>0.2114908709155926</v>
      </c>
      <c r="H232" s="57">
        <f>(M232-D232)/(M228-D228)+G232</f>
        <v>0.22118899369767978</v>
      </c>
      <c r="I232" s="57">
        <f>(M232-D232)/(M228-D228)+H232</f>
        <v>0.23088711647976695</v>
      </c>
      <c r="J232" s="57">
        <f>(M232-D232)/(M228-D228)+I232</f>
        <v>0.24058523926185413</v>
      </c>
      <c r="K232" s="57">
        <f>(M232-D232)/(M228-D228)+J232</f>
        <v>0.2502833620439413</v>
      </c>
      <c r="L232" s="57">
        <f>(M232-D232)/(M228-D228)+K232</f>
        <v>0.25998148482602845</v>
      </c>
      <c r="M232" s="58">
        <f>F177/SUM(F174:F179)*B167</f>
        <v>0.26967960760811566</v>
      </c>
      <c r="N232" s="47">
        <f t="shared" si="103"/>
        <v>0.26967960760811566</v>
      </c>
      <c r="O232" s="47">
        <f t="shared" si="103"/>
        <v>0.26967960760811566</v>
      </c>
      <c r="P232" s="47">
        <f t="shared" si="103"/>
        <v>0.26967960760811566</v>
      </c>
      <c r="Q232" s="47">
        <f t="shared" si="103"/>
        <v>0.26967960760811566</v>
      </c>
      <c r="R232" s="47">
        <f t="shared" si="102"/>
        <v>0.26967960760811566</v>
      </c>
      <c r="S232" s="46"/>
    </row>
    <row r="233" spans="1:19" x14ac:dyDescent="0.25">
      <c r="A233" s="55" t="s">
        <v>6</v>
      </c>
      <c r="C233" s="56">
        <f>D178/SUM(D174:D179)*B167</f>
        <v>0</v>
      </c>
      <c r="D233" s="56">
        <f>E178/SUM(E174:E179)*B167</f>
        <v>0</v>
      </c>
      <c r="E233" s="57">
        <f>(M233-D233)/(M228-D228)+D233</f>
        <v>0</v>
      </c>
      <c r="F233" s="57">
        <f>(M233-D233)/(M228-D228)+E233</f>
        <v>0</v>
      </c>
      <c r="G233" s="57">
        <f>(M233-D233)/(M228-D228)+F233</f>
        <v>0</v>
      </c>
      <c r="H233" s="57">
        <f>(M233-D233)/(M228-D228)+G233</f>
        <v>0</v>
      </c>
      <c r="I233" s="57">
        <f>(M233-D233)/(M228-D228)+H233</f>
        <v>0</v>
      </c>
      <c r="J233" s="57">
        <f>(M233-D233)/(M228-D228)+I233</f>
        <v>0</v>
      </c>
      <c r="K233" s="57">
        <f>(M233-D233)/(M228-D228)+J233</f>
        <v>0</v>
      </c>
      <c r="L233" s="57">
        <f>(M233-D233)/(M228-D228)+K233</f>
        <v>0</v>
      </c>
      <c r="M233" s="58">
        <f>F178/SUM(F174:F179)*B167</f>
        <v>0</v>
      </c>
      <c r="N233" s="47">
        <f t="shared" si="103"/>
        <v>0</v>
      </c>
      <c r="O233" s="47">
        <f t="shared" si="103"/>
        <v>0</v>
      </c>
      <c r="P233" s="47">
        <f t="shared" si="103"/>
        <v>0</v>
      </c>
      <c r="Q233" s="47">
        <f t="shared" si="103"/>
        <v>0</v>
      </c>
      <c r="R233" s="47">
        <f t="shared" si="102"/>
        <v>0</v>
      </c>
      <c r="S233" s="46"/>
    </row>
    <row r="234" spans="1:19" x14ac:dyDescent="0.25">
      <c r="A234" s="55" t="s">
        <v>7</v>
      </c>
      <c r="C234" s="56">
        <f>D179/SUM(D174:D179)*B167</f>
        <v>0</v>
      </c>
      <c r="D234" s="56">
        <f>E179/SUM(E174:E179)*B167</f>
        <v>1.3820764776479024E-4</v>
      </c>
      <c r="E234" s="57">
        <f>(M234-D234)/(M228-D228)+D234</f>
        <v>1.2285124245759132E-4</v>
      </c>
      <c r="F234" s="57">
        <f>(M234-D234)/(M228-D228)+E234</f>
        <v>1.0749483715039241E-4</v>
      </c>
      <c r="G234" s="57">
        <f>(M234-D234)/(M228-D228)+F234</f>
        <v>9.2138431843193493E-5</v>
      </c>
      <c r="H234" s="57">
        <f>(M234-D234)/(M228-D228)+G234</f>
        <v>7.6782026535994577E-5</v>
      </c>
      <c r="I234" s="57">
        <f>(M234-D234)/(M228-D228)+H234</f>
        <v>6.1425621228795662E-5</v>
      </c>
      <c r="J234" s="57">
        <f>(M234-D234)/(M228-D228)+I234</f>
        <v>4.6069215921596746E-5</v>
      </c>
      <c r="K234" s="57">
        <f>(M234-D234)/(M228-D228)+J234</f>
        <v>3.0712810614397831E-5</v>
      </c>
      <c r="L234" s="57">
        <f>(M234-D234)/(M228-D228)+K234</f>
        <v>1.5356405307198915E-5</v>
      </c>
      <c r="M234" s="58">
        <f>F179/SUM(F174:F179)*B167</f>
        <v>0</v>
      </c>
      <c r="N234" s="47">
        <f t="shared" si="103"/>
        <v>0</v>
      </c>
      <c r="O234" s="47">
        <f t="shared" si="103"/>
        <v>0</v>
      </c>
      <c r="P234" s="47">
        <f t="shared" si="103"/>
        <v>0</v>
      </c>
      <c r="Q234" s="47">
        <f t="shared" si="103"/>
        <v>0</v>
      </c>
      <c r="R234" s="47">
        <f t="shared" si="102"/>
        <v>0</v>
      </c>
      <c r="S234" s="46"/>
    </row>
    <row r="235" spans="1:19" x14ac:dyDescent="0.25">
      <c r="A235" s="55" t="s">
        <v>8</v>
      </c>
      <c r="C235" s="56">
        <f>D180/SUM(D180:D185)*B168</f>
        <v>1.236071066410604E-2</v>
      </c>
      <c r="D235" s="56">
        <f>E180/SUM(E180:E185)*B168</f>
        <v>1.4489596068269685E-2</v>
      </c>
      <c r="E235" s="57">
        <f>(M235-D235)/(M228-D228)+D235</f>
        <v>1.2879640949573053E-2</v>
      </c>
      <c r="F235" s="57">
        <f>(M235-D235)/(M228-D228)+E235</f>
        <v>1.1269685830876421E-2</v>
      </c>
      <c r="G235" s="57">
        <f>(M235-D235)/(M228-D228)+F235</f>
        <v>9.6597307121797892E-3</v>
      </c>
      <c r="H235" s="57">
        <f>(M235-D235)/(M228-D228)+G235</f>
        <v>8.049775593483157E-3</v>
      </c>
      <c r="I235" s="57">
        <f>(M235-D235)/(M228-D228)+H235</f>
        <v>6.4398204747865249E-3</v>
      </c>
      <c r="J235" s="57">
        <f>(M235-D235)/(M228-D228)+I235</f>
        <v>4.8298653560898928E-3</v>
      </c>
      <c r="K235" s="57">
        <f>(M235-D235)/(M228-D228)+J235</f>
        <v>3.2199102373932612E-3</v>
      </c>
      <c r="L235" s="57">
        <f>(M235-D235)/(M228-D228)+K235</f>
        <v>1.6099551186966295E-3</v>
      </c>
      <c r="M235" s="58">
        <f>F180/SUM(F180:F185)*B168</f>
        <v>0</v>
      </c>
      <c r="N235" s="47">
        <f t="shared" si="103"/>
        <v>0</v>
      </c>
      <c r="O235" s="47">
        <f t="shared" si="103"/>
        <v>0</v>
      </c>
      <c r="P235" s="47">
        <f t="shared" si="103"/>
        <v>0</v>
      </c>
      <c r="Q235" s="47">
        <f t="shared" si="103"/>
        <v>0</v>
      </c>
      <c r="R235" s="47">
        <f t="shared" si="102"/>
        <v>0</v>
      </c>
      <c r="S235" s="46"/>
    </row>
    <row r="236" spans="1:19" x14ac:dyDescent="0.25">
      <c r="A236" s="55" t="s">
        <v>9</v>
      </c>
      <c r="C236" s="56">
        <f>D181/SUM(D180:D185)*B168</f>
        <v>1.3523867426037365E-2</v>
      </c>
      <c r="D236" s="56">
        <f>E181/SUM(E180:E185)*B168</f>
        <v>2.5478550938905331E-2</v>
      </c>
      <c r="E236" s="57">
        <f>(M236-D236)/(M228-D228)+D236</f>
        <v>2.2647600834582518E-2</v>
      </c>
      <c r="F236" s="57">
        <f>(M236-D236)/(M228-D228)+E236</f>
        <v>1.9816650730259705E-2</v>
      </c>
      <c r="G236" s="57">
        <f>(M236-D236)/(M228-D228)+F236</f>
        <v>1.6985700625936892E-2</v>
      </c>
      <c r="H236" s="57">
        <f>(M236-D236)/(M228-D228)+G236</f>
        <v>1.4154750521614077E-2</v>
      </c>
      <c r="I236" s="57">
        <f>(M236-D236)/(M228-D228)+H236</f>
        <v>1.1323800417291262E-2</v>
      </c>
      <c r="J236" s="57">
        <f>(M236-D236)/(M228-D228)+I236</f>
        <v>8.4928503129684477E-3</v>
      </c>
      <c r="K236" s="57">
        <f>(M236-D236)/(M228-D228)+J236</f>
        <v>5.661900208645633E-3</v>
      </c>
      <c r="L236" s="57">
        <f>(M236-D236)/(M228-D228)+K236</f>
        <v>2.8309501043228182E-3</v>
      </c>
      <c r="M236" s="58">
        <f>F181/SUM(F180:F185)*B168</f>
        <v>0</v>
      </c>
      <c r="N236" s="47">
        <f t="shared" si="103"/>
        <v>0</v>
      </c>
      <c r="O236" s="47">
        <f t="shared" si="103"/>
        <v>0</v>
      </c>
      <c r="P236" s="47">
        <f t="shared" si="103"/>
        <v>0</v>
      </c>
      <c r="Q236" s="47">
        <f t="shared" si="103"/>
        <v>0</v>
      </c>
      <c r="R236" s="47">
        <f t="shared" si="102"/>
        <v>0</v>
      </c>
      <c r="S236" s="46"/>
    </row>
    <row r="237" spans="1:19" x14ac:dyDescent="0.25">
      <c r="A237" s="55" t="s">
        <v>10</v>
      </c>
      <c r="C237" s="56">
        <f>D182/SUM(D180:D185)*B168</f>
        <v>0.32724634272247033</v>
      </c>
      <c r="D237" s="56">
        <f>E182/SUM(E180:E185)*B168</f>
        <v>0.31316277380543872</v>
      </c>
      <c r="E237" s="57">
        <f>(M237-D237)/(M228-D228)+D237</f>
        <v>0.27836691004927888</v>
      </c>
      <c r="F237" s="57">
        <f>(M237-D237)/(M228-D228)+E237</f>
        <v>0.24357104629311901</v>
      </c>
      <c r="G237" s="57">
        <f>(M237-D237)/(M228-D228)+F237</f>
        <v>0.20877518253695915</v>
      </c>
      <c r="H237" s="57">
        <f>(M237-D237)/(M228-D228)+G237</f>
        <v>0.17397931878079928</v>
      </c>
      <c r="I237" s="57">
        <f>(M237-D237)/(M228-D228)+H237</f>
        <v>0.13918345502463941</v>
      </c>
      <c r="J237" s="57">
        <f>(M237-D237)/(M228-D228)+I237</f>
        <v>0.10438759126847955</v>
      </c>
      <c r="K237" s="57">
        <f>(M237-D237)/(M228-D228)+J237</f>
        <v>6.9591727512319679E-2</v>
      </c>
      <c r="L237" s="57">
        <f>(M237-D237)/(M228-D228)+K237</f>
        <v>3.4795863756159819E-2</v>
      </c>
      <c r="M237" s="58">
        <f>F182/SUM(F180:F185)*B168</f>
        <v>0</v>
      </c>
      <c r="N237" s="47">
        <f t="shared" si="103"/>
        <v>0</v>
      </c>
      <c r="O237" s="47">
        <f t="shared" si="103"/>
        <v>0</v>
      </c>
      <c r="P237" s="47">
        <f t="shared" si="103"/>
        <v>0</v>
      </c>
      <c r="Q237" s="47">
        <f t="shared" si="103"/>
        <v>0</v>
      </c>
      <c r="R237" s="47">
        <f t="shared" si="102"/>
        <v>0</v>
      </c>
      <c r="S237" s="46"/>
    </row>
    <row r="238" spans="1:19" x14ac:dyDescent="0.25">
      <c r="A238" s="55" t="s">
        <v>11</v>
      </c>
      <c r="C238" s="56">
        <f>D183/SUM(D180:D185)*B168</f>
        <v>0</v>
      </c>
      <c r="D238" s="56">
        <f>E183/SUM(E180:E185)*B168</f>
        <v>0</v>
      </c>
      <c r="E238" s="57">
        <f>(M238-D238)/(M228-D228)+D238</f>
        <v>3.9236768979179298E-2</v>
      </c>
      <c r="F238" s="57">
        <f>(M238-D238)/(M228-D228)+E238</f>
        <v>7.8473537958358597E-2</v>
      </c>
      <c r="G238" s="57">
        <f>(M238-D238)/(M228-D228)+F238</f>
        <v>0.1177103069375379</v>
      </c>
      <c r="H238" s="57">
        <f>(M238-D238)/(M228-D228)+G238</f>
        <v>0.15694707591671719</v>
      </c>
      <c r="I238" s="57">
        <f>(M238-D238)/(M228-D228)+H238</f>
        <v>0.19618384489589649</v>
      </c>
      <c r="J238" s="57">
        <f>(M238-D238)/(M228-D228)+I238</f>
        <v>0.23542061387507579</v>
      </c>
      <c r="K238" s="57">
        <f>(M238-D238)/(M228-D228)+J238</f>
        <v>0.27465738285425512</v>
      </c>
      <c r="L238" s="57">
        <f>(M238-D238)/(M228-D228)+K238</f>
        <v>0.31389415183343439</v>
      </c>
      <c r="M238" s="58">
        <f>F183/SUM(F180:F185)*B168</f>
        <v>0.35313092081261371</v>
      </c>
      <c r="N238" s="47">
        <f t="shared" si="103"/>
        <v>0.35313092081261371</v>
      </c>
      <c r="O238" s="47">
        <f t="shared" si="103"/>
        <v>0.35313092081261371</v>
      </c>
      <c r="P238" s="47">
        <f t="shared" si="103"/>
        <v>0.35313092081261371</v>
      </c>
      <c r="Q238" s="47">
        <f t="shared" si="103"/>
        <v>0.35313092081261371</v>
      </c>
      <c r="R238" s="47">
        <f t="shared" si="102"/>
        <v>0.35313092081261371</v>
      </c>
      <c r="S238" s="46"/>
    </row>
    <row r="239" spans="1:19" x14ac:dyDescent="0.25">
      <c r="A239" s="55" t="s">
        <v>12</v>
      </c>
      <c r="C239" s="56">
        <f>D184/SUM(D180:D185)*B168</f>
        <v>0</v>
      </c>
      <c r="D239" s="56">
        <f>E184/SUM(E180:E185)*B168</f>
        <v>0</v>
      </c>
      <c r="E239" s="57">
        <f>(M239-D239)/(M228-D228)+D239</f>
        <v>0</v>
      </c>
      <c r="F239" s="57">
        <f>(M239-D239)/(M228-D228)+E239</f>
        <v>0</v>
      </c>
      <c r="G239" s="57">
        <f>(M239-D239)/(M228-D228)+F239</f>
        <v>0</v>
      </c>
      <c r="H239" s="57">
        <f>(M239-D239)/(M228-D228)+G239</f>
        <v>0</v>
      </c>
      <c r="I239" s="57">
        <f>(M239-D239)/(M228-D228)+H239</f>
        <v>0</v>
      </c>
      <c r="J239" s="57">
        <f>(M239-D239)/(M228-D228)+I239</f>
        <v>0</v>
      </c>
      <c r="K239" s="57">
        <f>(M239-D239)/(M228-D228)+J239</f>
        <v>0</v>
      </c>
      <c r="L239" s="57">
        <f>(M239-D239)/(M228-D228)+K239</f>
        <v>0</v>
      </c>
      <c r="M239" s="58">
        <f>F184/SUM(F180:F185)*B168</f>
        <v>0</v>
      </c>
      <c r="N239" s="47">
        <f t="shared" si="103"/>
        <v>0</v>
      </c>
      <c r="O239" s="47">
        <f t="shared" si="103"/>
        <v>0</v>
      </c>
      <c r="P239" s="47">
        <f t="shared" si="103"/>
        <v>0</v>
      </c>
      <c r="Q239" s="47">
        <f t="shared" si="103"/>
        <v>0</v>
      </c>
      <c r="R239" s="47">
        <f t="shared" si="102"/>
        <v>0</v>
      </c>
      <c r="S239" s="46"/>
    </row>
    <row r="240" spans="1:19" x14ac:dyDescent="0.25">
      <c r="A240" s="55" t="s">
        <v>13</v>
      </c>
      <c r="C240" s="56">
        <f>D185/SUM(D180:D185)*B168</f>
        <v>0</v>
      </c>
      <c r="D240" s="56">
        <f>E185/SUM(E180:E185)*B168</f>
        <v>0</v>
      </c>
      <c r="E240" s="57">
        <f>(M240-D240)/(M228-D228)+D240</f>
        <v>0</v>
      </c>
      <c r="F240" s="57">
        <f>(M240-D240)/(M228-D228)+E240</f>
        <v>0</v>
      </c>
      <c r="G240" s="57">
        <f>(M240-D240)/(M228-D228)+F240</f>
        <v>0</v>
      </c>
      <c r="H240" s="57">
        <f>(M240-D240)/(M228-D228)+G240</f>
        <v>0</v>
      </c>
      <c r="I240" s="57">
        <f>(M240-D240)/(M228-D228)+H240</f>
        <v>0</v>
      </c>
      <c r="J240" s="57">
        <f>(M240-D240)/(M228-D228)+I240</f>
        <v>0</v>
      </c>
      <c r="K240" s="57">
        <f>(M240-D240)/(M228-D228)+J240</f>
        <v>0</v>
      </c>
      <c r="L240" s="57">
        <f>(M240-D240)/(M228-D228)+K240</f>
        <v>0</v>
      </c>
      <c r="M240" s="58">
        <f>F185/SUM(F180:F185)*B168</f>
        <v>0</v>
      </c>
      <c r="N240" s="47">
        <f t="shared" si="103"/>
        <v>0</v>
      </c>
      <c r="O240" s="47">
        <f t="shared" si="103"/>
        <v>0</v>
      </c>
      <c r="P240" s="47">
        <f t="shared" si="103"/>
        <v>0</v>
      </c>
      <c r="Q240" s="47">
        <f t="shared" si="103"/>
        <v>0</v>
      </c>
      <c r="R240" s="47">
        <f t="shared" si="102"/>
        <v>0</v>
      </c>
      <c r="S240" s="46"/>
    </row>
    <row r="241" spans="1:19" x14ac:dyDescent="0.25">
      <c r="A241" s="55" t="s">
        <v>89</v>
      </c>
      <c r="C241" s="56">
        <f>D186/SUM(D186:D191)*B169</f>
        <v>0</v>
      </c>
      <c r="D241" s="56">
        <f>E186/SUM(E186:E191)*B169</f>
        <v>0</v>
      </c>
      <c r="E241" s="57">
        <f>(M241-D241)/(M228-D228)+D241</f>
        <v>0</v>
      </c>
      <c r="F241" s="57">
        <f>(M241-D241)/(M228-D228)+E241</f>
        <v>0</v>
      </c>
      <c r="G241" s="57">
        <f>(M241-D241)/(M228-D228)+F241</f>
        <v>0</v>
      </c>
      <c r="H241" s="57">
        <f>(M241-D241)/(M228-D228)+G241</f>
        <v>0</v>
      </c>
      <c r="I241" s="57">
        <f>(M241-D241)/(M228-D228)+H241</f>
        <v>0</v>
      </c>
      <c r="J241" s="57">
        <f>(M241-D241)/(M228-D228)+I241</f>
        <v>0</v>
      </c>
      <c r="K241" s="57">
        <f>(M241-D241)/(M228-D228)+J241</f>
        <v>0</v>
      </c>
      <c r="L241" s="57">
        <f>(M241-D241)/(M228-D228)+K241</f>
        <v>0</v>
      </c>
      <c r="M241" s="58">
        <f>F186/SUM(F186:F191)*B169</f>
        <v>0</v>
      </c>
      <c r="N241" s="47">
        <f t="shared" si="103"/>
        <v>0</v>
      </c>
      <c r="O241" s="47">
        <f t="shared" si="103"/>
        <v>0</v>
      </c>
      <c r="P241" s="47">
        <f t="shared" si="103"/>
        <v>0</v>
      </c>
      <c r="Q241" s="47">
        <f t="shared" si="103"/>
        <v>0</v>
      </c>
      <c r="R241" s="47">
        <f t="shared" si="102"/>
        <v>0</v>
      </c>
      <c r="S241" s="46"/>
    </row>
    <row r="242" spans="1:19" x14ac:dyDescent="0.25">
      <c r="A242" s="55" t="s">
        <v>15</v>
      </c>
      <c r="C242" s="56">
        <f>D187/SUM(D186:D191)*B169</f>
        <v>8.0143231397024353E-2</v>
      </c>
      <c r="D242" s="56">
        <f>E187/SUM(E186:E191)*B169</f>
        <v>0.22250495737585202</v>
      </c>
      <c r="E242" s="57">
        <f>(M242-D242)/(M228-D228)+D242</f>
        <v>0.19778218433409067</v>
      </c>
      <c r="F242" s="57">
        <f>(M242-D242)/(M228-D228)+E242</f>
        <v>0.17305941129232932</v>
      </c>
      <c r="G242" s="57">
        <f>(M242-D242)/(M228-D228)+F242</f>
        <v>0.14833663825056798</v>
      </c>
      <c r="H242" s="57">
        <f>(M242-D242)/(M228-D228)+G242</f>
        <v>0.12361386520880664</v>
      </c>
      <c r="I242" s="57">
        <f>(M242-D242)/(M228-D228)+H242</f>
        <v>9.8891092167045308E-2</v>
      </c>
      <c r="J242" s="57">
        <f>(M242-D242)/(M228-D228)+I242</f>
        <v>7.4168319125283974E-2</v>
      </c>
      <c r="K242" s="57">
        <f>(M242-D242)/(M228-D228)+J242</f>
        <v>4.944554608352264E-2</v>
      </c>
      <c r="L242" s="57">
        <f>(M242-D242)/(M228-D228)+K242</f>
        <v>2.4722773041761306E-2</v>
      </c>
      <c r="M242" s="58">
        <f>F187/SUM(F186:F191)*B169</f>
        <v>0</v>
      </c>
      <c r="N242" s="47">
        <f t="shared" si="103"/>
        <v>0</v>
      </c>
      <c r="O242" s="47">
        <f t="shared" si="103"/>
        <v>0</v>
      </c>
      <c r="P242" s="47">
        <f t="shared" si="103"/>
        <v>0</v>
      </c>
      <c r="Q242" s="47">
        <f t="shared" si="103"/>
        <v>0</v>
      </c>
      <c r="R242" s="47">
        <f t="shared" si="102"/>
        <v>0</v>
      </c>
      <c r="S242" s="46"/>
    </row>
    <row r="243" spans="1:19" x14ac:dyDescent="0.25">
      <c r="A243" s="55" t="s">
        <v>16</v>
      </c>
      <c r="C243" s="56">
        <f>D188/SUM(D186:D191)*B169</f>
        <v>0</v>
      </c>
      <c r="D243" s="56">
        <f>E188/SUM(E186:E191)*B169</f>
        <v>0</v>
      </c>
      <c r="E243" s="57">
        <f>(M243-D243)/(M228-D228)+D243</f>
        <v>0</v>
      </c>
      <c r="F243" s="57">
        <f>(M243-D243)/(M228-D228)+E243</f>
        <v>0</v>
      </c>
      <c r="G243" s="57">
        <f>(M243-D243)/(M228-D228)+F243</f>
        <v>0</v>
      </c>
      <c r="H243" s="57">
        <f>(M243-D243)/(M228-D228)+G243</f>
        <v>0</v>
      </c>
      <c r="I243" s="57">
        <f>(M243-D243)/(M228-D228)+H243</f>
        <v>0</v>
      </c>
      <c r="J243" s="57">
        <f>(M243-D243)/(M228-D228)+I243</f>
        <v>0</v>
      </c>
      <c r="K243" s="57">
        <f>(M243-D243)/(M228-D228)+J243</f>
        <v>0</v>
      </c>
      <c r="L243" s="57">
        <f>(M243-D243)/(M228-D228)+K243</f>
        <v>0</v>
      </c>
      <c r="M243" s="58">
        <f>F188/SUM(F186:F191)*B169</f>
        <v>0</v>
      </c>
      <c r="N243" s="47">
        <f t="shared" si="103"/>
        <v>0</v>
      </c>
      <c r="O243" s="47">
        <f t="shared" si="103"/>
        <v>0</v>
      </c>
      <c r="P243" s="47">
        <f t="shared" si="103"/>
        <v>0</v>
      </c>
      <c r="Q243" s="47">
        <f t="shared" si="103"/>
        <v>0</v>
      </c>
      <c r="R243" s="47">
        <f t="shared" si="102"/>
        <v>0</v>
      </c>
      <c r="S243" s="46"/>
    </row>
    <row r="244" spans="1:19" x14ac:dyDescent="0.25">
      <c r="A244" s="55" t="s">
        <v>17</v>
      </c>
      <c r="C244" s="56">
        <f>D189/SUM(D186:D191)*B169</f>
        <v>0.15060776554858415</v>
      </c>
      <c r="D244" s="56">
        <f>E189/SUM(E186:E191)*B169</f>
        <v>8.2460395697564557E-3</v>
      </c>
      <c r="E244" s="57">
        <f>(M244-D244)/(M228-D228)+D244</f>
        <v>3.2968812611517795E-2</v>
      </c>
      <c r="F244" s="57">
        <f>(M244-D244)/(M228-D228)+E244</f>
        <v>5.7691585653279129E-2</v>
      </c>
      <c r="G244" s="57">
        <f>(M244-D244)/(M228-D228)+F244</f>
        <v>8.2414358695040463E-2</v>
      </c>
      <c r="H244" s="57">
        <f>(M244-D244)/(M228-D228)+G244</f>
        <v>0.1071371317368018</v>
      </c>
      <c r="I244" s="57">
        <f>(M244-D244)/(M228-D228)+H244</f>
        <v>0.13185990477856313</v>
      </c>
      <c r="J244" s="57">
        <f>(M244-D244)/(M228-D228)+I244</f>
        <v>0.15658267782032448</v>
      </c>
      <c r="K244" s="57">
        <f>(M244-D244)/(M228-D228)+J244</f>
        <v>0.18130545086208583</v>
      </c>
      <c r="L244" s="57">
        <f>(M244-D244)/(M228-D228)+K244</f>
        <v>0.20602822390384717</v>
      </c>
      <c r="M244" s="58">
        <f>F189/SUM(F186:F191)*B169</f>
        <v>0.23075099694560849</v>
      </c>
      <c r="N244" s="47">
        <f t="shared" si="103"/>
        <v>0.23075099694560849</v>
      </c>
      <c r="O244" s="47">
        <f t="shared" si="103"/>
        <v>0.23075099694560849</v>
      </c>
      <c r="P244" s="47">
        <f t="shared" si="103"/>
        <v>0.23075099694560849</v>
      </c>
      <c r="Q244" s="47">
        <f t="shared" si="103"/>
        <v>0.23075099694560849</v>
      </c>
      <c r="R244" s="47">
        <f t="shared" si="102"/>
        <v>0.23075099694560849</v>
      </c>
      <c r="S244" s="46"/>
    </row>
    <row r="245" spans="1:19" x14ac:dyDescent="0.25">
      <c r="A245" s="55" t="s">
        <v>18</v>
      </c>
      <c r="C245" s="56">
        <f>D190/SUM(D186:D191)*B169</f>
        <v>0</v>
      </c>
      <c r="D245" s="56">
        <f>E190/SUM(E186:E191)*B169</f>
        <v>0</v>
      </c>
      <c r="E245" s="57">
        <f>(M245-D245)/(M228-D228)+D245</f>
        <v>0</v>
      </c>
      <c r="F245" s="57">
        <f>(M245-D245)/(M228-D228)+E245</f>
        <v>0</v>
      </c>
      <c r="G245" s="57">
        <f>(M245-D245)/(M228-D228)+F245</f>
        <v>0</v>
      </c>
      <c r="H245" s="57">
        <f>(M245-D245)/(M228-D228)+G245</f>
        <v>0</v>
      </c>
      <c r="I245" s="57">
        <f>(M245-D245)/(M228-D228)+H245</f>
        <v>0</v>
      </c>
      <c r="J245" s="57">
        <f>(M245-D245)/(M228-D228)+I245</f>
        <v>0</v>
      </c>
      <c r="K245" s="57">
        <f>(M245-D245)/(M228-D228)+J245</f>
        <v>0</v>
      </c>
      <c r="L245" s="57">
        <f>(M245-D245)/(M228-D228)+K245</f>
        <v>0</v>
      </c>
      <c r="M245" s="58">
        <f>F190/SUM(F186:F191)*B169</f>
        <v>0</v>
      </c>
      <c r="N245" s="47">
        <f t="shared" si="103"/>
        <v>0</v>
      </c>
      <c r="O245" s="47">
        <f t="shared" si="103"/>
        <v>0</v>
      </c>
      <c r="P245" s="47">
        <f t="shared" si="103"/>
        <v>0</v>
      </c>
      <c r="Q245" s="47">
        <f t="shared" si="103"/>
        <v>0</v>
      </c>
      <c r="R245" s="47">
        <f t="shared" si="103"/>
        <v>0</v>
      </c>
      <c r="S245" s="46"/>
    </row>
    <row r="246" spans="1:19" x14ac:dyDescent="0.25">
      <c r="A246" s="55" t="s">
        <v>19</v>
      </c>
      <c r="C246" s="56">
        <f>D191/SUM(D186:D191)*B169</f>
        <v>0</v>
      </c>
      <c r="D246" s="56">
        <f>E191/SUM(E186:E191)*B169</f>
        <v>0</v>
      </c>
      <c r="E246" s="57">
        <f>(M246-D246)/(M228-D228)+D246</f>
        <v>0</v>
      </c>
      <c r="F246" s="57">
        <f>(M246-D246)/(M228-D228)+E246</f>
        <v>0</v>
      </c>
      <c r="G246" s="57">
        <f>(M246-D246)/(M228-D228)+F246</f>
        <v>0</v>
      </c>
      <c r="H246" s="57">
        <f>(M246-D246)/(M228-D228)+G246</f>
        <v>0</v>
      </c>
      <c r="I246" s="57">
        <f>(M246-D246)/(M228-D228)+H246</f>
        <v>0</v>
      </c>
      <c r="J246" s="57">
        <f>(M246-D246)/(M228-D228)+I246</f>
        <v>0</v>
      </c>
      <c r="K246" s="57">
        <f>(M246-D246)/(M228-D228)+J246</f>
        <v>0</v>
      </c>
      <c r="L246" s="57">
        <f>(M246-D246)/(M228-D228)+K246</f>
        <v>0</v>
      </c>
      <c r="M246" s="58">
        <f>F191/SUM(F186:F191)*B169</f>
        <v>0</v>
      </c>
      <c r="N246" s="47">
        <f t="shared" si="103"/>
        <v>0</v>
      </c>
      <c r="O246" s="47">
        <f t="shared" si="103"/>
        <v>0</v>
      </c>
      <c r="P246" s="47">
        <f t="shared" si="103"/>
        <v>0</v>
      </c>
      <c r="Q246" s="47">
        <f t="shared" si="103"/>
        <v>0</v>
      </c>
      <c r="R246" s="47">
        <f t="shared" si="103"/>
        <v>0</v>
      </c>
      <c r="S246" s="46"/>
    </row>
    <row r="247" spans="1:19" x14ac:dyDescent="0.25">
      <c r="A247" s="55" t="s">
        <v>20</v>
      </c>
      <c r="C247" s="59">
        <f>D247</f>
        <v>0</v>
      </c>
      <c r="D247" s="56">
        <f>E192/SUM(E192:E197)*B170</f>
        <v>0</v>
      </c>
      <c r="E247" s="57">
        <f>(M247-D247)/(M228-D228)+D247</f>
        <v>0</v>
      </c>
      <c r="F247" s="57">
        <f>(M247-D247)/(M228-D228)+E247</f>
        <v>0</v>
      </c>
      <c r="G247" s="57">
        <f>(M247-D247)/(M228-D228)+F247</f>
        <v>0</v>
      </c>
      <c r="H247" s="57">
        <f>(M247-D247)/(M228-D228)+G247</f>
        <v>0</v>
      </c>
      <c r="I247" s="57">
        <f>(M247-D247)/(M228-D228)+H247</f>
        <v>0</v>
      </c>
      <c r="J247" s="57">
        <f>(M247-D247)/(M228-D228)+I247</f>
        <v>0</v>
      </c>
      <c r="K247" s="57">
        <f>(M247-D247)/(M228-D228)+J247</f>
        <v>0</v>
      </c>
      <c r="L247" s="57">
        <f>(M247-D247)/(M228-D228)+K247</f>
        <v>0</v>
      </c>
      <c r="M247" s="58">
        <f>F192/SUM(F192:F197)*B170</f>
        <v>0</v>
      </c>
      <c r="N247" s="47">
        <f t="shared" ref="N247:R252" si="104">M247</f>
        <v>0</v>
      </c>
      <c r="O247" s="47">
        <f t="shared" si="104"/>
        <v>0</v>
      </c>
      <c r="P247" s="47">
        <f t="shared" si="104"/>
        <v>0</v>
      </c>
      <c r="Q247" s="47">
        <f t="shared" si="104"/>
        <v>0</v>
      </c>
      <c r="R247" s="47">
        <f t="shared" si="104"/>
        <v>0</v>
      </c>
      <c r="S247" s="46"/>
    </row>
    <row r="248" spans="1:19" x14ac:dyDescent="0.25">
      <c r="A248" s="55" t="s">
        <v>21</v>
      </c>
      <c r="C248" s="59">
        <f t="shared" ref="C248:C252" si="105">D248</f>
        <v>1.1253108263051894E-2</v>
      </c>
      <c r="D248" s="56">
        <f>E193/SUM(E192:E197)*B170</f>
        <v>1.1253108263051894E-2</v>
      </c>
      <c r="E248" s="57">
        <f>(M248-D248)/(M228-D228)+D248</f>
        <v>1.0002762900490573E-2</v>
      </c>
      <c r="F248" s="57">
        <f>(M248-D248)/(M228-D228)+E248</f>
        <v>8.7524175379292517E-3</v>
      </c>
      <c r="G248" s="57">
        <f>(M248-D248)/(M228-D228)+F248</f>
        <v>7.5020721753679305E-3</v>
      </c>
      <c r="H248" s="57">
        <f>(M248-D248)/(M228-D228)+G248</f>
        <v>6.2517268128066093E-3</v>
      </c>
      <c r="I248" s="57">
        <f>(M248-D248)/(M228-D228)+H248</f>
        <v>5.0013814502452882E-3</v>
      </c>
      <c r="J248" s="57">
        <f>(M248-D248)/(M228-D228)+I248</f>
        <v>3.7510360876839666E-3</v>
      </c>
      <c r="K248" s="57">
        <f>(M248-D248)/(M228-D228)+J248</f>
        <v>2.5006907251226449E-3</v>
      </c>
      <c r="L248" s="57">
        <f>(M248-D248)/(M228-D228)+K248</f>
        <v>1.2503453625613233E-3</v>
      </c>
      <c r="M248" s="58">
        <f>F193/SUM(F192:F197)*B170</f>
        <v>0</v>
      </c>
      <c r="N248" s="47">
        <f t="shared" si="104"/>
        <v>0</v>
      </c>
      <c r="O248" s="47">
        <f t="shared" si="104"/>
        <v>0</v>
      </c>
      <c r="P248" s="47">
        <f t="shared" si="104"/>
        <v>0</v>
      </c>
      <c r="Q248" s="47">
        <f t="shared" si="104"/>
        <v>0</v>
      </c>
      <c r="R248" s="47">
        <f t="shared" si="104"/>
        <v>0</v>
      </c>
      <c r="S248" s="46"/>
    </row>
    <row r="249" spans="1:19" x14ac:dyDescent="0.25">
      <c r="A249" s="55" t="s">
        <v>22</v>
      </c>
      <c r="C249" s="59">
        <f t="shared" si="105"/>
        <v>0</v>
      </c>
      <c r="D249" s="56">
        <f>E194/SUM(E192:E197)*B170</f>
        <v>0</v>
      </c>
      <c r="E249" s="57">
        <f>(M249-D249)/(M228-D228)+D249</f>
        <v>0</v>
      </c>
      <c r="F249" s="57">
        <f>(M249-D249)/(M228-D228)+E249</f>
        <v>0</v>
      </c>
      <c r="G249" s="57">
        <f>(M249-D249)/(M228-D228)+F249</f>
        <v>0</v>
      </c>
      <c r="H249" s="57">
        <f>(M249-D249)/(M228-D228)+G249</f>
        <v>0</v>
      </c>
      <c r="I249" s="57">
        <f>(M249-D249)/(M228-D228)+H249</f>
        <v>0</v>
      </c>
      <c r="J249" s="57">
        <f>(M249-D249)/(M228-D228)+I249</f>
        <v>0</v>
      </c>
      <c r="K249" s="57">
        <f>(M249-D249)/(M228-D228)+J249</f>
        <v>0</v>
      </c>
      <c r="L249" s="57">
        <f>(M249-D249)/(M228-D228)+K249</f>
        <v>0</v>
      </c>
      <c r="M249" s="58">
        <f>F194/SUM(F192:F197)*B170</f>
        <v>0</v>
      </c>
      <c r="N249" s="47">
        <f t="shared" si="104"/>
        <v>0</v>
      </c>
      <c r="O249" s="47">
        <f t="shared" si="104"/>
        <v>0</v>
      </c>
      <c r="P249" s="47">
        <f t="shared" si="104"/>
        <v>0</v>
      </c>
      <c r="Q249" s="47">
        <f t="shared" si="104"/>
        <v>0</v>
      </c>
      <c r="R249" s="47">
        <f t="shared" si="104"/>
        <v>0</v>
      </c>
      <c r="S249" s="46"/>
    </row>
    <row r="250" spans="1:19" x14ac:dyDescent="0.25">
      <c r="A250" s="55" t="s">
        <v>23</v>
      </c>
      <c r="C250" s="59">
        <f t="shared" si="105"/>
        <v>0.13518536637061024</v>
      </c>
      <c r="D250" s="56">
        <f>E195/SUM(E192:E197)*B170</f>
        <v>0.13518536637061024</v>
      </c>
      <c r="E250" s="57">
        <f>(M250-D250)/(M228-D228)+D250</f>
        <v>0.13643571173317157</v>
      </c>
      <c r="F250" s="57">
        <f>(M250-D250)/(M228-D228)+E250</f>
        <v>0.13768605709573289</v>
      </c>
      <c r="G250" s="57">
        <f>(M250-D250)/(M228-D228)+F250</f>
        <v>0.13893640245829422</v>
      </c>
      <c r="H250" s="57">
        <f>(M250-D250)/(M228-D228)+G250</f>
        <v>0.14018674782085555</v>
      </c>
      <c r="I250" s="57">
        <f>(M250-D250)/(M228-D228)+H250</f>
        <v>0.14143709318341688</v>
      </c>
      <c r="J250" s="57">
        <f>(M250-D250)/(M228-D228)+I250</f>
        <v>0.14268743854597821</v>
      </c>
      <c r="K250" s="57">
        <f>(M250-D250)/(M228-D228)+J250</f>
        <v>0.14393778390853953</v>
      </c>
      <c r="L250" s="57">
        <f>(M250-D250)/(M228-D228)+K250</f>
        <v>0.14518812927110086</v>
      </c>
      <c r="M250" s="58">
        <f>F195/SUM(F192:F197)*B170</f>
        <v>0.14643847463366214</v>
      </c>
      <c r="N250" s="47">
        <f t="shared" si="104"/>
        <v>0.14643847463366214</v>
      </c>
      <c r="O250" s="47">
        <f t="shared" si="104"/>
        <v>0.14643847463366214</v>
      </c>
      <c r="P250" s="47">
        <f t="shared" si="104"/>
        <v>0.14643847463366214</v>
      </c>
      <c r="Q250" s="47">
        <f t="shared" si="104"/>
        <v>0.14643847463366214</v>
      </c>
      <c r="R250" s="47">
        <f t="shared" si="104"/>
        <v>0.14643847463366214</v>
      </c>
      <c r="S250" s="46"/>
    </row>
    <row r="251" spans="1:19" x14ac:dyDescent="0.25">
      <c r="A251" s="55" t="s">
        <v>24</v>
      </c>
      <c r="C251" s="59">
        <f t="shared" si="105"/>
        <v>0</v>
      </c>
      <c r="D251" s="56">
        <f>E196/SUM(E192:E197)*B170</f>
        <v>0</v>
      </c>
      <c r="E251" s="57">
        <f>(M251-D251)/(M228-D228)+D251</f>
        <v>0</v>
      </c>
      <c r="F251" s="57">
        <f>(M251-D251)/(M228-D228)+E251</f>
        <v>0</v>
      </c>
      <c r="G251" s="57">
        <f>(M251-D251)/(M228-D228)+F251</f>
        <v>0</v>
      </c>
      <c r="H251" s="57">
        <f>(M251-D251)/(M228-D228)+G251</f>
        <v>0</v>
      </c>
      <c r="I251" s="57">
        <f>(M251-D251)/(M228-D228)+H251</f>
        <v>0</v>
      </c>
      <c r="J251" s="57">
        <f>(M251-D251)/(M228-D228)+I251</f>
        <v>0</v>
      </c>
      <c r="K251" s="57">
        <f>(M251-D251)/(M228-D228)+J251</f>
        <v>0</v>
      </c>
      <c r="L251" s="57">
        <f>(M251-D251)/(M228-D228)+K251</f>
        <v>0</v>
      </c>
      <c r="M251" s="58">
        <f>F196/SUM(F192:F197)*B170</f>
        <v>0</v>
      </c>
      <c r="N251" s="47">
        <f t="shared" si="104"/>
        <v>0</v>
      </c>
      <c r="O251" s="47">
        <f t="shared" si="104"/>
        <v>0</v>
      </c>
      <c r="P251" s="47">
        <f t="shared" si="104"/>
        <v>0</v>
      </c>
      <c r="Q251" s="47">
        <f t="shared" si="104"/>
        <v>0</v>
      </c>
      <c r="R251" s="47">
        <f t="shared" si="104"/>
        <v>0</v>
      </c>
      <c r="S251" s="46"/>
    </row>
    <row r="252" spans="1:19" x14ac:dyDescent="0.25">
      <c r="A252" s="55" t="s">
        <v>25</v>
      </c>
      <c r="C252" s="59">
        <f t="shared" si="105"/>
        <v>0</v>
      </c>
      <c r="D252" s="56">
        <f>E197/SUM(E192:E197)*B170</f>
        <v>0</v>
      </c>
      <c r="E252" s="57">
        <f>(M252-D252)/(M228-D228)+D252</f>
        <v>0</v>
      </c>
      <c r="F252" s="57">
        <f>(M252-D252)/(M228-D228)+E252</f>
        <v>0</v>
      </c>
      <c r="G252" s="57">
        <f>(M252-D252)/(M228-D228)+F252</f>
        <v>0</v>
      </c>
      <c r="H252" s="57">
        <f>(M252-D252)/(M228-D228)+G252</f>
        <v>0</v>
      </c>
      <c r="I252" s="57">
        <f>(M252-D252)/(M228-D228)+H252</f>
        <v>0</v>
      </c>
      <c r="J252" s="57">
        <f>(M252-D252)/(M228-D228)+I252</f>
        <v>0</v>
      </c>
      <c r="K252" s="57">
        <f>(M252-D252)/(M228-D228)+J252</f>
        <v>0</v>
      </c>
      <c r="L252" s="57">
        <f>(M252-D252)/(M228-D228)+K252</f>
        <v>0</v>
      </c>
      <c r="M252" s="58">
        <f>F197/SUM(F192:F197)*B170</f>
        <v>0</v>
      </c>
      <c r="N252" s="57">
        <f t="shared" si="104"/>
        <v>0</v>
      </c>
      <c r="O252" s="57">
        <f t="shared" si="104"/>
        <v>0</v>
      </c>
      <c r="P252" s="57">
        <f t="shared" si="104"/>
        <v>0</v>
      </c>
      <c r="Q252" s="57">
        <f t="shared" si="104"/>
        <v>0</v>
      </c>
      <c r="R252" s="47">
        <f t="shared" si="104"/>
        <v>0</v>
      </c>
      <c r="S252" s="46"/>
    </row>
    <row r="254" spans="1:19" x14ac:dyDescent="0.25">
      <c r="A254" s="51" t="s">
        <v>93</v>
      </c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</row>
    <row r="255" spans="1:19" x14ac:dyDescent="0.25">
      <c r="A255" s="52" t="s">
        <v>94</v>
      </c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46"/>
    </row>
    <row r="256" spans="1:19" x14ac:dyDescent="0.25">
      <c r="A256" s="46"/>
      <c r="C256" s="54">
        <v>2020</v>
      </c>
      <c r="D256" s="54">
        <v>2021</v>
      </c>
      <c r="E256" s="54">
        <v>2022</v>
      </c>
      <c r="F256" s="54">
        <v>2023</v>
      </c>
      <c r="G256" s="54">
        <v>2024</v>
      </c>
      <c r="H256" s="54">
        <v>2025</v>
      </c>
      <c r="I256" s="54">
        <v>2026</v>
      </c>
      <c r="J256" s="54">
        <v>2027</v>
      </c>
      <c r="K256" s="54">
        <v>2028</v>
      </c>
      <c r="L256" s="54">
        <v>2029</v>
      </c>
      <c r="M256" s="54">
        <v>2030</v>
      </c>
      <c r="N256" s="54">
        <v>2031</v>
      </c>
      <c r="O256" s="54">
        <v>2032</v>
      </c>
      <c r="P256" s="54">
        <v>2033</v>
      </c>
      <c r="Q256" s="54">
        <v>2034</v>
      </c>
      <c r="R256" s="54">
        <v>2035</v>
      </c>
      <c r="S256" s="46"/>
    </row>
    <row r="257" spans="1:19" x14ac:dyDescent="0.25">
      <c r="A257" s="55" t="s">
        <v>27</v>
      </c>
      <c r="C257" s="56">
        <f>D201/SUM(D201:D206)*B167</f>
        <v>0.21047240993008937</v>
      </c>
      <c r="D257" s="56">
        <f>E201/SUM(E201:E206)*B167</f>
        <v>0.15340302776633002</v>
      </c>
      <c r="E257" s="57">
        <f>(M257-D257)/(M256-D256)+D257</f>
        <v>0.13635824690340448</v>
      </c>
      <c r="F257" s="57">
        <f>(M257-D257)/(M256-D256)+E257</f>
        <v>0.11931346604047892</v>
      </c>
      <c r="G257" s="57">
        <f>(M257-D257)/(M256-D256)+F257</f>
        <v>0.10226868517755336</v>
      </c>
      <c r="H257" s="57">
        <f>(M257-D257)/(M256-D256)+G257</f>
        <v>8.5223904314627799E-2</v>
      </c>
      <c r="I257" s="57">
        <f>(M257-D257)/(M256-D256)+H257</f>
        <v>6.8179123451702239E-2</v>
      </c>
      <c r="J257" s="57">
        <f>(M257-D257)/(M256-D256)+I257</f>
        <v>5.1134342588776679E-2</v>
      </c>
      <c r="K257" s="57">
        <f>(M257-D257)/(M256-D256)+J257</f>
        <v>3.408956172585112E-2</v>
      </c>
      <c r="L257" s="57">
        <f>(M257-D257)/(M256-D256)+K257</f>
        <v>1.704478086292556E-2</v>
      </c>
      <c r="M257" s="58">
        <f>F201/SUM(F201:F206)*B167</f>
        <v>0</v>
      </c>
      <c r="N257" s="47">
        <f>M257</f>
        <v>0</v>
      </c>
      <c r="O257" s="47">
        <f t="shared" ref="O257:R257" si="106">N257</f>
        <v>0</v>
      </c>
      <c r="P257" s="47">
        <f t="shared" si="106"/>
        <v>0</v>
      </c>
      <c r="Q257" s="47">
        <f t="shared" si="106"/>
        <v>0</v>
      </c>
      <c r="R257" s="47">
        <f t="shared" si="106"/>
        <v>0</v>
      </c>
      <c r="S257" s="46"/>
    </row>
    <row r="258" spans="1:19" x14ac:dyDescent="0.25">
      <c r="A258" s="55" t="s">
        <v>28</v>
      </c>
      <c r="C258" s="56">
        <f>D202/SUM(D201:D206)*B167</f>
        <v>8.2312244790805377E-5</v>
      </c>
      <c r="D258" s="56">
        <f>E202/SUM(E201:E206)*B167</f>
        <v>6.9409645060427856E-5</v>
      </c>
      <c r="E258" s="57">
        <f>(M258-D258)/(M256-D256)+D258</f>
        <v>6.1697462275935876E-5</v>
      </c>
      <c r="F258" s="57">
        <f>(M258-D258)/(M256-D256)+E258</f>
        <v>5.398527949144389E-5</v>
      </c>
      <c r="G258" s="57">
        <f>(M258-D258)/(M256-D256)+F258</f>
        <v>4.6273096706951904E-5</v>
      </c>
      <c r="H258" s="57">
        <f>(M258-D258)/(M256-D256)+G258</f>
        <v>3.8560913922459918E-5</v>
      </c>
      <c r="I258" s="57">
        <f>(M258-D258)/(M256-D256)+H258</f>
        <v>3.0848731137967931E-5</v>
      </c>
      <c r="J258" s="57">
        <f>(M258-D258)/(M256-D256)+I258</f>
        <v>2.3136548353475945E-5</v>
      </c>
      <c r="K258" s="57">
        <f>(M258-D258)/(M256-D256)+J258</f>
        <v>1.5424365568983959E-5</v>
      </c>
      <c r="L258" s="57">
        <f>(M258-D258)/(M256-D256)+K258</f>
        <v>7.7121827844919744E-6</v>
      </c>
      <c r="M258" s="58">
        <f>F202/SUM(F201:F206)*B167</f>
        <v>0</v>
      </c>
      <c r="N258" s="58">
        <f t="shared" ref="N258:R273" si="107">M258</f>
        <v>0</v>
      </c>
      <c r="O258" s="58">
        <f t="shared" si="107"/>
        <v>0</v>
      </c>
      <c r="P258" s="58">
        <f t="shared" si="107"/>
        <v>0</v>
      </c>
      <c r="Q258" s="58">
        <f t="shared" si="107"/>
        <v>0</v>
      </c>
      <c r="R258" s="58">
        <f t="shared" si="107"/>
        <v>0</v>
      </c>
      <c r="S258" s="46"/>
    </row>
    <row r="259" spans="1:19" x14ac:dyDescent="0.25">
      <c r="A259" s="55" t="s">
        <v>29</v>
      </c>
      <c r="C259" s="56">
        <f>D203/SUM(D201:D206)*B167</f>
        <v>5.8770942780635042E-2</v>
      </c>
      <c r="D259" s="56">
        <f>E203/SUM(E201:E206)*B167</f>
        <v>0.11576371968661692</v>
      </c>
      <c r="E259" s="57">
        <f>(M259-D259)/(M256-D256)+D259</f>
        <v>0.1029010841658817</v>
      </c>
      <c r="F259" s="57">
        <f>(M259-D259)/(M256-D256)+E259</f>
        <v>9.0038448645146485E-2</v>
      </c>
      <c r="G259" s="57">
        <f>(M259-D259)/(M256-D256)+F259</f>
        <v>7.7175813124411269E-2</v>
      </c>
      <c r="H259" s="57">
        <f>(M259-D259)/(M256-D256)+G259</f>
        <v>6.4313177603676053E-2</v>
      </c>
      <c r="I259" s="57">
        <f>(M259-D259)/(M256-D256)+H259</f>
        <v>5.1450542082940837E-2</v>
      </c>
      <c r="J259" s="57">
        <f>(M259-D259)/(M256-D256)+I259</f>
        <v>3.8587906562205621E-2</v>
      </c>
      <c r="K259" s="57">
        <f>(M259-D259)/(M256-D256)+J259</f>
        <v>2.5725271041470408E-2</v>
      </c>
      <c r="L259" s="57">
        <f>(M259-D259)/(M256-D256)+K259</f>
        <v>1.2862635520735195E-2</v>
      </c>
      <c r="M259" s="58">
        <f>F203/SUM(F201:F206)*B167</f>
        <v>0</v>
      </c>
      <c r="N259" s="58">
        <f t="shared" si="107"/>
        <v>0</v>
      </c>
      <c r="O259" s="58">
        <f t="shared" si="107"/>
        <v>0</v>
      </c>
      <c r="P259" s="58">
        <f t="shared" si="107"/>
        <v>0</v>
      </c>
      <c r="Q259" s="58">
        <f t="shared" si="107"/>
        <v>0</v>
      </c>
      <c r="R259" s="58">
        <f t="shared" si="107"/>
        <v>0</v>
      </c>
      <c r="S259" s="46"/>
    </row>
    <row r="260" spans="1:19" x14ac:dyDescent="0.25">
      <c r="A260" s="55" t="s">
        <v>30</v>
      </c>
      <c r="C260" s="56">
        <f>D204/SUM(D201:D206)*B167</f>
        <v>3.5394265260046308E-4</v>
      </c>
      <c r="D260" s="56">
        <f>E204/SUM(E201:E206)*B167</f>
        <v>6.1697462275935863E-5</v>
      </c>
      <c r="E260" s="57">
        <f>(M260-D260)/(M256-D256)+D260</f>
        <v>3.0019243034035907E-2</v>
      </c>
      <c r="F260" s="57">
        <f>(M260-D260)/(M256-D256)+E260</f>
        <v>5.9976788605795875E-2</v>
      </c>
      <c r="G260" s="57">
        <f>(M260-D260)/(M256-D256)+F260</f>
        <v>8.993433417755585E-2</v>
      </c>
      <c r="H260" s="57">
        <f>(M260-D260)/(M256-D256)+G260</f>
        <v>0.11989187974931582</v>
      </c>
      <c r="I260" s="57">
        <f>(M260-D260)/(M256-D256)+H260</f>
        <v>0.14984942532107579</v>
      </c>
      <c r="J260" s="57">
        <f>(M260-D260)/(M256-D256)+I260</f>
        <v>0.17980697089283576</v>
      </c>
      <c r="K260" s="57">
        <f>(M260-D260)/(M256-D256)+J260</f>
        <v>0.20976451646459573</v>
      </c>
      <c r="L260" s="57">
        <f>(M260-D260)/(M256-D256)+K260</f>
        <v>0.23972206203635571</v>
      </c>
      <c r="M260" s="58">
        <f>F204/SUM(F201:F206)*B167</f>
        <v>0.26967960760811566</v>
      </c>
      <c r="N260" s="58">
        <f t="shared" si="107"/>
        <v>0.26967960760811566</v>
      </c>
      <c r="O260" s="58">
        <f t="shared" si="107"/>
        <v>0.26967960760811566</v>
      </c>
      <c r="P260" s="58">
        <f t="shared" si="107"/>
        <v>0.26967960760811566</v>
      </c>
      <c r="Q260" s="58">
        <f t="shared" si="107"/>
        <v>0.26967960760811566</v>
      </c>
      <c r="R260" s="58">
        <f t="shared" si="107"/>
        <v>0.26967960760811566</v>
      </c>
      <c r="S260" s="46"/>
    </row>
    <row r="261" spans="1:19" x14ac:dyDescent="0.25">
      <c r="A261" s="55" t="s">
        <v>31</v>
      </c>
      <c r="C261" s="56">
        <f>D205/SUM(D201:D206)*B167</f>
        <v>0</v>
      </c>
      <c r="D261" s="56">
        <f>E205/SUM(E201:E206)*B167</f>
        <v>3.8175304783235313E-4</v>
      </c>
      <c r="E261" s="57">
        <f>(M261-D261)/(M256-D256)+D261</f>
        <v>3.393360425176472E-4</v>
      </c>
      <c r="F261" s="57">
        <f>(M261-D261)/(M256-D256)+E261</f>
        <v>2.9691903720294128E-4</v>
      </c>
      <c r="G261" s="57">
        <f>(M261-D261)/(M256-D256)+F261</f>
        <v>2.5450203188823536E-4</v>
      </c>
      <c r="H261" s="57">
        <f>(M261-D261)/(M256-D256)+G261</f>
        <v>2.1208502657352947E-4</v>
      </c>
      <c r="I261" s="57">
        <f>(M261-D261)/(M256-D256)+H261</f>
        <v>1.6966802125882358E-4</v>
      </c>
      <c r="J261" s="57">
        <f>(M261-D261)/(M256-D256)+I261</f>
        <v>1.2725101594411768E-4</v>
      </c>
      <c r="K261" s="57">
        <f>(M261-D261)/(M256-D256)+J261</f>
        <v>8.4834010629411788E-5</v>
      </c>
      <c r="L261" s="57">
        <f>(M261-D261)/(M256-D256)+K261</f>
        <v>4.2417005314705887E-5</v>
      </c>
      <c r="M261" s="58">
        <f>F205/SUM(F201:F206)*B167</f>
        <v>0</v>
      </c>
      <c r="N261" s="58">
        <f t="shared" si="107"/>
        <v>0</v>
      </c>
      <c r="O261" s="58">
        <f t="shared" si="107"/>
        <v>0</v>
      </c>
      <c r="P261" s="58">
        <f t="shared" si="107"/>
        <v>0</v>
      </c>
      <c r="Q261" s="58">
        <f t="shared" si="107"/>
        <v>0</v>
      </c>
      <c r="R261" s="58">
        <f t="shared" si="107"/>
        <v>0</v>
      </c>
      <c r="S261" s="46"/>
    </row>
    <row r="262" spans="1:19" x14ac:dyDescent="0.25">
      <c r="A262" s="55" t="s">
        <v>32</v>
      </c>
      <c r="C262" s="56">
        <f>D206/SUM(D201:D206)*B167</f>
        <v>0</v>
      </c>
      <c r="D262" s="56">
        <f>E206/SUM(E201:E206)*B167</f>
        <v>0</v>
      </c>
      <c r="E262" s="57">
        <f>(M262-D262)/(M256-D256)+D262</f>
        <v>0</v>
      </c>
      <c r="F262" s="57">
        <f>(M262-D262)/(M256-D256)+E262</f>
        <v>0</v>
      </c>
      <c r="G262" s="57">
        <f>(M262-D262)/(M256-D256)+F262</f>
        <v>0</v>
      </c>
      <c r="H262" s="57">
        <f>(M262-D262)/(M256-D256)+G262</f>
        <v>0</v>
      </c>
      <c r="I262" s="57">
        <f>(M262-D262)/(M256-D256)+H262</f>
        <v>0</v>
      </c>
      <c r="J262" s="57">
        <f>(M262-D262)/(M256-D256)+I262</f>
        <v>0</v>
      </c>
      <c r="K262" s="57">
        <f>(M262-D262)/(M256-D256)+J262</f>
        <v>0</v>
      </c>
      <c r="L262" s="57">
        <f>(M262-D262)/(M256-D256)+K262</f>
        <v>0</v>
      </c>
      <c r="M262" s="58">
        <f>F206/SUM(F201:F206)*B167</f>
        <v>0</v>
      </c>
      <c r="N262" s="58">
        <f t="shared" si="107"/>
        <v>0</v>
      </c>
      <c r="O262" s="58">
        <f t="shared" si="107"/>
        <v>0</v>
      </c>
      <c r="P262" s="58">
        <f t="shared" si="107"/>
        <v>0</v>
      </c>
      <c r="Q262" s="58">
        <f t="shared" si="107"/>
        <v>0</v>
      </c>
      <c r="R262" s="58">
        <f t="shared" si="107"/>
        <v>0</v>
      </c>
      <c r="S262" s="46"/>
    </row>
    <row r="263" spans="1:19" x14ac:dyDescent="0.25">
      <c r="A263" s="55" t="s">
        <v>33</v>
      </c>
      <c r="C263" s="56">
        <f>D207/SUM(D207:D212)*B168</f>
        <v>0.35204001293367315</v>
      </c>
      <c r="D263" s="56">
        <f>E207/SUM(E207:E212)*B168</f>
        <v>0.30450865727465637</v>
      </c>
      <c r="E263" s="57">
        <f>(M263-D263)/(M256-D256)+D263</f>
        <v>0.27067436202191675</v>
      </c>
      <c r="F263" s="57">
        <f>(M263-D263)/(M256-D256)+E263</f>
        <v>0.23684006676917715</v>
      </c>
      <c r="G263" s="57">
        <f>(M263-D263)/(M256-D256)+F263</f>
        <v>0.20300577151643756</v>
      </c>
      <c r="H263" s="57">
        <f>(M263-D263)/(M256-D256)+G263</f>
        <v>0.16917147626369797</v>
      </c>
      <c r="I263" s="57">
        <f>(M263-D263)/(M256-D256)+H263</f>
        <v>0.13533718101095837</v>
      </c>
      <c r="J263" s="57">
        <f>(M263-D263)/(M256-D256)+I263</f>
        <v>0.10150288575821878</v>
      </c>
      <c r="K263" s="57">
        <f>(M263-D263)/(M256-D256)+J263</f>
        <v>6.7668590505479187E-2</v>
      </c>
      <c r="L263" s="57">
        <f>(M263-D263)/(M256-D256)+K263</f>
        <v>3.3834295252739593E-2</v>
      </c>
      <c r="M263" s="58">
        <f>F207/SUM(F207:F212)*B168</f>
        <v>0</v>
      </c>
      <c r="N263" s="58">
        <f t="shared" si="107"/>
        <v>0</v>
      </c>
      <c r="O263" s="58">
        <f t="shared" si="107"/>
        <v>0</v>
      </c>
      <c r="P263" s="58">
        <f t="shared" si="107"/>
        <v>0</v>
      </c>
      <c r="Q263" s="58">
        <f t="shared" si="107"/>
        <v>0</v>
      </c>
      <c r="R263" s="58">
        <f t="shared" si="107"/>
        <v>0</v>
      </c>
      <c r="S263" s="46"/>
    </row>
    <row r="264" spans="1:19" x14ac:dyDescent="0.25">
      <c r="A264" s="55" t="s">
        <v>34</v>
      </c>
      <c r="C264" s="56">
        <f>D208/SUM(D207:D212)*B168</f>
        <v>1.0909078789405687E-3</v>
      </c>
      <c r="D264" s="56">
        <f>E208/SUM(E207:E212)*B168</f>
        <v>4.8622263537957351E-2</v>
      </c>
      <c r="E264" s="57">
        <f>(M264-D264)/(M256-D256)+D264</f>
        <v>4.3219789811517646E-2</v>
      </c>
      <c r="F264" s="57">
        <f>(M264-D264)/(M256-D256)+E264</f>
        <v>3.7817316085077941E-2</v>
      </c>
      <c r="G264" s="57">
        <f>(M264-D264)/(M256-D256)+F264</f>
        <v>3.2414842358638236E-2</v>
      </c>
      <c r="H264" s="57">
        <f>(M264-D264)/(M256-D256)+G264</f>
        <v>2.7012368632198532E-2</v>
      </c>
      <c r="I264" s="57">
        <f>(M264-D264)/(M256-D256)+H264</f>
        <v>2.1609894905758827E-2</v>
      </c>
      <c r="J264" s="57">
        <f>(M264-D264)/(M256-D256)+I264</f>
        <v>1.6207421179319122E-2</v>
      </c>
      <c r="K264" s="57">
        <f>(M264-D264)/(M256-D256)+J264</f>
        <v>1.0804947452879417E-2</v>
      </c>
      <c r="L264" s="57">
        <f>(M264-D264)/(M256-D256)+K264</f>
        <v>5.402473726439711E-3</v>
      </c>
      <c r="M264" s="58">
        <f>F208/SUM(F207:F212)*B168</f>
        <v>0</v>
      </c>
      <c r="N264" s="58">
        <f t="shared" si="107"/>
        <v>0</v>
      </c>
      <c r="O264" s="58">
        <f t="shared" si="107"/>
        <v>0</v>
      </c>
      <c r="P264" s="58">
        <f t="shared" si="107"/>
        <v>0</v>
      </c>
      <c r="Q264" s="58">
        <f t="shared" si="107"/>
        <v>0</v>
      </c>
      <c r="R264" s="58">
        <f t="shared" si="107"/>
        <v>0</v>
      </c>
      <c r="S264" s="46"/>
    </row>
    <row r="265" spans="1:19" x14ac:dyDescent="0.25">
      <c r="A265" s="55" t="s">
        <v>35</v>
      </c>
      <c r="C265" s="56">
        <f>D209/SUM(D207:D212)*B168</f>
        <v>0</v>
      </c>
      <c r="D265" s="56">
        <f>E209/SUM(E207:E212)*B168</f>
        <v>0</v>
      </c>
      <c r="E265" s="57">
        <f>(M265-D265)/(M256-D256)+D265</f>
        <v>0</v>
      </c>
      <c r="F265" s="57">
        <f>(M265-D265)/(M256-D256)+E265</f>
        <v>0</v>
      </c>
      <c r="G265" s="57">
        <f>(M265-D265)/(M256-D256)+F265</f>
        <v>0</v>
      </c>
      <c r="H265" s="57">
        <f>(M265-D265)/(M256-D256)+G265</f>
        <v>0</v>
      </c>
      <c r="I265" s="57">
        <f>(M265-D265)/(M256-D256)+H265</f>
        <v>0</v>
      </c>
      <c r="J265" s="57">
        <f>(M265-D265)/(M256-D256)+I265</f>
        <v>0</v>
      </c>
      <c r="K265" s="57">
        <f>(M265-D265)/(M256-D256)+J265</f>
        <v>0</v>
      </c>
      <c r="L265" s="57">
        <f>(M265-D265)/(M256-D256)+K265</f>
        <v>0</v>
      </c>
      <c r="M265" s="58">
        <f>F209/SUM(F207:F212)*B168</f>
        <v>0</v>
      </c>
      <c r="N265" s="58">
        <f t="shared" si="107"/>
        <v>0</v>
      </c>
      <c r="O265" s="58">
        <f t="shared" si="107"/>
        <v>0</v>
      </c>
      <c r="P265" s="58">
        <f t="shared" si="107"/>
        <v>0</v>
      </c>
      <c r="Q265" s="58">
        <f t="shared" si="107"/>
        <v>0</v>
      </c>
      <c r="R265" s="58">
        <f t="shared" si="107"/>
        <v>0</v>
      </c>
      <c r="S265" s="46"/>
    </row>
    <row r="266" spans="1:19" x14ac:dyDescent="0.25">
      <c r="A266" s="55" t="s">
        <v>36</v>
      </c>
      <c r="C266" s="56">
        <f>D210/SUM(D207:D212)*B168</f>
        <v>0</v>
      </c>
      <c r="D266" s="56">
        <f>E210/SUM(E207:E212)*B168</f>
        <v>0</v>
      </c>
      <c r="E266" s="57">
        <f>(M266-D266)/(M256-D256)+D266</f>
        <v>3.9236768979179298E-2</v>
      </c>
      <c r="F266" s="57">
        <f>(M266-D266)/(M256-D256)+E266</f>
        <v>7.8473537958358597E-2</v>
      </c>
      <c r="G266" s="57">
        <f>(M266-D266)/(M256-D256)+F266</f>
        <v>0.1177103069375379</v>
      </c>
      <c r="H266" s="57">
        <f>(M266-D266)/(M256-D256)+G266</f>
        <v>0.15694707591671719</v>
      </c>
      <c r="I266" s="57">
        <f>(M266-D266)/(M256-D256)+H266</f>
        <v>0.19618384489589649</v>
      </c>
      <c r="J266" s="57">
        <f>(M266-D266)/(M256-D256)+I266</f>
        <v>0.23542061387507579</v>
      </c>
      <c r="K266" s="57">
        <f>(M266-D266)/(M256-D256)+J266</f>
        <v>0.27465738285425512</v>
      </c>
      <c r="L266" s="57">
        <f>(M266-D266)/(M256-D256)+K266</f>
        <v>0.31389415183343439</v>
      </c>
      <c r="M266" s="58">
        <f>F210/SUM(F207:F212)*B168</f>
        <v>0.35313092081261371</v>
      </c>
      <c r="N266" s="58">
        <f t="shared" si="107"/>
        <v>0.35313092081261371</v>
      </c>
      <c r="O266" s="58">
        <f t="shared" si="107"/>
        <v>0.35313092081261371</v>
      </c>
      <c r="P266" s="58">
        <f t="shared" si="107"/>
        <v>0.35313092081261371</v>
      </c>
      <c r="Q266" s="58">
        <f t="shared" si="107"/>
        <v>0.35313092081261371</v>
      </c>
      <c r="R266" s="58">
        <f t="shared" si="107"/>
        <v>0.35313092081261371</v>
      </c>
      <c r="S266" s="46"/>
    </row>
    <row r="267" spans="1:19" x14ac:dyDescent="0.25">
      <c r="A267" s="55" t="s">
        <v>37</v>
      </c>
      <c r="C267" s="56">
        <f>D211/SUM(D207:D212)*B168</f>
        <v>0</v>
      </c>
      <c r="D267" s="56">
        <f>E211/SUM(E207:E212)*B168</f>
        <v>0</v>
      </c>
      <c r="E267" s="57">
        <f>(M267-D267)/(M256-D256)+D267</f>
        <v>0</v>
      </c>
      <c r="F267" s="57">
        <f>(M267-D267)/(M256-D256)+E267</f>
        <v>0</v>
      </c>
      <c r="G267" s="57">
        <f>(M267-D267)/(M256-D256)+F267</f>
        <v>0</v>
      </c>
      <c r="H267" s="57">
        <f>(M267-D267)/(M256-D256)+G267</f>
        <v>0</v>
      </c>
      <c r="I267" s="57">
        <f>(M267-D267)/(M256-D256)+H267</f>
        <v>0</v>
      </c>
      <c r="J267" s="57">
        <f>(M267-D267)/(M256-D256)+I267</f>
        <v>0</v>
      </c>
      <c r="K267" s="57">
        <f>(M267-D267)/(M256-D256)+J267</f>
        <v>0</v>
      </c>
      <c r="L267" s="57">
        <f>(M267-D267)/(M256-D256)+K267</f>
        <v>0</v>
      </c>
      <c r="M267" s="58">
        <f>F211/SUM(F207:F212)*B168</f>
        <v>0</v>
      </c>
      <c r="N267" s="58">
        <f t="shared" si="107"/>
        <v>0</v>
      </c>
      <c r="O267" s="58">
        <f t="shared" si="107"/>
        <v>0</v>
      </c>
      <c r="P267" s="58">
        <f t="shared" si="107"/>
        <v>0</v>
      </c>
      <c r="Q267" s="58">
        <f t="shared" si="107"/>
        <v>0</v>
      </c>
      <c r="R267" s="58">
        <f t="shared" si="107"/>
        <v>0</v>
      </c>
      <c r="S267" s="46"/>
    </row>
    <row r="268" spans="1:19" x14ac:dyDescent="0.25">
      <c r="A268" s="55" t="s">
        <v>38</v>
      </c>
      <c r="C268" s="56">
        <f>D212/SUM(D207:D212)*B168</f>
        <v>0</v>
      </c>
      <c r="D268" s="56">
        <f>E212/SUM(E207:E212)*B168</f>
        <v>0</v>
      </c>
      <c r="E268" s="57">
        <f>(M268-D268)/(M256-D256)+D268</f>
        <v>0</v>
      </c>
      <c r="F268" s="57">
        <f>(M268-D268)/(M256-D256)+E268</f>
        <v>0</v>
      </c>
      <c r="G268" s="57">
        <f>(M268-D268)/(M256-D256)+F268</f>
        <v>0</v>
      </c>
      <c r="H268" s="57">
        <f>(M268-D268)/(M256-D256)+G268</f>
        <v>0</v>
      </c>
      <c r="I268" s="57">
        <f>(M268-D268)/(M256-D256)+H268</f>
        <v>0</v>
      </c>
      <c r="J268" s="57">
        <f>(M268-D268)/(M256-D256)+I268</f>
        <v>0</v>
      </c>
      <c r="K268" s="57">
        <f>(M268-D268)/(M256-D256)+J268</f>
        <v>0</v>
      </c>
      <c r="L268" s="57">
        <f>(M268-D268)/(M256-D256)+K268</f>
        <v>0</v>
      </c>
      <c r="M268" s="58">
        <f>F212/SUM(F207:F212)*B168</f>
        <v>0</v>
      </c>
      <c r="N268" s="58">
        <f t="shared" si="107"/>
        <v>0</v>
      </c>
      <c r="O268" s="58">
        <f t="shared" si="107"/>
        <v>0</v>
      </c>
      <c r="P268" s="58">
        <f t="shared" si="107"/>
        <v>0</v>
      </c>
      <c r="Q268" s="58">
        <f t="shared" si="107"/>
        <v>0</v>
      </c>
      <c r="R268" s="58">
        <f t="shared" si="107"/>
        <v>0</v>
      </c>
      <c r="S268" s="46"/>
    </row>
    <row r="269" spans="1:19" x14ac:dyDescent="0.25">
      <c r="A269" s="55" t="s">
        <v>39</v>
      </c>
      <c r="C269" s="56">
        <f>D213/SUM(D213:D218)*B169</f>
        <v>5.4746921649170499E-2</v>
      </c>
      <c r="D269" s="56">
        <f>E213/SUM(E213:E218)*B169</f>
        <v>3.6736288120909351E-2</v>
      </c>
      <c r="E269" s="57">
        <f>(M269-D269)/(M256-D256)+D269</f>
        <v>3.2654478329697201E-2</v>
      </c>
      <c r="F269" s="57">
        <f>(M269-D269)/(M256-D256)+E269</f>
        <v>2.8572668538485051E-2</v>
      </c>
      <c r="G269" s="57">
        <f>(M269-D269)/(M256-D256)+F269</f>
        <v>2.4490858747272901E-2</v>
      </c>
      <c r="H269" s="57">
        <f>(M269-D269)/(M256-D256)+G269</f>
        <v>2.040904895606075E-2</v>
      </c>
      <c r="I269" s="57">
        <f>(M269-D269)/(M256-D256)+H269</f>
        <v>1.63272391648486E-2</v>
      </c>
      <c r="J269" s="57">
        <f>(M269-D269)/(M256-D256)+I269</f>
        <v>1.224542937363645E-2</v>
      </c>
      <c r="K269" s="57">
        <f>(M269-D269)/(M256-D256)+J269</f>
        <v>8.1636195824243002E-3</v>
      </c>
      <c r="L269" s="57">
        <f>(M269-D269)/(M256-D256)+K269</f>
        <v>4.0818097912121501E-3</v>
      </c>
      <c r="M269" s="58">
        <f>F213/SUM(F213:F218)*B169</f>
        <v>0</v>
      </c>
      <c r="N269" s="58">
        <f t="shared" si="107"/>
        <v>0</v>
      </c>
      <c r="O269" s="58">
        <f t="shared" si="107"/>
        <v>0</v>
      </c>
      <c r="P269" s="58">
        <f t="shared" si="107"/>
        <v>0</v>
      </c>
      <c r="Q269" s="58">
        <f t="shared" si="107"/>
        <v>0</v>
      </c>
      <c r="R269" s="58">
        <f t="shared" si="107"/>
        <v>0</v>
      </c>
      <c r="S269" s="46"/>
    </row>
    <row r="270" spans="1:19" x14ac:dyDescent="0.25">
      <c r="A270" s="55" t="s">
        <v>40</v>
      </c>
      <c r="C270" s="56">
        <f>D214/SUM(D213:D218)*B169</f>
        <v>0.17125122263020509</v>
      </c>
      <c r="D270" s="56">
        <f>E214/SUM(E213:E218)*B169</f>
        <v>0.19401470882469915</v>
      </c>
      <c r="E270" s="57">
        <f>(M270-D270)/(M256-D256)+D270</f>
        <v>0.17245751895528813</v>
      </c>
      <c r="F270" s="57">
        <f>(M270-D270)/(M256-D256)+E270</f>
        <v>0.15090032908587711</v>
      </c>
      <c r="G270" s="57">
        <f>(M270-D270)/(M256-D256)+F270</f>
        <v>0.12934313921646609</v>
      </c>
      <c r="H270" s="57">
        <f>(M270-D270)/(M256-D256)+G270</f>
        <v>0.10778594934705507</v>
      </c>
      <c r="I270" s="57">
        <f>(M270-D270)/(M256-D256)+H270</f>
        <v>8.6228759477644051E-2</v>
      </c>
      <c r="J270" s="57">
        <f>(M270-D270)/(M256-D256)+I270</f>
        <v>6.4671569608233032E-2</v>
      </c>
      <c r="K270" s="57">
        <f>(M270-D270)/(M256-D256)+J270</f>
        <v>4.3114379738822012E-2</v>
      </c>
      <c r="L270" s="57">
        <f>(M270-D270)/(M256-D256)+K270</f>
        <v>2.1557189869410995E-2</v>
      </c>
      <c r="M270" s="58">
        <f>F214/SUM(F213:F218)*B169</f>
        <v>0</v>
      </c>
      <c r="N270" s="58">
        <f t="shared" si="107"/>
        <v>0</v>
      </c>
      <c r="O270" s="58">
        <f t="shared" si="107"/>
        <v>0</v>
      </c>
      <c r="P270" s="58">
        <f t="shared" si="107"/>
        <v>0</v>
      </c>
      <c r="Q270" s="58">
        <f t="shared" si="107"/>
        <v>0</v>
      </c>
      <c r="R270" s="58">
        <f t="shared" si="107"/>
        <v>0</v>
      </c>
      <c r="S270" s="46"/>
    </row>
    <row r="271" spans="1:19" x14ac:dyDescent="0.25">
      <c r="A271" s="55" t="s">
        <v>41</v>
      </c>
      <c r="C271" s="56">
        <f>D215/SUM(D213:D218)*B169</f>
        <v>0</v>
      </c>
      <c r="D271" s="56">
        <f>E215/SUM(E213:E218)*B169</f>
        <v>0</v>
      </c>
      <c r="E271" s="57">
        <f>(M271-D271)/(M256-D256)+D271</f>
        <v>0</v>
      </c>
      <c r="F271" s="57">
        <f>(M271-D271)/(M256-D256)+E271</f>
        <v>0</v>
      </c>
      <c r="G271" s="57">
        <f>(M271-D271)/(M256-D256)+F271</f>
        <v>0</v>
      </c>
      <c r="H271" s="57">
        <f>(M271-D271)/(M256-D256)+G271</f>
        <v>0</v>
      </c>
      <c r="I271" s="57">
        <f>(M271-D271)/(M256-D256)+H271</f>
        <v>0</v>
      </c>
      <c r="J271" s="57">
        <f>(M271-D271)/(M256-D256)+I271</f>
        <v>0</v>
      </c>
      <c r="K271" s="57">
        <f>(M271-D271)/(M256-D256)+J271</f>
        <v>0</v>
      </c>
      <c r="L271" s="57">
        <f>(M271-D271)/(M256-D256)+K271</f>
        <v>0</v>
      </c>
      <c r="M271" s="58">
        <f>F215/SUM(F213:F218)*B169</f>
        <v>0</v>
      </c>
      <c r="N271" s="58">
        <f t="shared" si="107"/>
        <v>0</v>
      </c>
      <c r="O271" s="58">
        <f t="shared" si="107"/>
        <v>0</v>
      </c>
      <c r="P271" s="58">
        <f t="shared" si="107"/>
        <v>0</v>
      </c>
      <c r="Q271" s="58">
        <f t="shared" si="107"/>
        <v>0</v>
      </c>
      <c r="R271" s="58">
        <f t="shared" si="107"/>
        <v>0</v>
      </c>
      <c r="S271" s="46"/>
    </row>
    <row r="272" spans="1:19" x14ac:dyDescent="0.25">
      <c r="A272" s="55" t="s">
        <v>42</v>
      </c>
      <c r="C272" s="56">
        <f>D216/SUM(D213:D218)*B169</f>
        <v>0</v>
      </c>
      <c r="D272" s="56">
        <f>E216/SUM(E213:E218)*B169</f>
        <v>0</v>
      </c>
      <c r="E272" s="57">
        <f>(M272-D272)/(M256-D256)+D272</f>
        <v>2.5638999660623166E-2</v>
      </c>
      <c r="F272" s="57">
        <f>(M272-D272)/(M256-D256)+E272</f>
        <v>5.1277999321246333E-2</v>
      </c>
      <c r="G272" s="57">
        <f>(M272-D272)/(M256-D256)+F272</f>
        <v>7.6916998981869503E-2</v>
      </c>
      <c r="H272" s="57">
        <f>(M272-D272)/(M256-D256)+G272</f>
        <v>0.10255599864249267</v>
      </c>
      <c r="I272" s="57">
        <f>(M272-D272)/(M256-D256)+H272</f>
        <v>0.12819499830311584</v>
      </c>
      <c r="J272" s="57">
        <f>(M272-D272)/(M256-D256)+I272</f>
        <v>0.15383399796373901</v>
      </c>
      <c r="K272" s="57">
        <f>(M272-D272)/(M256-D256)+J272</f>
        <v>0.17947299762436217</v>
      </c>
      <c r="L272" s="57">
        <f>(M272-D272)/(M256-D256)+K272</f>
        <v>0.20511199728498533</v>
      </c>
      <c r="M272" s="58">
        <f>F216/SUM(F213:F218)*B169</f>
        <v>0.23075099694560849</v>
      </c>
      <c r="N272" s="58">
        <f t="shared" si="107"/>
        <v>0.23075099694560849</v>
      </c>
      <c r="O272" s="58">
        <f t="shared" si="107"/>
        <v>0.23075099694560849</v>
      </c>
      <c r="P272" s="58">
        <f t="shared" si="107"/>
        <v>0.23075099694560849</v>
      </c>
      <c r="Q272" s="58">
        <f t="shared" si="107"/>
        <v>0.23075099694560849</v>
      </c>
      <c r="R272" s="58">
        <f t="shared" si="107"/>
        <v>0.23075099694560849</v>
      </c>
      <c r="S272" s="46"/>
    </row>
    <row r="273" spans="1:32" x14ac:dyDescent="0.25">
      <c r="A273" s="55" t="s">
        <v>43</v>
      </c>
      <c r="C273" s="56">
        <f>D217/SUM(D213:D218)*B169</f>
        <v>4.7528526662329248E-3</v>
      </c>
      <c r="D273" s="56">
        <f>E217/SUM(E213:E218)*B169</f>
        <v>0</v>
      </c>
      <c r="E273" s="57">
        <f>(M273-D273)/(M256-D256)+D273</f>
        <v>0</v>
      </c>
      <c r="F273" s="57">
        <f>(M273-D273)/(M256-D256)+E273</f>
        <v>0</v>
      </c>
      <c r="G273" s="57">
        <f>(M273-D273)/(M256-D256)+F273</f>
        <v>0</v>
      </c>
      <c r="H273" s="57">
        <f>(M273-D273)/(M256-D256)+G273</f>
        <v>0</v>
      </c>
      <c r="I273" s="57">
        <f>(M273-D273)/(M256-D256)+H273</f>
        <v>0</v>
      </c>
      <c r="J273" s="57">
        <f>(M273-D273)/(M256-D256)+I273</f>
        <v>0</v>
      </c>
      <c r="K273" s="57">
        <f>(M273-D273)/(M256-D256)+J273</f>
        <v>0</v>
      </c>
      <c r="L273" s="57">
        <f>(M273-D273)/(M256-D256)+K273</f>
        <v>0</v>
      </c>
      <c r="M273" s="58">
        <f>F217/SUM(F213:F218)*B169</f>
        <v>0</v>
      </c>
      <c r="N273" s="58">
        <f t="shared" si="107"/>
        <v>0</v>
      </c>
      <c r="O273" s="58">
        <f t="shared" si="107"/>
        <v>0</v>
      </c>
      <c r="P273" s="58">
        <f t="shared" si="107"/>
        <v>0</v>
      </c>
      <c r="Q273" s="58">
        <f t="shared" si="107"/>
        <v>0</v>
      </c>
      <c r="R273" s="58">
        <f t="shared" si="107"/>
        <v>0</v>
      </c>
      <c r="S273" s="46"/>
    </row>
    <row r="274" spans="1:32" x14ac:dyDescent="0.25">
      <c r="A274" s="55" t="s">
        <v>44</v>
      </c>
      <c r="C274" s="56">
        <f>D218/SUM(D213:D218)*B169</f>
        <v>0</v>
      </c>
      <c r="D274" s="56">
        <f>E218/SUM(E213:E218)*B169</f>
        <v>0</v>
      </c>
      <c r="E274" s="57">
        <f>(M274-D274)/(M256-D256)+D274</f>
        <v>0</v>
      </c>
      <c r="F274" s="57">
        <f>(M274-D274)/(M256-D256)+E274</f>
        <v>0</v>
      </c>
      <c r="G274" s="57">
        <f>(M274-D274)/(M256-D256)+F274</f>
        <v>0</v>
      </c>
      <c r="H274" s="57">
        <f>(M274-D274)/(M256-D256)+G274</f>
        <v>0</v>
      </c>
      <c r="I274" s="57">
        <f>(M274-D274)/(M256-D256)+H274</f>
        <v>0</v>
      </c>
      <c r="J274" s="57">
        <f>(M274-D274)/(M256-D256)+I274</f>
        <v>0</v>
      </c>
      <c r="K274" s="57">
        <f>(M274-D274)/(M256-D256)+J274</f>
        <v>0</v>
      </c>
      <c r="L274" s="57">
        <f>(M274-D274)/(M256-D256)+K274</f>
        <v>0</v>
      </c>
      <c r="M274" s="58">
        <f>F218/SUM(F213:F218)*B169</f>
        <v>0</v>
      </c>
      <c r="N274" s="58">
        <f t="shared" ref="N274:R274" si="108">M274</f>
        <v>0</v>
      </c>
      <c r="O274" s="58">
        <f t="shared" si="108"/>
        <v>0</v>
      </c>
      <c r="P274" s="58">
        <f t="shared" si="108"/>
        <v>0</v>
      </c>
      <c r="Q274" s="58">
        <f t="shared" si="108"/>
        <v>0</v>
      </c>
      <c r="R274" s="58">
        <f t="shared" si="108"/>
        <v>0</v>
      </c>
      <c r="S274" s="46"/>
    </row>
    <row r="275" spans="1:32" x14ac:dyDescent="0.25">
      <c r="A275" s="55" t="s">
        <v>45</v>
      </c>
      <c r="C275" s="56">
        <v>0</v>
      </c>
      <c r="D275" s="56">
        <v>0</v>
      </c>
      <c r="E275" s="57">
        <f>(M275-D275)/(M256-D256)+D275</f>
        <v>0</v>
      </c>
      <c r="F275" s="57">
        <f>(M275-D275)/(M256-D256)+E275</f>
        <v>0</v>
      </c>
      <c r="G275" s="57">
        <f>(M275-D275)/(M256-D256)+F275</f>
        <v>0</v>
      </c>
      <c r="H275" s="57">
        <f>(M275-D275)/(M256-D256)+G275</f>
        <v>0</v>
      </c>
      <c r="I275" s="57">
        <f>(M275-D275)/(M256-D256)+H275</f>
        <v>0</v>
      </c>
      <c r="J275" s="57">
        <f>(M275-D275)/(M256-D256)+I275</f>
        <v>0</v>
      </c>
      <c r="K275" s="57">
        <f>(M275-D275)/(M256-D256)+J275</f>
        <v>0</v>
      </c>
      <c r="L275" s="57">
        <f>(M275-D275)/(M256-D256)+K275</f>
        <v>0</v>
      </c>
      <c r="M275" s="56">
        <v>0</v>
      </c>
      <c r="N275" s="56">
        <v>0</v>
      </c>
      <c r="O275" s="56">
        <v>0</v>
      </c>
      <c r="P275" s="56">
        <v>0</v>
      </c>
      <c r="Q275" s="56">
        <v>0</v>
      </c>
      <c r="R275" s="56">
        <v>0</v>
      </c>
      <c r="S275" s="46"/>
    </row>
    <row r="276" spans="1:32" x14ac:dyDescent="0.25">
      <c r="A276" s="55" t="s">
        <v>46</v>
      </c>
      <c r="C276" s="56">
        <v>0</v>
      </c>
      <c r="D276" s="56">
        <v>0</v>
      </c>
      <c r="E276" s="57">
        <f>(M276-D276)/(M256-D256)+D276</f>
        <v>0</v>
      </c>
      <c r="F276" s="57">
        <f>(M276-D276)/(M256-D256)+E276</f>
        <v>0</v>
      </c>
      <c r="G276" s="57">
        <f>(M276-D276)/(M256-D256)+F276</f>
        <v>0</v>
      </c>
      <c r="H276" s="57">
        <f>(M276-D276)/(M256-D256)+G276</f>
        <v>0</v>
      </c>
      <c r="I276" s="57">
        <f>(M276-D276)/(M256-D256)+H276</f>
        <v>0</v>
      </c>
      <c r="J276" s="57">
        <f>(M276-D276)/(M256-D256)+I276</f>
        <v>0</v>
      </c>
      <c r="K276" s="57">
        <f>(M276-D276)/(M256-D256)+J276</f>
        <v>0</v>
      </c>
      <c r="L276" s="57">
        <f>(M276-D276)/(M256-D256)+K276</f>
        <v>0</v>
      </c>
      <c r="M276" s="56">
        <v>0</v>
      </c>
      <c r="N276" s="56">
        <v>0</v>
      </c>
      <c r="O276" s="56">
        <v>0</v>
      </c>
      <c r="P276" s="56">
        <v>0</v>
      </c>
      <c r="Q276" s="56">
        <v>0</v>
      </c>
      <c r="R276" s="56">
        <v>0</v>
      </c>
      <c r="S276" s="46"/>
    </row>
    <row r="277" spans="1:32" x14ac:dyDescent="0.25">
      <c r="A277" s="55" t="s">
        <v>47</v>
      </c>
      <c r="C277" s="56">
        <v>0</v>
      </c>
      <c r="D277" s="56">
        <v>0</v>
      </c>
      <c r="E277" s="57">
        <f>(M277-D277)/(M256-D256)+D277</f>
        <v>0</v>
      </c>
      <c r="F277" s="57">
        <f>(M277-D277)/(M256-D256)+E277</f>
        <v>0</v>
      </c>
      <c r="G277" s="57">
        <f>(M277-D277)/(M256-D256)+F277</f>
        <v>0</v>
      </c>
      <c r="H277" s="57">
        <f>(M277-D277)/(M256-D256)+G277</f>
        <v>0</v>
      </c>
      <c r="I277" s="57">
        <f>(M277-D277)/(M256-D256)+H277</f>
        <v>0</v>
      </c>
      <c r="J277" s="57">
        <f>(M277-D277)/(M256-D256)+I277</f>
        <v>0</v>
      </c>
      <c r="K277" s="57">
        <f>(M277-D277)/(M256-D256)+J277</f>
        <v>0</v>
      </c>
      <c r="L277" s="57">
        <f>(M277-D277)/(M256-D256)+K277</f>
        <v>0</v>
      </c>
      <c r="M277" s="56">
        <v>0</v>
      </c>
      <c r="N277" s="56">
        <v>0</v>
      </c>
      <c r="O277" s="56">
        <v>0</v>
      </c>
      <c r="P277" s="56">
        <v>0</v>
      </c>
      <c r="Q277" s="56">
        <v>0</v>
      </c>
      <c r="R277" s="56">
        <v>0</v>
      </c>
      <c r="S277" s="46"/>
    </row>
    <row r="278" spans="1:32" x14ac:dyDescent="0.25">
      <c r="A278" s="55" t="s">
        <v>48</v>
      </c>
      <c r="C278" s="59">
        <f>B170</f>
        <v>0.14643847463366214</v>
      </c>
      <c r="D278" s="59">
        <f>C278</f>
        <v>0.14643847463366214</v>
      </c>
      <c r="E278" s="60">
        <f t="shared" ref="E278:R278" si="109">D278</f>
        <v>0.14643847463366214</v>
      </c>
      <c r="F278" s="60">
        <f t="shared" si="109"/>
        <v>0.14643847463366214</v>
      </c>
      <c r="G278" s="60">
        <f t="shared" si="109"/>
        <v>0.14643847463366214</v>
      </c>
      <c r="H278" s="60">
        <f t="shared" si="109"/>
        <v>0.14643847463366214</v>
      </c>
      <c r="I278" s="60">
        <f t="shared" si="109"/>
        <v>0.14643847463366214</v>
      </c>
      <c r="J278" s="60">
        <f t="shared" si="109"/>
        <v>0.14643847463366214</v>
      </c>
      <c r="K278" s="60">
        <f t="shared" si="109"/>
        <v>0.14643847463366214</v>
      </c>
      <c r="L278" s="60">
        <f t="shared" si="109"/>
        <v>0.14643847463366214</v>
      </c>
      <c r="M278" s="60">
        <f t="shared" si="109"/>
        <v>0.14643847463366214</v>
      </c>
      <c r="N278" s="60">
        <f t="shared" si="109"/>
        <v>0.14643847463366214</v>
      </c>
      <c r="O278" s="60">
        <f t="shared" si="109"/>
        <v>0.14643847463366214</v>
      </c>
      <c r="P278" s="60">
        <f t="shared" si="109"/>
        <v>0.14643847463366214</v>
      </c>
      <c r="Q278" s="60">
        <f t="shared" si="109"/>
        <v>0.14643847463366214</v>
      </c>
      <c r="R278" s="60">
        <f t="shared" si="109"/>
        <v>0.14643847463366214</v>
      </c>
      <c r="S278" s="46" t="s">
        <v>95</v>
      </c>
    </row>
    <row r="279" spans="1:32" x14ac:dyDescent="0.25">
      <c r="A279" s="55" t="s">
        <v>49</v>
      </c>
      <c r="C279" s="56">
        <v>0</v>
      </c>
      <c r="D279" s="56">
        <v>0</v>
      </c>
      <c r="E279" s="57">
        <f>(M279-D279)/(M256-D256)+D279</f>
        <v>0</v>
      </c>
      <c r="F279" s="57">
        <f>(M279-D279)/(M256-D256)+E279</f>
        <v>0</v>
      </c>
      <c r="G279" s="57">
        <f>(M279-D279)/(M256-D256)+F279</f>
        <v>0</v>
      </c>
      <c r="H279" s="57">
        <f>(M279-D279)/(M256-D256)+G279</f>
        <v>0</v>
      </c>
      <c r="I279" s="57">
        <f>(M279-D279)/(M256-D256)+H279</f>
        <v>0</v>
      </c>
      <c r="J279" s="57">
        <f>(M279-D279)/(M256-D256)+I279</f>
        <v>0</v>
      </c>
      <c r="K279" s="57">
        <f>(M279-D279)/(M256-D256)+J279</f>
        <v>0</v>
      </c>
      <c r="L279" s="57">
        <f>(M279-D279)/(M256-D256)+K279</f>
        <v>0</v>
      </c>
      <c r="M279" s="56">
        <v>0</v>
      </c>
      <c r="N279" s="56">
        <v>0</v>
      </c>
      <c r="O279" s="56">
        <v>0</v>
      </c>
      <c r="P279" s="56">
        <v>0</v>
      </c>
      <c r="Q279" s="56">
        <v>0</v>
      </c>
      <c r="R279" s="56">
        <v>0</v>
      </c>
      <c r="S279" s="46"/>
    </row>
    <row r="280" spans="1:32" x14ac:dyDescent="0.25">
      <c r="A280" s="55" t="s">
        <v>50</v>
      </c>
      <c r="C280" s="56">
        <v>0</v>
      </c>
      <c r="D280" s="56">
        <v>0</v>
      </c>
      <c r="E280" s="57">
        <f>(M280-D280)/(M256-D256)+D280</f>
        <v>0</v>
      </c>
      <c r="F280" s="57">
        <f>(M280-D280)/(M256-D256)+E280</f>
        <v>0</v>
      </c>
      <c r="G280" s="57">
        <f>(M280-D280)/(M256-D256)+F280</f>
        <v>0</v>
      </c>
      <c r="H280" s="57">
        <f>(M280-D280)/(M256-D256)+G280</f>
        <v>0</v>
      </c>
      <c r="I280" s="57">
        <f>(M280-D280)/(M256-D256)+H280</f>
        <v>0</v>
      </c>
      <c r="J280" s="57">
        <f>(M280-D280)/(M256-D256)+I280</f>
        <v>0</v>
      </c>
      <c r="K280" s="57">
        <f>(M280-D280)/(M256-D256)+J280</f>
        <v>0</v>
      </c>
      <c r="L280" s="57">
        <f>(M280-D280)/(M256-D256)+K280</f>
        <v>0</v>
      </c>
      <c r="M280" s="56">
        <v>0</v>
      </c>
      <c r="N280" s="56">
        <v>0</v>
      </c>
      <c r="O280" s="56">
        <v>0</v>
      </c>
      <c r="P280" s="56">
        <v>0</v>
      </c>
      <c r="Q280" s="56">
        <v>0</v>
      </c>
      <c r="R280" s="56">
        <v>0</v>
      </c>
      <c r="S280" s="46"/>
    </row>
    <row r="282" spans="1:32" x14ac:dyDescent="0.25">
      <c r="A282" s="37" t="s">
        <v>96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</row>
    <row r="283" spans="1:32" x14ac:dyDescent="0.25">
      <c r="B283">
        <v>2020</v>
      </c>
      <c r="C283">
        <v>2021</v>
      </c>
      <c r="D283">
        <v>2022</v>
      </c>
      <c r="E283">
        <v>2023</v>
      </c>
      <c r="F283">
        <v>2024</v>
      </c>
      <c r="G283">
        <v>2025</v>
      </c>
      <c r="H283">
        <v>2026</v>
      </c>
      <c r="I283">
        <v>2027</v>
      </c>
      <c r="J283">
        <v>2028</v>
      </c>
      <c r="K283">
        <v>2029</v>
      </c>
      <c r="L283">
        <v>2030</v>
      </c>
      <c r="M283">
        <v>2031</v>
      </c>
      <c r="N283">
        <v>2032</v>
      </c>
      <c r="O283">
        <v>2033</v>
      </c>
      <c r="P283">
        <v>2034</v>
      </c>
      <c r="Q283">
        <v>2035</v>
      </c>
      <c r="R283">
        <v>2036</v>
      </c>
      <c r="S283">
        <v>2037</v>
      </c>
      <c r="T283">
        <v>2038</v>
      </c>
      <c r="U283">
        <v>2039</v>
      </c>
      <c r="V283">
        <v>2040</v>
      </c>
      <c r="W283">
        <v>2041</v>
      </c>
      <c r="X283">
        <v>2042</v>
      </c>
      <c r="Y283">
        <v>2043</v>
      </c>
      <c r="Z283">
        <v>2044</v>
      </c>
      <c r="AA283">
        <v>2045</v>
      </c>
      <c r="AB283">
        <v>2046</v>
      </c>
      <c r="AC283">
        <v>2047</v>
      </c>
      <c r="AD283">
        <v>2048</v>
      </c>
      <c r="AE283">
        <v>2049</v>
      </c>
      <c r="AF283">
        <v>2050</v>
      </c>
    </row>
    <row r="284" spans="1:32" x14ac:dyDescent="0.25">
      <c r="A284" t="s">
        <v>97</v>
      </c>
      <c r="B284" s="63">
        <v>0</v>
      </c>
      <c r="C284" s="63">
        <v>0</v>
      </c>
      <c r="D284" s="62" cm="1">
        <f t="array" ref="D284">TREND($E284:$I284,$E$283:$I$283,D$283)</f>
        <v>5.1655630664475538E-2</v>
      </c>
      <c r="E284" s="62">
        <f>MAX(0,SUMPRODUCT(F229:F252,C114:C137))</f>
        <v>4.6088152587423166E-2</v>
      </c>
      <c r="F284" s="62">
        <f t="shared" ref="F284:Q284" si="110">MAX(0,SUMPRODUCT(G229:G252,D114:D137))</f>
        <v>3.6862424900785402E-2</v>
      </c>
      <c r="G284" s="62">
        <f t="shared" si="110"/>
        <v>2.9529041513305411E-2</v>
      </c>
      <c r="H284" s="62">
        <f t="shared" si="110"/>
        <v>2.3346918090118331E-2</v>
      </c>
      <c r="I284" s="62">
        <f t="shared" si="110"/>
        <v>1.8043050873759847E-2</v>
      </c>
      <c r="J284" s="62">
        <f t="shared" si="110"/>
        <v>1.1859365072278E-2</v>
      </c>
      <c r="K284" s="62">
        <f t="shared" si="110"/>
        <v>6.3370279110354548E-3</v>
      </c>
      <c r="L284" s="62">
        <f t="shared" si="110"/>
        <v>0</v>
      </c>
      <c r="M284" s="62">
        <f t="shared" si="110"/>
        <v>1.4236249582768364E-2</v>
      </c>
      <c r="N284" s="62">
        <f t="shared" si="110"/>
        <v>9.3081958661315779E-3</v>
      </c>
      <c r="O284" s="62">
        <f t="shared" si="110"/>
        <v>5.8151707857578604E-3</v>
      </c>
      <c r="P284" s="62">
        <f t="shared" si="110"/>
        <v>3.2041143849208483E-3</v>
      </c>
      <c r="Q284" s="62">
        <f t="shared" si="110"/>
        <v>7.9370095920419334E-4</v>
      </c>
      <c r="R284" s="63">
        <v>0</v>
      </c>
      <c r="S284" s="63">
        <v>0</v>
      </c>
      <c r="T284" s="63">
        <v>0</v>
      </c>
      <c r="U284" s="63">
        <v>0</v>
      </c>
      <c r="V284" s="63">
        <v>0</v>
      </c>
      <c r="W284" s="63">
        <v>0</v>
      </c>
      <c r="X284" s="63">
        <v>0</v>
      </c>
      <c r="Y284" s="63">
        <v>0</v>
      </c>
      <c r="Z284" s="63">
        <v>0</v>
      </c>
      <c r="AA284" s="63">
        <v>0</v>
      </c>
      <c r="AB284" s="63">
        <v>0</v>
      </c>
      <c r="AC284" s="63">
        <v>0</v>
      </c>
      <c r="AD284" s="63">
        <v>0</v>
      </c>
      <c r="AE284" s="63">
        <v>0</v>
      </c>
      <c r="AF284" s="63">
        <v>0</v>
      </c>
    </row>
    <row r="285" spans="1:32" x14ac:dyDescent="0.25">
      <c r="A285" t="s">
        <v>98</v>
      </c>
      <c r="B285" s="63">
        <v>0</v>
      </c>
      <c r="C285" s="63">
        <v>0</v>
      </c>
      <c r="D285" s="62" cm="1">
        <f t="array" ref="D285">TREND($E285:$I285,$E$283:$I$283,D$283)</f>
        <v>1.3272730941993771E-2</v>
      </c>
      <c r="E285" s="61">
        <f>MAX(0,SUMPRODUCT(F257:F280,C141:C164))</f>
        <v>1.1642844432172171E-2</v>
      </c>
      <c r="F285" s="61">
        <f t="shared" ref="F285:Q285" si="111">MAX(0,SUMPRODUCT(G257:G280,D141:D164))</f>
        <v>8.8427037420535648E-3</v>
      </c>
      <c r="G285" s="61">
        <f t="shared" si="111"/>
        <v>6.7048205480167806E-3</v>
      </c>
      <c r="H285" s="61">
        <f t="shared" si="111"/>
        <v>4.8594303715937407E-3</v>
      </c>
      <c r="I285" s="61">
        <f t="shared" si="111"/>
        <v>3.2947938680348127E-3</v>
      </c>
      <c r="J285" s="61">
        <f t="shared" si="111"/>
        <v>1.2997307560475256E-3</v>
      </c>
      <c r="K285" s="61">
        <f t="shared" si="111"/>
        <v>0</v>
      </c>
      <c r="L285" s="61">
        <f t="shared" si="111"/>
        <v>0</v>
      </c>
      <c r="M285" s="61">
        <f t="shared" si="111"/>
        <v>1.4909770674868188E-3</v>
      </c>
      <c r="N285" s="61">
        <f t="shared" si="111"/>
        <v>2.7740850053755372E-4</v>
      </c>
      <c r="O285" s="61">
        <f t="shared" si="111"/>
        <v>0</v>
      </c>
      <c r="P285" s="61">
        <f t="shared" si="111"/>
        <v>0</v>
      </c>
      <c r="Q285" s="61">
        <f t="shared" si="111"/>
        <v>0</v>
      </c>
      <c r="R285" s="63">
        <v>0</v>
      </c>
      <c r="S285" s="63">
        <v>0</v>
      </c>
      <c r="T285" s="63">
        <v>0</v>
      </c>
      <c r="U285" s="63">
        <v>0</v>
      </c>
      <c r="V285" s="63">
        <v>0</v>
      </c>
      <c r="W285" s="63">
        <v>0</v>
      </c>
      <c r="X285" s="63">
        <v>0</v>
      </c>
      <c r="Y285" s="63">
        <v>0</v>
      </c>
      <c r="Z285" s="63">
        <v>0</v>
      </c>
      <c r="AA285" s="63">
        <v>0</v>
      </c>
      <c r="AB285" s="63">
        <v>0</v>
      </c>
      <c r="AC285" s="63">
        <v>0</v>
      </c>
      <c r="AD285" s="63">
        <v>0</v>
      </c>
      <c r="AE285" s="63">
        <v>0</v>
      </c>
      <c r="AF285" s="6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3A01-F343-4913-9629-1B2C2A1A1F10}">
  <dimension ref="A1:AG67"/>
  <sheetViews>
    <sheetView topLeftCell="A48" workbookViewId="0">
      <selection activeCell="E66" sqref="E66"/>
    </sheetView>
  </sheetViews>
  <sheetFormatPr defaultRowHeight="15" x14ac:dyDescent="0.25"/>
  <cols>
    <col min="1" max="1" width="61.28515625" bestFit="1" customWidth="1"/>
    <col min="2" max="2" width="17.7109375" bestFit="1" customWidth="1"/>
    <col min="5" max="5" width="9.28515625" bestFit="1" customWidth="1"/>
  </cols>
  <sheetData>
    <row r="1" spans="1:32" x14ac:dyDescent="0.25">
      <c r="A1" s="54" t="s">
        <v>172</v>
      </c>
      <c r="B1" s="64">
        <v>2020</v>
      </c>
      <c r="C1" s="64">
        <v>2021</v>
      </c>
      <c r="D1" s="64">
        <v>2022</v>
      </c>
      <c r="E1" s="64">
        <v>2023</v>
      </c>
      <c r="F1" s="64">
        <v>2024</v>
      </c>
      <c r="G1" s="64">
        <v>2025</v>
      </c>
      <c r="H1" s="64">
        <v>2026</v>
      </c>
      <c r="I1" s="64">
        <v>2027</v>
      </c>
      <c r="J1" s="64">
        <v>2028</v>
      </c>
      <c r="K1" s="64">
        <v>2029</v>
      </c>
      <c r="L1" s="64">
        <v>2030</v>
      </c>
      <c r="M1" s="64">
        <v>2031</v>
      </c>
      <c r="N1" s="64">
        <v>2032</v>
      </c>
      <c r="O1" s="64">
        <v>2033</v>
      </c>
      <c r="P1" s="64">
        <v>2034</v>
      </c>
      <c r="Q1" s="64">
        <v>2035</v>
      </c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</row>
    <row r="2" spans="1:32" x14ac:dyDescent="0.25">
      <c r="B2" s="86">
        <f>'LDV Data'!F79</f>
        <v>117</v>
      </c>
      <c r="C2" s="87">
        <f>($L$2-$B$2)/COUNT($C$1:$L$1)+B2</f>
        <v>111.9</v>
      </c>
      <c r="D2" s="87">
        <f t="shared" ref="D2:K2" si="0">($L$2-$B$2)/COUNT($C$1:$L$1)+C2</f>
        <v>106.80000000000001</v>
      </c>
      <c r="E2" s="87">
        <f t="shared" si="0"/>
        <v>101.70000000000002</v>
      </c>
      <c r="F2" s="87">
        <f t="shared" si="0"/>
        <v>96.600000000000023</v>
      </c>
      <c r="G2" s="87">
        <f t="shared" si="0"/>
        <v>91.500000000000028</v>
      </c>
      <c r="H2" s="87">
        <f t="shared" si="0"/>
        <v>86.400000000000034</v>
      </c>
      <c r="I2" s="87">
        <f t="shared" si="0"/>
        <v>81.30000000000004</v>
      </c>
      <c r="J2" s="87">
        <f t="shared" si="0"/>
        <v>76.200000000000045</v>
      </c>
      <c r="K2" s="87">
        <f t="shared" si="0"/>
        <v>71.100000000000051</v>
      </c>
      <c r="L2" s="86">
        <f>'LDV Data'!J79</f>
        <v>66</v>
      </c>
      <c r="M2" s="87">
        <f>($Q$2-$L$2)/COUNT($M$1:$Q$1)+L2</f>
        <v>64.138223656051366</v>
      </c>
      <c r="N2" s="87">
        <f t="shared" ref="N2:P2" si="1">($Q$2-$L$2)/COUNT($M$1:$Q$1)+M2</f>
        <v>62.276447312102739</v>
      </c>
      <c r="O2" s="87">
        <f t="shared" si="1"/>
        <v>60.414670968154113</v>
      </c>
      <c r="P2" s="87">
        <f t="shared" si="1"/>
        <v>58.552894624205486</v>
      </c>
      <c r="Q2" s="86">
        <f>'LDV Data'!N79</f>
        <v>56.691118280256852</v>
      </c>
    </row>
    <row r="4" spans="1:32" x14ac:dyDescent="0.25">
      <c r="A4" s="1" t="s">
        <v>173</v>
      </c>
      <c r="B4" s="64">
        <v>2020</v>
      </c>
      <c r="C4" s="64">
        <v>2021</v>
      </c>
      <c r="D4" s="64">
        <v>2022</v>
      </c>
      <c r="E4" s="64">
        <v>2023</v>
      </c>
      <c r="F4" s="64">
        <v>2024</v>
      </c>
      <c r="G4" s="64">
        <v>2025</v>
      </c>
      <c r="H4" s="64">
        <v>2026</v>
      </c>
      <c r="I4" s="64">
        <v>2027</v>
      </c>
      <c r="J4" s="64">
        <v>2028</v>
      </c>
      <c r="K4" s="64">
        <v>2029</v>
      </c>
      <c r="L4" s="64">
        <v>2030</v>
      </c>
      <c r="M4" s="64">
        <v>2031</v>
      </c>
      <c r="N4" s="64">
        <v>2032</v>
      </c>
      <c r="O4" s="64">
        <v>2033</v>
      </c>
      <c r="P4" s="64">
        <v>2034</v>
      </c>
      <c r="Q4" s="64">
        <v>2035</v>
      </c>
    </row>
    <row r="5" spans="1:32" x14ac:dyDescent="0.25">
      <c r="A5" s="65" t="s">
        <v>100</v>
      </c>
      <c r="B5" s="86">
        <f>B$2*'MDV HDV Data'!B19</f>
        <v>16438.5</v>
      </c>
      <c r="C5" s="86">
        <f>C$2*'MDV HDV Data'!C19</f>
        <v>15414.225</v>
      </c>
      <c r="D5" s="86">
        <f>D$2*'MDV HDV Data'!D19</f>
        <v>14418.000000000002</v>
      </c>
      <c r="E5" s="86">
        <f>E$2*'MDV HDV Data'!E19</f>
        <v>13449.825000000003</v>
      </c>
      <c r="F5" s="86">
        <f>F$2*'MDV HDV Data'!F19</f>
        <v>12509.700000000003</v>
      </c>
      <c r="G5" s="86">
        <f>G$2*'MDV HDV Data'!G19</f>
        <v>11597.625000000004</v>
      </c>
      <c r="H5" s="86">
        <f>H$2*'MDV HDV Data'!H19</f>
        <v>10713.600000000004</v>
      </c>
      <c r="I5" s="86">
        <f>I$2*'MDV HDV Data'!I19</f>
        <v>9857.6250000000055</v>
      </c>
      <c r="J5" s="86">
        <f>J$2*'MDV HDV Data'!J19</f>
        <v>9029.7000000000062</v>
      </c>
      <c r="K5" s="86">
        <f>K$2*'MDV HDV Data'!K19</f>
        <v>8229.8250000000062</v>
      </c>
      <c r="L5" s="86">
        <f>L$2*'MDV HDV Data'!L19</f>
        <v>7458</v>
      </c>
      <c r="M5" s="86">
        <f>M$2*'MDV HDV Data'!M19</f>
        <v>7247.6192731338042</v>
      </c>
      <c r="N5" s="86">
        <f>N$2*'MDV HDV Data'!N19</f>
        <v>7037.2385462676093</v>
      </c>
      <c r="O5" s="86">
        <f>O$2*'MDV HDV Data'!O19</f>
        <v>6826.8578194014144</v>
      </c>
      <c r="P5" s="86">
        <f>P$2*'MDV HDV Data'!P19</f>
        <v>6616.4770925352195</v>
      </c>
      <c r="Q5" s="86">
        <f>Q$2*'MDV HDV Data'!Q19</f>
        <v>6406.0963656690246</v>
      </c>
    </row>
    <row r="6" spans="1:32" x14ac:dyDescent="0.25">
      <c r="A6" s="65" t="s">
        <v>101</v>
      </c>
      <c r="B6" s="86">
        <f>B$2*'MDV HDV Data'!B20</f>
        <v>24979.5</v>
      </c>
      <c r="C6" s="86">
        <f>C$2*'MDV HDV Data'!C20</f>
        <v>23415.075000000001</v>
      </c>
      <c r="D6" s="86">
        <f>D$2*'MDV HDV Data'!D20</f>
        <v>21894.000000000004</v>
      </c>
      <c r="E6" s="86">
        <f>E$2*'MDV HDV Data'!E20</f>
        <v>20416.275000000005</v>
      </c>
      <c r="F6" s="86">
        <f>F$2*'MDV HDV Data'!F20</f>
        <v>18981.900000000005</v>
      </c>
      <c r="G6" s="86">
        <f>G$2*'MDV HDV Data'!G20</f>
        <v>17590.875000000007</v>
      </c>
      <c r="H6" s="86">
        <f>H$2*'MDV HDV Data'!H20</f>
        <v>16243.200000000006</v>
      </c>
      <c r="I6" s="86">
        <f>I$2*'MDV HDV Data'!I20</f>
        <v>14938.875000000007</v>
      </c>
      <c r="J6" s="86">
        <f>J$2*'MDV HDV Data'!J20</f>
        <v>13677.900000000009</v>
      </c>
      <c r="K6" s="86">
        <f>K$2*'MDV HDV Data'!K20</f>
        <v>12460.275000000009</v>
      </c>
      <c r="L6" s="86">
        <f>L$2*'MDV HDV Data'!L20</f>
        <v>11286</v>
      </c>
      <c r="M6" s="86">
        <f>M$2*'MDV HDV Data'!M20</f>
        <v>10967.636245184784</v>
      </c>
      <c r="N6" s="86">
        <f>N$2*'MDV HDV Data'!N20</f>
        <v>10649.272490369569</v>
      </c>
      <c r="O6" s="86">
        <f>O$2*'MDV HDV Data'!O20</f>
        <v>10330.908735554352</v>
      </c>
      <c r="P6" s="86">
        <f>P$2*'MDV HDV Data'!P20</f>
        <v>10012.544980739138</v>
      </c>
      <c r="Q6" s="86">
        <f>Q$2*'MDV HDV Data'!Q20</f>
        <v>9694.1812259239214</v>
      </c>
    </row>
    <row r="7" spans="1:32" x14ac:dyDescent="0.25">
      <c r="A7" s="65" t="s">
        <v>102</v>
      </c>
      <c r="B7" s="86">
        <f>B$2*'MDV HDV Data'!B21</f>
        <v>49725</v>
      </c>
      <c r="C7" s="86">
        <f>C$2*'MDV HDV Data'!C21</f>
        <v>46158.75</v>
      </c>
      <c r="D7" s="86">
        <f>D$2*'MDV HDV Data'!D21</f>
        <v>42720.000000000007</v>
      </c>
      <c r="E7" s="86">
        <f>E$2*'MDV HDV Data'!E21</f>
        <v>39408.750000000007</v>
      </c>
      <c r="F7" s="86">
        <f>F$2*'MDV HDV Data'!F21</f>
        <v>36225.000000000007</v>
      </c>
      <c r="G7" s="86">
        <f>G$2*'MDV HDV Data'!G21</f>
        <v>33168.750000000007</v>
      </c>
      <c r="H7" s="86">
        <f>H$2*'MDV HDV Data'!H21</f>
        <v>30240.000000000011</v>
      </c>
      <c r="I7" s="86">
        <f>I$2*'MDV HDV Data'!I21</f>
        <v>27438.750000000015</v>
      </c>
      <c r="J7" s="86">
        <f>J$2*'MDV HDV Data'!J21</f>
        <v>24765.000000000015</v>
      </c>
      <c r="K7" s="86">
        <f>K$2*'MDV HDV Data'!K21</f>
        <v>22218.750000000015</v>
      </c>
      <c r="L7" s="86">
        <f>L$2*'MDV HDV Data'!L21</f>
        <v>19800</v>
      </c>
      <c r="M7" s="86">
        <f>M$2*'MDV HDV Data'!M21</f>
        <v>19241.46709681541</v>
      </c>
      <c r="N7" s="86">
        <f>N$2*'MDV HDV Data'!N21</f>
        <v>18682.934193630823</v>
      </c>
      <c r="O7" s="86">
        <f>O$2*'MDV HDV Data'!O21</f>
        <v>18124.401290446232</v>
      </c>
      <c r="P7" s="86">
        <f>P$2*'MDV HDV Data'!P21</f>
        <v>17565.868387261646</v>
      </c>
      <c r="Q7" s="86">
        <f>Q$2*'MDV HDV Data'!Q21</f>
        <v>17007.335484077055</v>
      </c>
    </row>
    <row r="8" spans="1:32" x14ac:dyDescent="0.25">
      <c r="A8" s="65" t="s">
        <v>103</v>
      </c>
      <c r="B8" s="86">
        <f>B$2*'MDV HDV Data'!B22</f>
        <v>56803.5</v>
      </c>
      <c r="C8" s="86">
        <f>C$2*'MDV HDV Data'!C22</f>
        <v>52620.975000000006</v>
      </c>
      <c r="D8" s="86">
        <f>D$2*'MDV HDV Data'!D22</f>
        <v>48594.000000000007</v>
      </c>
      <c r="E8" s="86">
        <f>E$2*'MDV HDV Data'!E22</f>
        <v>44722.575000000004</v>
      </c>
      <c r="F8" s="86">
        <f>F$2*'MDV HDV Data'!F22</f>
        <v>41006.700000000012</v>
      </c>
      <c r="G8" s="86">
        <f>G$2*'MDV HDV Data'!G22</f>
        <v>37446.375000000015</v>
      </c>
      <c r="H8" s="86">
        <f>H$2*'MDV HDV Data'!H22</f>
        <v>34041.600000000013</v>
      </c>
      <c r="I8" s="86">
        <f>I$2*'MDV HDV Data'!I22</f>
        <v>30792.375000000015</v>
      </c>
      <c r="J8" s="86">
        <f>J$2*'MDV HDV Data'!J22</f>
        <v>27698.700000000015</v>
      </c>
      <c r="K8" s="86">
        <f>K$2*'MDV HDV Data'!K22</f>
        <v>24760.575000000019</v>
      </c>
      <c r="L8" s="86">
        <f>L$2*'MDV HDV Data'!L22</f>
        <v>21978</v>
      </c>
      <c r="M8" s="86">
        <f>M$2*'MDV HDV Data'!M22</f>
        <v>21358.028477465105</v>
      </c>
      <c r="N8" s="86">
        <f>N$2*'MDV HDV Data'!N22</f>
        <v>20738.056954930213</v>
      </c>
      <c r="O8" s="86">
        <f>O$2*'MDV HDV Data'!O22</f>
        <v>20118.085432395321</v>
      </c>
      <c r="P8" s="86">
        <f>P$2*'MDV HDV Data'!P22</f>
        <v>19498.113909860425</v>
      </c>
      <c r="Q8" s="86">
        <f>Q$2*'MDV HDV Data'!Q22</f>
        <v>18878.14238732553</v>
      </c>
    </row>
    <row r="9" spans="1:32" x14ac:dyDescent="0.25">
      <c r="A9" s="65" t="s">
        <v>104</v>
      </c>
      <c r="B9" s="86">
        <f>B$2*'MDV HDV Data'!B23</f>
        <v>115157.25</v>
      </c>
      <c r="C9" s="86">
        <f>C$2*'MDV HDV Data'!C23</f>
        <v>106542.78750000001</v>
      </c>
      <c r="D9" s="86">
        <f>D$2*'MDV HDV Data'!D23</f>
        <v>98256.000000000015</v>
      </c>
      <c r="E9" s="86">
        <f>E$2*'MDV HDV Data'!E23</f>
        <v>90296.887500000012</v>
      </c>
      <c r="F9" s="86">
        <f>F$2*'MDV HDV Data'!F23</f>
        <v>82665.450000000026</v>
      </c>
      <c r="G9" s="86">
        <f>G$2*'MDV HDV Data'!G23</f>
        <v>75361.687500000029</v>
      </c>
      <c r="H9" s="86">
        <f>H$2*'MDV HDV Data'!H23</f>
        <v>68385.60000000002</v>
      </c>
      <c r="I9" s="86">
        <f>I$2*'MDV HDV Data'!I23</f>
        <v>61737.187500000029</v>
      </c>
      <c r="J9" s="86">
        <f>J$2*'MDV HDV Data'!J23</f>
        <v>55416.450000000033</v>
      </c>
      <c r="K9" s="86">
        <f>K$2*'MDV HDV Data'!K23</f>
        <v>49423.387500000033</v>
      </c>
      <c r="L9" s="86">
        <f>L$2*'MDV HDV Data'!L23</f>
        <v>43758</v>
      </c>
      <c r="M9" s="86">
        <f>M$2*'MDV HDV Data'!M23</f>
        <v>42523.642283962057</v>
      </c>
      <c r="N9" s="86">
        <f>N$2*'MDV HDV Data'!N23</f>
        <v>41289.284567924115</v>
      </c>
      <c r="O9" s="86">
        <f>O$2*'MDV HDV Data'!O23</f>
        <v>40054.926851886179</v>
      </c>
      <c r="P9" s="86">
        <f>P$2*'MDV HDV Data'!P23</f>
        <v>38820.569135848236</v>
      </c>
      <c r="Q9" s="86">
        <f>Q$2*'MDV HDV Data'!Q23</f>
        <v>37586.211419810294</v>
      </c>
    </row>
    <row r="10" spans="1:32" x14ac:dyDescent="0.25">
      <c r="A10" s="65" t="s">
        <v>105</v>
      </c>
      <c r="B10" s="86">
        <f>B$2*'MDV HDV Data'!B24</f>
        <v>50105.25</v>
      </c>
      <c r="C10" s="86">
        <f>C$2*'MDV HDV Data'!C24</f>
        <v>46620.337500000001</v>
      </c>
      <c r="D10" s="86">
        <f>D$2*'MDV HDV Data'!D24</f>
        <v>43254.000000000007</v>
      </c>
      <c r="E10" s="86">
        <f>E$2*'MDV HDV Data'!E24</f>
        <v>40006.23750000001</v>
      </c>
      <c r="F10" s="86">
        <f>F$2*'MDV HDV Data'!F24</f>
        <v>36877.05000000001</v>
      </c>
      <c r="G10" s="86">
        <f>G$2*'MDV HDV Data'!G24</f>
        <v>33866.437500000007</v>
      </c>
      <c r="H10" s="86">
        <f>H$2*'MDV HDV Data'!H24</f>
        <v>30974.400000000012</v>
      </c>
      <c r="I10" s="86">
        <f>I$2*'MDV HDV Data'!I24</f>
        <v>28200.937500000015</v>
      </c>
      <c r="J10" s="86">
        <f>J$2*'MDV HDV Data'!J24</f>
        <v>25546.050000000014</v>
      </c>
      <c r="K10" s="86">
        <f>K$2*'MDV HDV Data'!K24</f>
        <v>23009.737500000017</v>
      </c>
      <c r="L10" s="86">
        <f>L$2*'MDV HDV Data'!L24</f>
        <v>20592</v>
      </c>
      <c r="M10" s="86">
        <f>M$2*'MDV HDV Data'!M24</f>
        <v>20011.125780688028</v>
      </c>
      <c r="N10" s="86">
        <f>N$2*'MDV HDV Data'!N24</f>
        <v>19430.251561376055</v>
      </c>
      <c r="O10" s="86">
        <f>O$2*'MDV HDV Data'!O24</f>
        <v>18849.377342064083</v>
      </c>
      <c r="P10" s="86">
        <f>P$2*'MDV HDV Data'!P24</f>
        <v>18268.50312275211</v>
      </c>
      <c r="Q10" s="86">
        <f>Q$2*'MDV HDV Data'!Q24</f>
        <v>17687.628903440138</v>
      </c>
    </row>
    <row r="11" spans="1:32" x14ac:dyDescent="0.25">
      <c r="A11" s="65" t="s">
        <v>106</v>
      </c>
      <c r="B11" s="86">
        <f>B$2*'MDV HDV Data'!B25</f>
        <v>14186.25</v>
      </c>
      <c r="C11" s="86">
        <f>C$2*'MDV HDV Data'!C25</f>
        <v>13497.9375</v>
      </c>
      <c r="D11" s="86">
        <f>D$2*'MDV HDV Data'!D25</f>
        <v>12816.000000000002</v>
      </c>
      <c r="E11" s="86">
        <f>E$2*'MDV HDV Data'!E25</f>
        <v>12140.437500000002</v>
      </c>
      <c r="F11" s="86">
        <f>F$2*'MDV HDV Data'!F25</f>
        <v>11471.250000000002</v>
      </c>
      <c r="G11" s="86">
        <f>G$2*'MDV HDV Data'!G25</f>
        <v>10808.437500000004</v>
      </c>
      <c r="H11" s="86">
        <f>H$2*'MDV HDV Data'!H25</f>
        <v>10152.000000000004</v>
      </c>
      <c r="I11" s="86">
        <f>I$2*'MDV HDV Data'!I25</f>
        <v>9501.9375000000055</v>
      </c>
      <c r="J11" s="86">
        <f>J$2*'MDV HDV Data'!J25</f>
        <v>8858.2500000000055</v>
      </c>
      <c r="K11" s="86">
        <f>K$2*'MDV HDV Data'!K25</f>
        <v>8220.9375000000055</v>
      </c>
      <c r="L11" s="86">
        <f>L$2*'MDV HDV Data'!L25</f>
        <v>7590</v>
      </c>
      <c r="M11" s="86">
        <f>M$2*'MDV HDV Data'!M25</f>
        <v>7375.8957204459075</v>
      </c>
      <c r="N11" s="86">
        <f>N$2*'MDV HDV Data'!N25</f>
        <v>7161.791440891815</v>
      </c>
      <c r="O11" s="86">
        <f>O$2*'MDV HDV Data'!O25</f>
        <v>6947.6871613377225</v>
      </c>
      <c r="P11" s="86">
        <f>P$2*'MDV HDV Data'!P25</f>
        <v>6733.5828817836309</v>
      </c>
      <c r="Q11" s="86">
        <f>Q$2*'MDV HDV Data'!Q25</f>
        <v>6519.4786022295384</v>
      </c>
    </row>
    <row r="12" spans="1:32" x14ac:dyDescent="0.25">
      <c r="A12" s="65" t="s">
        <v>107</v>
      </c>
      <c r="B12" s="86">
        <f>B$2*'MDV HDV Data'!B26</f>
        <v>53235</v>
      </c>
      <c r="C12" s="86">
        <f>C$2*'MDV HDV Data'!C26</f>
        <v>50634.75</v>
      </c>
      <c r="D12" s="86">
        <f>D$2*'MDV HDV Data'!D26</f>
        <v>48060.000000000007</v>
      </c>
      <c r="E12" s="86">
        <f>E$2*'MDV HDV Data'!E26</f>
        <v>45510.750000000007</v>
      </c>
      <c r="F12" s="86">
        <f>F$2*'MDV HDV Data'!F26</f>
        <v>42987.000000000007</v>
      </c>
      <c r="G12" s="86">
        <f>G$2*'MDV HDV Data'!G26</f>
        <v>40488.750000000015</v>
      </c>
      <c r="H12" s="86">
        <f>H$2*'MDV HDV Data'!H26</f>
        <v>38016.000000000015</v>
      </c>
      <c r="I12" s="86">
        <f>I$2*'MDV HDV Data'!I26</f>
        <v>35568.750000000015</v>
      </c>
      <c r="J12" s="86">
        <f>J$2*'MDV HDV Data'!J26</f>
        <v>33147.000000000022</v>
      </c>
      <c r="K12" s="86">
        <f>K$2*'MDV HDV Data'!K26</f>
        <v>30750.750000000022</v>
      </c>
      <c r="L12" s="86">
        <f>L$2*'MDV HDV Data'!L26</f>
        <v>28380</v>
      </c>
      <c r="M12" s="86">
        <f>M$2*'MDV HDV Data'!M26</f>
        <v>27579.436172102087</v>
      </c>
      <c r="N12" s="86">
        <f>N$2*'MDV HDV Data'!N26</f>
        <v>26778.872344204177</v>
      </c>
      <c r="O12" s="86">
        <f>O$2*'MDV HDV Data'!O26</f>
        <v>25978.308516306268</v>
      </c>
      <c r="P12" s="86">
        <f>P$2*'MDV HDV Data'!P26</f>
        <v>25177.744688408358</v>
      </c>
      <c r="Q12" s="86">
        <f>Q$2*'MDV HDV Data'!Q26</f>
        <v>24377.180860510445</v>
      </c>
    </row>
    <row r="13" spans="1:32" x14ac:dyDescent="0.25">
      <c r="A13" s="65" t="s">
        <v>108</v>
      </c>
      <c r="B13" s="86">
        <f>B$2*'MDV HDV Data'!B27</f>
        <v>21294.000000000025</v>
      </c>
      <c r="C13" s="86">
        <f>C$2*'MDV HDV Data'!C27</f>
        <v>20253.900000000027</v>
      </c>
      <c r="D13" s="86">
        <f>D$2*'MDV HDV Data'!D27</f>
        <v>19224.000000000004</v>
      </c>
      <c r="E13" s="86">
        <f>E$2*'MDV HDV Data'!E27</f>
        <v>18204.300000000003</v>
      </c>
      <c r="F13" s="86">
        <f>F$2*'MDV HDV Data'!F27</f>
        <v>17194.800000000003</v>
      </c>
      <c r="G13" s="86">
        <f>G$2*'MDV HDV Data'!G27</f>
        <v>16195.500000000005</v>
      </c>
      <c r="H13" s="86">
        <f>H$2*'MDV HDV Data'!H27</f>
        <v>15206.400000000005</v>
      </c>
      <c r="I13" s="86">
        <f>I$2*'MDV HDV Data'!I27</f>
        <v>14227.500000000007</v>
      </c>
      <c r="J13" s="86">
        <f>J$2*'MDV HDV Data'!J27</f>
        <v>13258.800000000008</v>
      </c>
      <c r="K13" s="86">
        <f>K$2*'MDV HDV Data'!K27</f>
        <v>12300.300000000008</v>
      </c>
      <c r="L13" s="86">
        <f>L$2*'MDV HDV Data'!L27</f>
        <v>11352</v>
      </c>
      <c r="M13" s="86">
        <f>M$2*'MDV HDV Data'!M27</f>
        <v>11031.774468840835</v>
      </c>
      <c r="N13" s="86">
        <f>N$2*'MDV HDV Data'!N27</f>
        <v>10711.548937681671</v>
      </c>
      <c r="O13" s="86">
        <f>O$2*'MDV HDV Data'!O27</f>
        <v>10391.323406522508</v>
      </c>
      <c r="P13" s="86">
        <f>P$2*'MDV HDV Data'!P27</f>
        <v>10071.097875363344</v>
      </c>
      <c r="Q13" s="86">
        <f>Q$2*'MDV HDV Data'!Q27</f>
        <v>9750.8723442041792</v>
      </c>
    </row>
    <row r="14" spans="1:32" x14ac:dyDescent="0.25">
      <c r="A14" s="65" t="s">
        <v>109</v>
      </c>
      <c r="B14" s="86">
        <f>B$2*'MDV HDV Data'!B28</f>
        <v>79969.500000000102</v>
      </c>
      <c r="C14" s="86">
        <f>C$2*'MDV HDV Data'!C28</f>
        <v>76064.025000000111</v>
      </c>
      <c r="D14" s="86">
        <f>D$2*'MDV HDV Data'!D28</f>
        <v>72196.800000000003</v>
      </c>
      <c r="E14" s="86">
        <f>E$2*'MDV HDV Data'!E28</f>
        <v>68367.825000000012</v>
      </c>
      <c r="F14" s="86">
        <f>F$2*'MDV HDV Data'!F28</f>
        <v>64577.100000000013</v>
      </c>
      <c r="G14" s="86">
        <f>G$2*'MDV HDV Data'!G28</f>
        <v>60824.625000000022</v>
      </c>
      <c r="H14" s="86">
        <f>H$2*'MDV HDV Data'!H28</f>
        <v>57110.400000000023</v>
      </c>
      <c r="I14" s="86">
        <f>I$2*'MDV HDV Data'!I28</f>
        <v>53434.425000000025</v>
      </c>
      <c r="J14" s="86">
        <f>J$2*'MDV HDV Data'!J28</f>
        <v>49796.700000000026</v>
      </c>
      <c r="K14" s="86">
        <f>K$2*'MDV HDV Data'!K28</f>
        <v>46197.225000000035</v>
      </c>
      <c r="L14" s="86">
        <f>L$2*'MDV HDV Data'!L28</f>
        <v>42636</v>
      </c>
      <c r="M14" s="86">
        <f>M$2*'MDV HDV Data'!M28</f>
        <v>41433.292481809185</v>
      </c>
      <c r="N14" s="86">
        <f>N$2*'MDV HDV Data'!N28</f>
        <v>40230.58496361837</v>
      </c>
      <c r="O14" s="86">
        <f>O$2*'MDV HDV Data'!O28</f>
        <v>39027.877445427555</v>
      </c>
      <c r="P14" s="86">
        <f>P$2*'MDV HDV Data'!P28</f>
        <v>37825.16992723674</v>
      </c>
      <c r="Q14" s="86">
        <f>Q$2*'MDV HDV Data'!Q28</f>
        <v>36622.462409045926</v>
      </c>
    </row>
    <row r="16" spans="1:32" x14ac:dyDescent="0.25">
      <c r="A16" s="1" t="s">
        <v>174</v>
      </c>
      <c r="B16" s="64">
        <v>2020</v>
      </c>
      <c r="C16" s="64">
        <v>2021</v>
      </c>
      <c r="D16" s="64">
        <v>2022</v>
      </c>
      <c r="E16" s="64">
        <v>2023</v>
      </c>
      <c r="F16" s="64">
        <v>2024</v>
      </c>
      <c r="G16" s="64">
        <v>2025</v>
      </c>
      <c r="H16" s="64">
        <v>2026</v>
      </c>
      <c r="I16" s="64">
        <v>2027</v>
      </c>
      <c r="J16" s="64">
        <v>2028</v>
      </c>
      <c r="K16" s="64">
        <v>2029</v>
      </c>
      <c r="L16" s="64">
        <v>2030</v>
      </c>
      <c r="M16" s="64">
        <v>2031</v>
      </c>
      <c r="N16" s="64">
        <v>2032</v>
      </c>
      <c r="O16" s="64">
        <v>2033</v>
      </c>
      <c r="P16" s="64">
        <v>2034</v>
      </c>
      <c r="Q16" s="64">
        <v>2035</v>
      </c>
    </row>
    <row r="17" spans="1:17" x14ac:dyDescent="0.25">
      <c r="A17" s="65" t="s">
        <v>100</v>
      </c>
      <c r="B17" s="88"/>
      <c r="C17" s="88"/>
      <c r="D17" s="86">
        <f>'MDV HDV Data'!C4-D5</f>
        <v>108596.02814171401</v>
      </c>
      <c r="E17" s="86">
        <f>'MDV HDV Data'!D4-E5</f>
        <v>103441.27564479</v>
      </c>
      <c r="F17" s="86">
        <f>'MDV HDV Data'!E4-F5</f>
        <v>98351.318872339005</v>
      </c>
      <c r="G17" s="86">
        <f>'MDV HDV Data'!F4-G5</f>
        <v>93488.655824946007</v>
      </c>
      <c r="H17" s="86">
        <f>'MDV HDV Data'!G4-H5</f>
        <v>88767.016976928498</v>
      </c>
      <c r="I17" s="86">
        <f>'MDV HDV Data'!H4-I5</f>
        <v>84184.166663598196</v>
      </c>
      <c r="J17" s="86">
        <f>'MDV HDV Data'!I4-J5</f>
        <v>79669.848094428482</v>
      </c>
      <c r="K17" s="86">
        <f>'MDV HDV Data'!J4-K5</f>
        <v>75360.938893754384</v>
      </c>
      <c r="L17" s="86">
        <f>'MDV HDV Data'!K4-L5</f>
        <v>71184.067397142804</v>
      </c>
      <c r="M17" s="86">
        <f>'MDV HDV Data'!L4-M5</f>
        <v>70723.51647120899</v>
      </c>
      <c r="N17" s="86">
        <f>'MDV HDV Data'!M4-N5</f>
        <v>70269.063983675194</v>
      </c>
      <c r="O17" s="86">
        <f>'MDV HDV Data'!N4-O5</f>
        <v>69820.709934541388</v>
      </c>
      <c r="P17" s="86">
        <f>'MDV HDV Data'!O4-P5</f>
        <v>69378.454323807586</v>
      </c>
      <c r="Q17" s="86">
        <f>'MDV HDV Data'!P4-Q5</f>
        <v>68942.297151473773</v>
      </c>
    </row>
    <row r="18" spans="1:17" x14ac:dyDescent="0.25">
      <c r="A18" s="65" t="s">
        <v>101</v>
      </c>
      <c r="B18" s="88"/>
      <c r="C18" s="88"/>
      <c r="D18" s="86">
        <f>'MDV HDV Data'!C5-D6</f>
        <v>137313.807414857</v>
      </c>
      <c r="E18" s="86">
        <f>'MDV HDV Data'!D5-E6</f>
        <v>130346.70553125399</v>
      </c>
      <c r="F18" s="86">
        <f>'MDV HDV Data'!E5-F6</f>
        <v>123483.39462548199</v>
      </c>
      <c r="G18" s="86">
        <f>'MDV HDV Data'!F5-G6</f>
        <v>116932.55949766</v>
      </c>
      <c r="H18" s="86">
        <f>'MDV HDV Data'!G5-H6</f>
        <v>110582.420269214</v>
      </c>
      <c r="I18" s="86">
        <f>'MDV HDV Data'!H5-I6</f>
        <v>104429.581662955</v>
      </c>
      <c r="J18" s="86">
        <f>'MDV HDV Data'!I5-J6</f>
        <v>98384.710816713996</v>
      </c>
      <c r="K18" s="86">
        <f>'MDV HDV Data'!J5-K6</f>
        <v>92620.577304360995</v>
      </c>
      <c r="L18" s="86">
        <f>'MDV HDV Data'!K5-L6</f>
        <v>87043.492008571397</v>
      </c>
      <c r="M18" s="86">
        <f>'MDV HDV Data'!L5-M6</f>
        <v>86388.481738586619</v>
      </c>
      <c r="N18" s="86">
        <f>'MDV HDV Data'!M5-N6</f>
        <v>85742.730683001835</v>
      </c>
      <c r="O18" s="86">
        <f>'MDV HDV Data'!N5-O6</f>
        <v>85106.238841817045</v>
      </c>
      <c r="P18" s="86">
        <f>'MDV HDV Data'!O5-P6</f>
        <v>84479.006215032263</v>
      </c>
      <c r="Q18" s="86">
        <f>'MDV HDV Data'!P5-Q6</f>
        <v>83861.032802647474</v>
      </c>
    </row>
    <row r="19" spans="1:17" x14ac:dyDescent="0.25">
      <c r="A19" s="65" t="s">
        <v>102</v>
      </c>
      <c r="B19" s="88"/>
      <c r="C19" s="88"/>
      <c r="D19" s="86">
        <f>'MDV HDV Data'!C6-D7</f>
        <v>227388.76006399997</v>
      </c>
      <c r="E19" s="86">
        <f>'MDV HDV Data'!D6-E7</f>
        <v>216248.06353143699</v>
      </c>
      <c r="F19" s="86">
        <f>'MDV HDV Data'!E6-F7</f>
        <v>205256.05590024899</v>
      </c>
      <c r="G19" s="86">
        <f>'MDV HDV Data'!F6-G7</f>
        <v>194765.65233675</v>
      </c>
      <c r="H19" s="86">
        <f>'MDV HDV Data'!G6-H7</f>
        <v>184586.43245699999</v>
      </c>
      <c r="I19" s="86">
        <f>'MDV HDV Data'!H6-I7</f>
        <v>174711.76941662497</v>
      </c>
      <c r="J19" s="86">
        <f>'MDV HDV Data'!I6-J7</f>
        <v>164989.51910199999</v>
      </c>
      <c r="K19" s="86">
        <f>'MDV HDV Data'!J6-K7</f>
        <v>155711.35464693699</v>
      </c>
      <c r="L19" s="86">
        <f>'MDV HDV Data'!K6-L7</f>
        <v>146717.73655999999</v>
      </c>
      <c r="M19" s="86">
        <f>'MDV HDV Data'!L6-M7</f>
        <v>145511.4222943846</v>
      </c>
      <c r="N19" s="86">
        <f>'MDV HDV Data'!M6-N7</f>
        <v>144323.16783516918</v>
      </c>
      <c r="O19" s="86">
        <f>'MDV HDV Data'!N6-O7</f>
        <v>143152.97318235377</v>
      </c>
      <c r="P19" s="86">
        <f>'MDV HDV Data'!O6-P7</f>
        <v>142000.83833593837</v>
      </c>
      <c r="Q19" s="86">
        <f>'MDV HDV Data'!P6-Q7</f>
        <v>140866.76329592295</v>
      </c>
    </row>
    <row r="20" spans="1:17" x14ac:dyDescent="0.25">
      <c r="A20" s="65" t="s">
        <v>103</v>
      </c>
      <c r="B20" s="88"/>
      <c r="C20" s="88"/>
      <c r="D20" s="86">
        <f>'MDV HDV Data'!C7-D8</f>
        <v>230666.18559999898</v>
      </c>
      <c r="E20" s="86">
        <f>'MDV HDV Data'!D7-E8</f>
        <v>218750.78194062499</v>
      </c>
      <c r="F20" s="86">
        <f>'MDV HDV Data'!E7-F8</f>
        <v>207005.72136249999</v>
      </c>
      <c r="G20" s="86">
        <f>'MDV HDV Data'!F7-G8</f>
        <v>195793.3669125</v>
      </c>
      <c r="H20" s="86">
        <f>'MDV HDV Data'!G7-H8</f>
        <v>184916.76819999999</v>
      </c>
      <c r="I20" s="86">
        <f>'MDV HDV Data'!H7-I8</f>
        <v>174368.38774375001</v>
      </c>
      <c r="J20" s="86">
        <f>'MDV HDV Data'!I7-J8</f>
        <v>163993.68469999998</v>
      </c>
      <c r="K20" s="86">
        <f>'MDV HDV Data'!J7-K8</f>
        <v>154087.16684062398</v>
      </c>
      <c r="L20" s="86">
        <f>'MDV HDV Data'!K7-L8</f>
        <v>144486.10699999999</v>
      </c>
      <c r="M20" s="86">
        <f>'MDV HDV Data'!L7-M8</f>
        <v>143125.9473545349</v>
      </c>
      <c r="N20" s="86">
        <f>'MDV HDV Data'!M7-N8</f>
        <v>141786.33275306979</v>
      </c>
      <c r="O20" s="86">
        <f>'MDV HDV Data'!N7-O8</f>
        <v>140467.2631956047</v>
      </c>
      <c r="P20" s="86">
        <f>'MDV HDV Data'!O7-P8</f>
        <v>139168.73868213958</v>
      </c>
      <c r="Q20" s="86">
        <f>'MDV HDV Data'!P7-Q8</f>
        <v>137890.75921267449</v>
      </c>
    </row>
    <row r="21" spans="1:17" x14ac:dyDescent="0.25">
      <c r="A21" s="65" t="s">
        <v>104</v>
      </c>
      <c r="B21" s="88"/>
      <c r="C21" s="88"/>
      <c r="D21" s="86">
        <f>'MDV HDV Data'!C8-D9</f>
        <v>416437.025792</v>
      </c>
      <c r="E21" s="86">
        <f>'MDV HDV Data'!D8-E9</f>
        <v>388077.55815056199</v>
      </c>
      <c r="F21" s="86">
        <f>'MDV HDV Data'!E8-F9</f>
        <v>360570.95154074999</v>
      </c>
      <c r="G21" s="86">
        <f>'MDV HDV Data'!F8-G9</f>
        <v>334554.88857524993</v>
      </c>
      <c r="H21" s="86">
        <f>'MDV HDV Data'!G8-H9</f>
        <v>309656.97344099998</v>
      </c>
      <c r="I21" s="86">
        <f>'MDV HDV Data'!H8-I9</f>
        <v>285848.71718737495</v>
      </c>
      <c r="J21" s="86">
        <f>'MDV HDV Data'!I8-J9</f>
        <v>262857.55570600001</v>
      </c>
      <c r="K21" s="86">
        <f>'MDV HDV Data'!J8-K9</f>
        <v>241161.44088206199</v>
      </c>
      <c r="L21" s="86">
        <f>'MDV HDV Data'!K8-L9</f>
        <v>220468.95948000002</v>
      </c>
      <c r="M21" s="86">
        <f>'MDV HDV Data'!L8-M9</f>
        <v>216517.59447123794</v>
      </c>
      <c r="N21" s="86">
        <f>'MDV HDV Data'!M8-N9</f>
        <v>212643.87919287587</v>
      </c>
      <c r="O21" s="86">
        <f>'MDV HDV Data'!N8-O9</f>
        <v>208847.81364491381</v>
      </c>
      <c r="P21" s="86">
        <f>'MDV HDV Data'!O8-P9</f>
        <v>205129.39782735176</v>
      </c>
      <c r="Q21" s="86">
        <f>'MDV HDV Data'!P8-Q9</f>
        <v>201488.63174018968</v>
      </c>
    </row>
    <row r="22" spans="1:17" x14ac:dyDescent="0.25">
      <c r="A22" s="65" t="s">
        <v>105</v>
      </c>
      <c r="B22" s="88"/>
      <c r="C22" s="88"/>
      <c r="D22" s="86">
        <f>'MDV HDV Data'!C9-D10</f>
        <v>309091.79063954199</v>
      </c>
      <c r="E22" s="86">
        <f>'MDV HDV Data'!D9-E10</f>
        <v>296914.16539145104</v>
      </c>
      <c r="F22" s="86">
        <f>'MDV HDV Data'!E9-F10</f>
        <v>284837.44663779199</v>
      </c>
      <c r="G22" s="86">
        <f>'MDV HDV Data'!F9-G10</f>
        <v>273331.32366126397</v>
      </c>
      <c r="H22" s="86">
        <f>'MDV HDV Data'!G9-H10</f>
        <v>262146.87323848496</v>
      </c>
      <c r="I22" s="86">
        <f>'MDV HDV Data'!H9-I10</f>
        <v>251277.38667008199</v>
      </c>
      <c r="J22" s="86">
        <f>'MDV HDV Data'!I9-J10</f>
        <v>240512.12291548497</v>
      </c>
      <c r="K22" s="86">
        <f>'MDV HDV Data'!J9-K10</f>
        <v>230259.67976489398</v>
      </c>
      <c r="L22" s="86">
        <f>'MDV HDV Data'!K9-L10</f>
        <v>220301.94282742799</v>
      </c>
      <c r="M22" s="86">
        <f>'MDV HDV Data'!L9-M10</f>
        <v>219109.70278753998</v>
      </c>
      <c r="N22" s="86">
        <f>'MDV HDV Data'!M9-N10</f>
        <v>217935.75186525195</v>
      </c>
      <c r="O22" s="86">
        <f>'MDV HDV Data'!N9-O10</f>
        <v>216780.09006056393</v>
      </c>
      <c r="P22" s="86">
        <f>'MDV HDV Data'!O9-P10</f>
        <v>215642.7173734759</v>
      </c>
      <c r="Q22" s="86">
        <f>'MDV HDV Data'!P9-Q10</f>
        <v>214523.63380398785</v>
      </c>
    </row>
    <row r="23" spans="1:17" x14ac:dyDescent="0.25">
      <c r="A23" s="65" t="s">
        <v>106</v>
      </c>
      <c r="B23" s="88"/>
      <c r="C23" s="88"/>
      <c r="D23" s="86">
        <f>'MDV HDV Data'!C10-D11</f>
        <v>241428.29587332401</v>
      </c>
      <c r="E23" s="86">
        <f>'MDV HDV Data'!D10-E11</f>
        <v>226049.59260017413</v>
      </c>
      <c r="F23" s="86">
        <f>'MDV HDV Data'!E10-F11</f>
        <v>211179.89064541471</v>
      </c>
      <c r="G23" s="86">
        <f>'MDV HDV Data'!F10-G11</f>
        <v>197133.88270082459</v>
      </c>
      <c r="H23" s="86">
        <f>'MDV HDV Data'!G10-H11</f>
        <v>183646.83210084747</v>
      </c>
      <c r="I23" s="86">
        <f>'MDV HDV Data'!H10-I11</f>
        <v>170789.86114733585</v>
      </c>
      <c r="J23" s="86">
        <f>'MDV HDV Data'!I10-J11</f>
        <v>158415.99981139184</v>
      </c>
      <c r="K23" s="86">
        <f>'MDV HDV Data'!J10-K11</f>
        <v>146771.243679804</v>
      </c>
      <c r="L23" s="86">
        <f>'MDV HDV Data'!K10-L11</f>
        <v>135701.09355900332</v>
      </c>
      <c r="M23" s="86">
        <f>'MDV HDV Data'!L10-M11</f>
        <v>133636.65867918055</v>
      </c>
      <c r="N23" s="86">
        <f>'MDV HDV Data'!M10-N11</f>
        <v>131615.63114554022</v>
      </c>
      <c r="O23" s="86">
        <f>'MDV HDV Data'!N10-O11</f>
        <v>129637.51842742984</v>
      </c>
      <c r="P23" s="86">
        <f>'MDV HDV Data'!O10-P11</f>
        <v>127701.82799419688</v>
      </c>
      <c r="Q23" s="86">
        <f>'MDV HDV Data'!P10-Q11</f>
        <v>125808.06731518872</v>
      </c>
    </row>
    <row r="24" spans="1:17" x14ac:dyDescent="0.25">
      <c r="A24" s="65" t="s">
        <v>107</v>
      </c>
      <c r="B24" s="88"/>
      <c r="C24" s="88"/>
      <c r="D24" s="86">
        <f>'MDV HDV Data'!C11-D12</f>
        <v>74154.211730284995</v>
      </c>
      <c r="E24" s="86">
        <f>'MDV HDV Data'!D11-E12</f>
        <v>71903.22664436599</v>
      </c>
      <c r="F24" s="86">
        <f>'MDV HDV Data'!E11-F12</f>
        <v>69679.516201535007</v>
      </c>
      <c r="G24" s="86">
        <f>'MDV HDV Data'!F11-G12</f>
        <v>67647.52142217799</v>
      </c>
      <c r="H24" s="86">
        <f>'MDV HDV Data'!G11-H12</f>
        <v>65720.844151570986</v>
      </c>
      <c r="I24" s="86">
        <f>'MDV HDV Data'!H11-I12</f>
        <v>63897.495995339283</v>
      </c>
      <c r="J24" s="86">
        <f>'MDV HDV Data'!I11-J12</f>
        <v>62102.444506571373</v>
      </c>
      <c r="K24" s="86">
        <f>'MDV HDV Data'!J11-K12</f>
        <v>60481.945573151774</v>
      </c>
      <c r="L24" s="86">
        <f>'MDV HDV Data'!K11-L12</f>
        <v>58958.771582857094</v>
      </c>
      <c r="M24" s="86">
        <f>'MDV HDV Data'!L11-M12</f>
        <v>59232.769229955011</v>
      </c>
      <c r="N24" s="86">
        <f>'MDV HDV Data'!M11-N12</f>
        <v>59512.183579452918</v>
      </c>
      <c r="O24" s="86">
        <f>'MDV HDV Data'!N11-O12</f>
        <v>59797.01463135083</v>
      </c>
      <c r="P24" s="86">
        <f>'MDV HDV Data'!O11-P12</f>
        <v>60087.262385648733</v>
      </c>
      <c r="Q24" s="86">
        <f>'MDV HDV Data'!P11-Q12</f>
        <v>60382.926842346656</v>
      </c>
    </row>
    <row r="25" spans="1:17" x14ac:dyDescent="0.25">
      <c r="A25" s="65" t="s">
        <v>108</v>
      </c>
      <c r="B25" s="88"/>
      <c r="C25" s="88"/>
      <c r="D25" s="86">
        <f>'MDV HDV Data'!C12-D13</f>
        <v>431668.87437165697</v>
      </c>
      <c r="E25" s="86">
        <f>'MDV HDV Data'!D12-E13</f>
        <v>416181.46652422904</v>
      </c>
      <c r="F25" s="86">
        <f>'MDV HDV Data'!E12-F13</f>
        <v>400850.61355878203</v>
      </c>
      <c r="G25" s="86">
        <f>'MDV HDV Data'!F12-G13</f>
        <v>386285.47438276</v>
      </c>
      <c r="H25" s="86">
        <f>'MDV HDV Data'!G12-H13</f>
        <v>372166.31199361396</v>
      </c>
      <c r="I25" s="86">
        <f>'MDV HDV Data'!H12-I13</f>
        <v>358485.672470405</v>
      </c>
      <c r="J25" s="86">
        <f>'MDV HDV Data'!I12-J13</f>
        <v>344961.39315511403</v>
      </c>
      <c r="K25" s="86">
        <f>'MDV HDV Data'!J12-K13</f>
        <v>332142.51400393603</v>
      </c>
      <c r="L25" s="86">
        <f>'MDV HDV Data'!K12-L13</f>
        <v>319739.64980057097</v>
      </c>
      <c r="M25" s="86">
        <f>'MDV HDV Data'!L12-M13</f>
        <v>318207.57545493013</v>
      </c>
      <c r="N25" s="86">
        <f>'MDV HDV Data'!M12-N13</f>
        <v>316695.82303968933</v>
      </c>
      <c r="O25" s="86">
        <f>'MDV HDV Data'!N12-O13</f>
        <v>315204.39255484851</v>
      </c>
      <c r="P25" s="86">
        <f>'MDV HDV Data'!O12-P13</f>
        <v>313733.28400040761</v>
      </c>
      <c r="Q25" s="86">
        <f>'MDV HDV Data'!P12-Q13</f>
        <v>312282.49737636681</v>
      </c>
    </row>
    <row r="26" spans="1:17" x14ac:dyDescent="0.25">
      <c r="A26" s="65" t="s">
        <v>109</v>
      </c>
      <c r="B26" s="88"/>
      <c r="C26" s="88"/>
      <c r="D26" s="86">
        <f>'MDV HDV Data'!C13-D14</f>
        <v>117588.083843657</v>
      </c>
      <c r="E26" s="86">
        <f>'MDV HDV Data'!D13-E14</f>
        <v>114355.49181713499</v>
      </c>
      <c r="F26" s="86">
        <f>'MDV HDV Data'!E13-F14</f>
        <v>111119.22320265698</v>
      </c>
      <c r="G26" s="86">
        <f>'MDV HDV Data'!F13-G14</f>
        <v>108136.86564488497</v>
      </c>
      <c r="H26" s="86">
        <f>'MDV HDV Data'!G13-H14</f>
        <v>105275.35271211396</v>
      </c>
      <c r="I26" s="86">
        <f>'MDV HDV Data'!H13-I14</f>
        <v>102532.97909184199</v>
      </c>
      <c r="J26" s="86">
        <f>'MDV HDV Data'!I13-J14</f>
        <v>99793.323196113968</v>
      </c>
      <c r="K26" s="86">
        <f>'MDV HDV Data'!J13-K14</f>
        <v>97287.340919591952</v>
      </c>
      <c r="L26" s="86">
        <f>'MDV HDV Data'!K13-L14</f>
        <v>94895.348580571008</v>
      </c>
      <c r="M26" s="86">
        <f>'MDV HDV Data'!L13-M14</f>
        <v>95326.912098761823</v>
      </c>
      <c r="N26" s="86">
        <f>'MDV HDV Data'!M13-N14</f>
        <v>95764.673216952622</v>
      </c>
      <c r="O26" s="86">
        <f>'MDV HDV Data'!N13-O14</f>
        <v>96208.631935143436</v>
      </c>
      <c r="P26" s="86">
        <f>'MDV HDV Data'!O13-P14</f>
        <v>96658.788253334264</v>
      </c>
      <c r="Q26" s="86">
        <f>'MDV HDV Data'!P13-Q14</f>
        <v>97115.142171525076</v>
      </c>
    </row>
    <row r="28" spans="1:17" x14ac:dyDescent="0.25">
      <c r="A28" s="1" t="s">
        <v>175</v>
      </c>
      <c r="B28" s="64">
        <v>2020</v>
      </c>
      <c r="C28" s="64">
        <v>2021</v>
      </c>
      <c r="D28" s="64">
        <v>2022</v>
      </c>
      <c r="E28" s="64">
        <v>2023</v>
      </c>
      <c r="F28" s="64">
        <v>2024</v>
      </c>
      <c r="G28" s="64">
        <v>2025</v>
      </c>
      <c r="H28" s="64">
        <v>2026</v>
      </c>
      <c r="I28" s="64">
        <v>2027</v>
      </c>
      <c r="J28" s="64">
        <v>2028</v>
      </c>
      <c r="K28" s="64">
        <v>2029</v>
      </c>
      <c r="L28" s="64">
        <v>2030</v>
      </c>
      <c r="M28" s="64">
        <v>2031</v>
      </c>
      <c r="N28" s="64">
        <v>2032</v>
      </c>
      <c r="O28" s="64">
        <v>2033</v>
      </c>
      <c r="P28" s="64">
        <v>2034</v>
      </c>
      <c r="Q28" s="64">
        <v>2035</v>
      </c>
    </row>
    <row r="29" spans="1:17" x14ac:dyDescent="0.25">
      <c r="A29" s="65" t="s">
        <v>100</v>
      </c>
      <c r="B29" s="88"/>
      <c r="C29" s="88"/>
      <c r="D29" s="56">
        <v>0</v>
      </c>
      <c r="E29" s="62">
        <f>(1-E17/D17)</f>
        <v>4.7467228637471326E-2</v>
      </c>
      <c r="F29" s="62">
        <f t="shared" ref="F29:Q29" si="2">(1-F17/E17)</f>
        <v>4.9206245192968678E-2</v>
      </c>
      <c r="G29" s="62">
        <f t="shared" si="2"/>
        <v>4.9441767564955441E-2</v>
      </c>
      <c r="H29" s="62">
        <f t="shared" si="2"/>
        <v>5.0504938875777561E-2</v>
      </c>
      <c r="I29" s="62">
        <f t="shared" si="2"/>
        <v>5.1627850855024637E-2</v>
      </c>
      <c r="J29" s="62">
        <f t="shared" si="2"/>
        <v>5.3624318539720606E-2</v>
      </c>
      <c r="K29" s="62">
        <f t="shared" si="2"/>
        <v>5.4084566542250356E-2</v>
      </c>
      <c r="L29" s="62">
        <f t="shared" si="2"/>
        <v>5.5424886657797989E-2</v>
      </c>
      <c r="M29" s="62">
        <f t="shared" si="2"/>
        <v>6.4698596578410816E-3</v>
      </c>
      <c r="N29" s="62">
        <f t="shared" si="2"/>
        <v>6.425762040817018E-3</v>
      </c>
      <c r="O29" s="62">
        <f t="shared" si="2"/>
        <v>6.3805325375896338E-3</v>
      </c>
      <c r="P29" s="62">
        <f t="shared" si="2"/>
        <v>6.3341608979402553E-3</v>
      </c>
      <c r="Q29" s="62">
        <f t="shared" si="2"/>
        <v>6.2866372072538645E-3</v>
      </c>
    </row>
    <row r="30" spans="1:17" x14ac:dyDescent="0.25">
      <c r="A30" s="65" t="s">
        <v>101</v>
      </c>
      <c r="B30" s="88"/>
      <c r="C30" s="88"/>
      <c r="D30" s="56">
        <v>0</v>
      </c>
      <c r="E30" s="62">
        <f t="shared" ref="E30:Q38" si="3">(1-E18/D18)</f>
        <v>5.0738538350726614E-2</v>
      </c>
      <c r="F30" s="62">
        <f t="shared" si="3"/>
        <v>5.2654272141357206E-2</v>
      </c>
      <c r="G30" s="62">
        <f t="shared" si="3"/>
        <v>5.3050332376189502E-2</v>
      </c>
      <c r="H30" s="62">
        <f t="shared" si="3"/>
        <v>5.4305997027056296E-2</v>
      </c>
      <c r="I30" s="62">
        <f t="shared" si="3"/>
        <v>5.5640296091185704E-2</v>
      </c>
      <c r="J30" s="62">
        <f t="shared" si="3"/>
        <v>5.7884660169861935E-2</v>
      </c>
      <c r="K30" s="62">
        <f t="shared" si="3"/>
        <v>5.8587695837123532E-2</v>
      </c>
      <c r="L30" s="62">
        <f t="shared" si="3"/>
        <v>6.0214322325617853E-2</v>
      </c>
      <c r="M30" s="62">
        <f t="shared" si="3"/>
        <v>7.5250918232954156E-3</v>
      </c>
      <c r="N30" s="62">
        <f t="shared" si="3"/>
        <v>7.4749670626095277E-3</v>
      </c>
      <c r="O30" s="62">
        <f t="shared" si="3"/>
        <v>7.4232746743039257E-3</v>
      </c>
      <c r="P30" s="62">
        <f t="shared" si="3"/>
        <v>7.3699958466099114E-3</v>
      </c>
      <c r="Q30" s="62">
        <f t="shared" si="3"/>
        <v>7.315112239978383E-3</v>
      </c>
    </row>
    <row r="31" spans="1:17" x14ac:dyDescent="0.25">
      <c r="A31" s="65" t="s">
        <v>102</v>
      </c>
      <c r="B31" s="88"/>
      <c r="C31" s="88"/>
      <c r="D31" s="56">
        <v>0</v>
      </c>
      <c r="E31" s="62">
        <f t="shared" si="3"/>
        <v>4.8994051110650139E-2</v>
      </c>
      <c r="F31" s="62">
        <f t="shared" si="3"/>
        <v>5.083054826796185E-2</v>
      </c>
      <c r="G31" s="62">
        <f t="shared" si="3"/>
        <v>5.1108862622777584E-2</v>
      </c>
      <c r="H31" s="62">
        <f t="shared" si="3"/>
        <v>5.2263937494225754E-2</v>
      </c>
      <c r="I31" s="62">
        <f t="shared" si="3"/>
        <v>5.3496147625451074E-2</v>
      </c>
      <c r="J31" s="62">
        <f t="shared" si="3"/>
        <v>5.5647369075868536E-2</v>
      </c>
      <c r="K31" s="62">
        <f t="shared" si="3"/>
        <v>5.6234871800111441E-2</v>
      </c>
      <c r="L31" s="62">
        <f t="shared" si="3"/>
        <v>5.7758267579967493E-2</v>
      </c>
      <c r="M31" s="62">
        <f t="shared" si="3"/>
        <v>8.2220070585813376E-3</v>
      </c>
      <c r="N31" s="62">
        <f t="shared" si="3"/>
        <v>8.1660562482267496E-3</v>
      </c>
      <c r="O31" s="62">
        <f t="shared" si="3"/>
        <v>8.1081552627217945E-3</v>
      </c>
      <c r="P31" s="62">
        <f t="shared" si="3"/>
        <v>8.0482774531532852E-3</v>
      </c>
      <c r="Q31" s="62">
        <f t="shared" si="3"/>
        <v>7.9863967938871294E-3</v>
      </c>
    </row>
    <row r="32" spans="1:17" x14ac:dyDescent="0.25">
      <c r="A32" s="65" t="s">
        <v>103</v>
      </c>
      <c r="B32" s="88"/>
      <c r="C32" s="88"/>
      <c r="D32" s="56">
        <v>0</v>
      </c>
      <c r="E32" s="62">
        <f t="shared" si="3"/>
        <v>5.1656481977972457E-2</v>
      </c>
      <c r="F32" s="62">
        <f t="shared" si="3"/>
        <v>5.3691513575082617E-2</v>
      </c>
      <c r="G32" s="62">
        <f t="shared" si="3"/>
        <v>5.4164466451462778E-2</v>
      </c>
      <c r="H32" s="62">
        <f t="shared" si="3"/>
        <v>5.5551415678758764E-2</v>
      </c>
      <c r="I32" s="62">
        <f t="shared" si="3"/>
        <v>5.7043936896199687E-2</v>
      </c>
      <c r="J32" s="62">
        <f t="shared" si="3"/>
        <v>5.949876108848684E-2</v>
      </c>
      <c r="K32" s="62">
        <f t="shared" si="3"/>
        <v>6.0407922887386722E-2</v>
      </c>
      <c r="L32" s="62">
        <f t="shared" si="3"/>
        <v>6.2309276219963183E-2</v>
      </c>
      <c r="M32" s="62">
        <f t="shared" si="3"/>
        <v>9.4137746092438634E-3</v>
      </c>
      <c r="N32" s="62">
        <f t="shared" si="3"/>
        <v>9.3596907215347525E-3</v>
      </c>
      <c r="O32" s="62">
        <f t="shared" si="3"/>
        <v>9.303220781951782E-3</v>
      </c>
      <c r="P32" s="62">
        <f t="shared" si="3"/>
        <v>9.2443213025150683E-3</v>
      </c>
      <c r="Q32" s="62">
        <f t="shared" si="3"/>
        <v>9.1829492856436712E-3</v>
      </c>
    </row>
    <row r="33" spans="1:33" x14ac:dyDescent="0.25">
      <c r="A33" s="65" t="s">
        <v>104</v>
      </c>
      <c r="B33" s="88"/>
      <c r="C33" s="88"/>
      <c r="D33" s="56">
        <v>0</v>
      </c>
      <c r="E33" s="62">
        <f t="shared" si="3"/>
        <v>6.8100254984538422E-2</v>
      </c>
      <c r="F33" s="62">
        <f t="shared" si="3"/>
        <v>7.0879147820086752E-2</v>
      </c>
      <c r="G33" s="62">
        <f t="shared" si="3"/>
        <v>7.2152409544726903E-2</v>
      </c>
      <c r="H33" s="62">
        <f t="shared" si="3"/>
        <v>7.4421017251552701E-2</v>
      </c>
      <c r="I33" s="62">
        <f t="shared" si="3"/>
        <v>7.6885903743941664E-2</v>
      </c>
      <c r="J33" s="62">
        <f t="shared" si="3"/>
        <v>8.0431221478262316E-2</v>
      </c>
      <c r="K33" s="62">
        <f t="shared" si="3"/>
        <v>8.2539437626836243E-2</v>
      </c>
      <c r="L33" s="62">
        <f t="shared" si="3"/>
        <v>8.5803440742342585E-2</v>
      </c>
      <c r="M33" s="62">
        <f t="shared" si="3"/>
        <v>1.7922545731978823E-2</v>
      </c>
      <c r="N33" s="62">
        <f t="shared" si="3"/>
        <v>1.7890995361472317E-2</v>
      </c>
      <c r="O33" s="62">
        <f t="shared" si="3"/>
        <v>1.7851750835108149E-2</v>
      </c>
      <c r="P33" s="62">
        <f t="shared" si="3"/>
        <v>1.7804427792019739E-2</v>
      </c>
      <c r="Q33" s="62">
        <f t="shared" si="3"/>
        <v>1.7748631477124244E-2</v>
      </c>
    </row>
    <row r="34" spans="1:33" x14ac:dyDescent="0.25">
      <c r="A34" s="65" t="s">
        <v>105</v>
      </c>
      <c r="B34" s="88"/>
      <c r="C34" s="88"/>
      <c r="D34" s="56">
        <v>0</v>
      </c>
      <c r="E34" s="62">
        <f t="shared" si="3"/>
        <v>3.9398086965992229E-2</v>
      </c>
      <c r="F34" s="62">
        <f t="shared" si="3"/>
        <v>4.0674107743351118E-2</v>
      </c>
      <c r="G34" s="62">
        <f t="shared" si="3"/>
        <v>4.0395401350299065E-2</v>
      </c>
      <c r="H34" s="62">
        <f t="shared" si="3"/>
        <v>4.0919021914370024E-2</v>
      </c>
      <c r="I34" s="62">
        <f t="shared" si="3"/>
        <v>4.1463346230777187E-2</v>
      </c>
      <c r="J34" s="62">
        <f t="shared" si="3"/>
        <v>4.2842151047724042E-2</v>
      </c>
      <c r="K34" s="62">
        <f t="shared" si="3"/>
        <v>4.2627552517149669E-2</v>
      </c>
      <c r="L34" s="62">
        <f t="shared" si="3"/>
        <v>4.3245682212505909E-2</v>
      </c>
      <c r="M34" s="62">
        <f t="shared" si="3"/>
        <v>5.4118453273103162E-3</v>
      </c>
      <c r="N34" s="62">
        <f t="shared" si="3"/>
        <v>5.3578226219691549E-3</v>
      </c>
      <c r="O34" s="62">
        <f t="shared" si="3"/>
        <v>5.3027637493942015E-3</v>
      </c>
      <c r="P34" s="62">
        <f t="shared" si="3"/>
        <v>5.2466658112849673E-3</v>
      </c>
      <c r="Q34" s="62">
        <f t="shared" si="3"/>
        <v>5.1895263754717647E-3</v>
      </c>
    </row>
    <row r="35" spans="1:33" x14ac:dyDescent="0.25">
      <c r="A35" s="65" t="s">
        <v>106</v>
      </c>
      <c r="B35" s="88"/>
      <c r="C35" s="88"/>
      <c r="D35" s="56">
        <v>0</v>
      </c>
      <c r="E35" s="62">
        <f t="shared" si="3"/>
        <v>6.3698843656747606E-2</v>
      </c>
      <c r="F35" s="62">
        <f t="shared" si="3"/>
        <v>6.5780706718902349E-2</v>
      </c>
      <c r="G35" s="62">
        <f t="shared" si="3"/>
        <v>6.65120523628564E-2</v>
      </c>
      <c r="H35" s="62">
        <f t="shared" si="3"/>
        <v>6.8415689962569304E-2</v>
      </c>
      <c r="I35" s="62">
        <f t="shared" si="3"/>
        <v>7.0009217182964378E-2</v>
      </c>
      <c r="J35" s="62">
        <f t="shared" si="3"/>
        <v>7.2450795690204406E-2</v>
      </c>
      <c r="K35" s="62">
        <f t="shared" si="3"/>
        <v>7.3507449660715762E-2</v>
      </c>
      <c r="L35" s="62">
        <f t="shared" si="3"/>
        <v>7.5424516705406619E-2</v>
      </c>
      <c r="M35" s="62">
        <f t="shared" si="3"/>
        <v>1.5213104225465623E-2</v>
      </c>
      <c r="N35" s="62">
        <f t="shared" si="3"/>
        <v>1.5123301896466712E-2</v>
      </c>
      <c r="O35" s="62">
        <f t="shared" si="3"/>
        <v>1.5029466491886412E-2</v>
      </c>
      <c r="P35" s="62">
        <f t="shared" si="3"/>
        <v>1.4931560374757846E-2</v>
      </c>
      <c r="Q35" s="62">
        <f t="shared" si="3"/>
        <v>1.4829550279375936E-2</v>
      </c>
    </row>
    <row r="36" spans="1:33" x14ac:dyDescent="0.25">
      <c r="A36" s="65" t="s">
        <v>107</v>
      </c>
      <c r="B36" s="88"/>
      <c r="C36" s="88"/>
      <c r="D36" s="56">
        <v>0</v>
      </c>
      <c r="E36" s="62">
        <f t="shared" si="3"/>
        <v>3.0355458353550135E-2</v>
      </c>
      <c r="F36" s="62">
        <f t="shared" si="3"/>
        <v>3.0926434690190963E-2</v>
      </c>
      <c r="G36" s="62">
        <f t="shared" si="3"/>
        <v>2.916201044622424E-2</v>
      </c>
      <c r="H36" s="62">
        <f t="shared" si="3"/>
        <v>2.8481121408468146E-2</v>
      </c>
      <c r="I36" s="62">
        <f t="shared" si="3"/>
        <v>2.774383347886622E-2</v>
      </c>
      <c r="J36" s="62">
        <f t="shared" si="3"/>
        <v>2.8092673442146165E-2</v>
      </c>
      <c r="K36" s="62">
        <f t="shared" si="3"/>
        <v>2.609396371262207E-2</v>
      </c>
      <c r="L36" s="62">
        <f t="shared" si="3"/>
        <v>2.5183944991525209E-2</v>
      </c>
      <c r="M36" s="62">
        <f t="shared" si="3"/>
        <v>-4.6472753712796244E-3</v>
      </c>
      <c r="N36" s="62">
        <f t="shared" si="3"/>
        <v>-4.7172258385077548E-3</v>
      </c>
      <c r="O36" s="62">
        <f t="shared" si="3"/>
        <v>-4.7860964724584232E-3</v>
      </c>
      <c r="P36" s="62">
        <f t="shared" si="3"/>
        <v>-4.853883694483363E-3</v>
      </c>
      <c r="Q36" s="62">
        <f t="shared" si="3"/>
        <v>-4.9205845791460145E-3</v>
      </c>
    </row>
    <row r="37" spans="1:33" x14ac:dyDescent="0.25">
      <c r="A37" s="65" t="s">
        <v>108</v>
      </c>
      <c r="B37" s="88"/>
      <c r="C37" s="88"/>
      <c r="D37" s="56">
        <v>0</v>
      </c>
      <c r="E37" s="62">
        <f t="shared" si="3"/>
        <v>3.5877981404083381E-2</v>
      </c>
      <c r="F37" s="62">
        <f t="shared" si="3"/>
        <v>3.6836943013065393E-2</v>
      </c>
      <c r="G37" s="62">
        <f t="shared" si="3"/>
        <v>3.6335579099434634E-2</v>
      </c>
      <c r="H37" s="62">
        <f t="shared" si="3"/>
        <v>3.6551108766662455E-2</v>
      </c>
      <c r="I37" s="62">
        <f t="shared" si="3"/>
        <v>3.6759478443722515E-2</v>
      </c>
      <c r="J37" s="62">
        <f t="shared" si="3"/>
        <v>3.7726136227682838E-2</v>
      </c>
      <c r="K37" s="62">
        <f t="shared" si="3"/>
        <v>3.7160329838457962E-2</v>
      </c>
      <c r="L37" s="62">
        <f t="shared" si="3"/>
        <v>3.734199531956961E-2</v>
      </c>
      <c r="M37" s="62">
        <f t="shared" si="3"/>
        <v>4.7916307739638286E-3</v>
      </c>
      <c r="N37" s="62">
        <f t="shared" si="3"/>
        <v>4.7508372893998452E-3</v>
      </c>
      <c r="O37" s="62">
        <f t="shared" si="3"/>
        <v>4.7093468758945267E-3</v>
      </c>
      <c r="P37" s="62">
        <f t="shared" si="3"/>
        <v>4.6671575307597468E-3</v>
      </c>
      <c r="Q37" s="62">
        <f t="shared" si="3"/>
        <v>4.6242674846029841E-3</v>
      </c>
    </row>
    <row r="38" spans="1:33" x14ac:dyDescent="0.25">
      <c r="A38" s="65" t="s">
        <v>109</v>
      </c>
      <c r="B38" s="88"/>
      <c r="C38" s="88"/>
      <c r="D38" s="56">
        <v>0</v>
      </c>
      <c r="E38" s="62">
        <f t="shared" si="3"/>
        <v>2.749081302166656E-2</v>
      </c>
      <c r="F38" s="62">
        <f t="shared" si="3"/>
        <v>2.8300071671705007E-2</v>
      </c>
      <c r="G38" s="62">
        <f t="shared" si="3"/>
        <v>2.6839258517249109E-2</v>
      </c>
      <c r="H38" s="62">
        <f t="shared" si="3"/>
        <v>2.6461955557025685E-2</v>
      </c>
      <c r="I38" s="62">
        <f t="shared" si="3"/>
        <v>2.6049531534425463E-2</v>
      </c>
      <c r="J38" s="62">
        <f t="shared" si="3"/>
        <v>2.6719753195447726E-2</v>
      </c>
      <c r="K38" s="62">
        <f t="shared" si="3"/>
        <v>2.5111722871451581E-2</v>
      </c>
      <c r="L38" s="62">
        <f t="shared" si="3"/>
        <v>2.458688166837586E-2</v>
      </c>
      <c r="M38" s="62">
        <f t="shared" si="3"/>
        <v>-4.5477836864089571E-3</v>
      </c>
      <c r="N38" s="62">
        <f t="shared" si="3"/>
        <v>-4.5922091521990449E-3</v>
      </c>
      <c r="O38" s="62">
        <f t="shared" si="3"/>
        <v>-4.6359341422805844E-3</v>
      </c>
      <c r="P38" s="62">
        <f t="shared" si="3"/>
        <v>-4.6789597683323247E-3</v>
      </c>
      <c r="Q38" s="62">
        <f t="shared" si="3"/>
        <v>-4.7212873908035746E-3</v>
      </c>
    </row>
    <row r="40" spans="1:33" ht="15.75" x14ac:dyDescent="0.25">
      <c r="A40" s="54" t="s">
        <v>166</v>
      </c>
      <c r="B40" s="39" t="s">
        <v>164</v>
      </c>
      <c r="C40" s="39">
        <v>2020</v>
      </c>
      <c r="D40" s="39">
        <v>2021</v>
      </c>
      <c r="E40" s="39">
        <v>2022</v>
      </c>
      <c r="F40" s="39">
        <v>2023</v>
      </c>
      <c r="G40" s="39">
        <v>2024</v>
      </c>
      <c r="H40" s="39">
        <v>2025</v>
      </c>
      <c r="I40" s="39">
        <v>2026</v>
      </c>
      <c r="J40" s="39">
        <v>2027</v>
      </c>
      <c r="K40" s="39">
        <v>2028</v>
      </c>
      <c r="L40" s="39">
        <v>2029</v>
      </c>
      <c r="M40" s="39">
        <v>2030</v>
      </c>
      <c r="N40" s="39">
        <v>2031</v>
      </c>
      <c r="O40" s="39">
        <v>2032</v>
      </c>
      <c r="P40" s="39">
        <v>2033</v>
      </c>
      <c r="Q40" s="39">
        <v>2034</v>
      </c>
      <c r="R40" s="39">
        <v>2035</v>
      </c>
      <c r="S40" s="39">
        <v>2036</v>
      </c>
      <c r="T40" s="39">
        <v>2037</v>
      </c>
      <c r="U40" s="39">
        <v>2038</v>
      </c>
      <c r="V40" s="39">
        <v>2039</v>
      </c>
      <c r="W40" s="39">
        <v>2040</v>
      </c>
      <c r="X40" s="39">
        <v>2041</v>
      </c>
      <c r="Y40" s="39">
        <v>2042</v>
      </c>
      <c r="Z40" s="39">
        <v>2043</v>
      </c>
      <c r="AA40" s="39">
        <v>2044</v>
      </c>
      <c r="AB40" s="39">
        <v>2045</v>
      </c>
      <c r="AC40" s="39">
        <v>2046</v>
      </c>
      <c r="AD40" s="39">
        <v>2047</v>
      </c>
      <c r="AE40" s="39">
        <v>2048</v>
      </c>
      <c r="AF40" s="39">
        <v>2049</v>
      </c>
      <c r="AG40" s="39">
        <v>2050</v>
      </c>
    </row>
    <row r="41" spans="1:33" ht="15.75" x14ac:dyDescent="0.25">
      <c r="A41" s="46" t="s">
        <v>100</v>
      </c>
      <c r="B41" s="3" t="str">
        <f>'MDV HDV Data'!B118</f>
        <v>Freight LDV</v>
      </c>
      <c r="C41" s="81">
        <f>'MDV HDV Data'!C118</f>
        <v>0.49574193449175274</v>
      </c>
      <c r="D41" s="81">
        <f>'MDV HDV Data'!D118</f>
        <v>0.49659051818582733</v>
      </c>
      <c r="E41" s="81">
        <f>'MDV HDV Data'!E118</f>
        <v>0.49743009971403762</v>
      </c>
      <c r="F41" s="81">
        <f>'MDV HDV Data'!F118</f>
        <v>0.49826057689660092</v>
      </c>
      <c r="G41" s="81">
        <f>'MDV HDV Data'!G118</f>
        <v>0.49908184878108997</v>
      </c>
      <c r="H41" s="81">
        <f>'MDV HDV Data'!H118</f>
        <v>0.49989381567711033</v>
      </c>
      <c r="I41" s="81">
        <f>'MDV HDV Data'!I118</f>
        <v>0.49723014397853865</v>
      </c>
      <c r="J41" s="81">
        <f>'MDV HDV Data'!J118</f>
        <v>0.49458149088564013</v>
      </c>
      <c r="K41" s="81">
        <f>'MDV HDV Data'!K118</f>
        <v>0.49194849917690242</v>
      </c>
      <c r="L41" s="81">
        <f>'MDV HDV Data'!L118</f>
        <v>0.48933180616133887</v>
      </c>
      <c r="M41" s="81">
        <f>'MDV HDV Data'!M118</f>
        <v>0.48673204343463317</v>
      </c>
      <c r="N41" s="81">
        <f>'MDV HDV Data'!N118</f>
        <v>0.4877149730540678</v>
      </c>
      <c r="O41" s="81">
        <f>'MDV HDV Data'!O118</f>
        <v>0.48868178144450086</v>
      </c>
      <c r="P41" s="81">
        <f>'MDV HDV Data'!P118</f>
        <v>0.48963285867244627</v>
      </c>
      <c r="Q41" s="81">
        <f>'MDV HDV Data'!Q118</f>
        <v>0.49056858242647194</v>
      </c>
      <c r="R41" s="81">
        <f>'MDV HDV Data'!R118</f>
        <v>0.49148931849932259</v>
      </c>
      <c r="S41" s="81">
        <f>'MDV HDV Data'!S118</f>
        <v>0.49131906616319487</v>
      </c>
      <c r="T41" s="81">
        <f>'MDV HDV Data'!T118</f>
        <v>0.49115076591744655</v>
      </c>
      <c r="U41" s="81">
        <f>'MDV HDV Data'!U118</f>
        <v>0.49098438443055242</v>
      </c>
      <c r="V41" s="81">
        <f>'MDV HDV Data'!V118</f>
        <v>0.49081988912567626</v>
      </c>
      <c r="W41" s="81">
        <f>'MDV HDV Data'!W118</f>
        <v>0.49065724815931477</v>
      </c>
      <c r="X41" s="81">
        <f>'MDV HDV Data'!X118</f>
        <v>0.49173997720829521</v>
      </c>
      <c r="Y41" s="81">
        <f>'MDV HDV Data'!Y118</f>
        <v>0.49281946661358439</v>
      </c>
      <c r="Z41" s="81">
        <f>'MDV HDV Data'!Z118</f>
        <v>0.49389565857525625</v>
      </c>
      <c r="AA41" s="81">
        <f>'MDV HDV Data'!AA118</f>
        <v>0.49496856738746731</v>
      </c>
      <c r="AB41" s="81">
        <f>'MDV HDV Data'!AB118</f>
        <v>0.49603820726555087</v>
      </c>
      <c r="AC41" s="81">
        <f>'MDV HDV Data'!AC118</f>
        <v>0.49603820811845928</v>
      </c>
      <c r="AD41" s="81">
        <f>'MDV HDV Data'!AD118</f>
        <v>0.49603821008954141</v>
      </c>
      <c r="AE41" s="81">
        <f>'MDV HDV Data'!AE118</f>
        <v>0.49603821311535928</v>
      </c>
      <c r="AF41" s="81">
        <f>'MDV HDV Data'!AF118</f>
        <v>0.49603821713672425</v>
      </c>
      <c r="AG41" s="81">
        <f>'MDV HDV Data'!AG118</f>
        <v>0.49603822209834753</v>
      </c>
    </row>
    <row r="42" spans="1:33" ht="15.75" x14ac:dyDescent="0.25">
      <c r="A42" s="46" t="s">
        <v>101</v>
      </c>
      <c r="B42" s="3" t="str">
        <f>'MDV HDV Data'!B119</f>
        <v>Freight LDV</v>
      </c>
      <c r="C42" s="81">
        <f>'MDV HDV Data'!C119</f>
        <v>0.50425806550824714</v>
      </c>
      <c r="D42" s="81">
        <f>'MDV HDV Data'!D119</f>
        <v>0.50340948181417278</v>
      </c>
      <c r="E42" s="81">
        <f>'MDV HDV Data'!E119</f>
        <v>0.50256990028596238</v>
      </c>
      <c r="F42" s="81">
        <f>'MDV HDV Data'!F119</f>
        <v>0.50173942310339903</v>
      </c>
      <c r="G42" s="81">
        <f>'MDV HDV Data'!G119</f>
        <v>0.50091815121891015</v>
      </c>
      <c r="H42" s="81">
        <f>'MDV HDV Data'!H119</f>
        <v>0.50010618432288967</v>
      </c>
      <c r="I42" s="81">
        <f>'MDV HDV Data'!I119</f>
        <v>0.5027698560214614</v>
      </c>
      <c r="J42" s="81">
        <f>'MDV HDV Data'!J119</f>
        <v>0.50541850911435982</v>
      </c>
      <c r="K42" s="81">
        <f>'MDV HDV Data'!K119</f>
        <v>0.50805150082309758</v>
      </c>
      <c r="L42" s="81">
        <f>'MDV HDV Data'!L119</f>
        <v>0.51066819383866102</v>
      </c>
      <c r="M42" s="81">
        <f>'MDV HDV Data'!M119</f>
        <v>0.51326795656536683</v>
      </c>
      <c r="N42" s="81">
        <f>'MDV HDV Data'!N119</f>
        <v>0.51228502694593225</v>
      </c>
      <c r="O42" s="81">
        <f>'MDV HDV Data'!O119</f>
        <v>0.51131821855549919</v>
      </c>
      <c r="P42" s="81">
        <f>'MDV HDV Data'!P119</f>
        <v>0.51036714132755379</v>
      </c>
      <c r="Q42" s="81">
        <f>'MDV HDV Data'!Q119</f>
        <v>0.50943141757352806</v>
      </c>
      <c r="R42" s="81">
        <f>'MDV HDV Data'!R119</f>
        <v>0.50851068150067735</v>
      </c>
      <c r="S42" s="81">
        <f>'MDV HDV Data'!S119</f>
        <v>0.50868093383680513</v>
      </c>
      <c r="T42" s="81">
        <f>'MDV HDV Data'!T119</f>
        <v>0.50884923408255356</v>
      </c>
      <c r="U42" s="81">
        <f>'MDV HDV Data'!U119</f>
        <v>0.50901561556944752</v>
      </c>
      <c r="V42" s="81">
        <f>'MDV HDV Data'!V119</f>
        <v>0.5091801108743238</v>
      </c>
      <c r="W42" s="81">
        <f>'MDV HDV Data'!W119</f>
        <v>0.50934275184068523</v>
      </c>
      <c r="X42" s="81">
        <f>'MDV HDV Data'!X119</f>
        <v>0.5082600227917049</v>
      </c>
      <c r="Y42" s="81">
        <f>'MDV HDV Data'!Y119</f>
        <v>0.50718053338641567</v>
      </c>
      <c r="Z42" s="81">
        <f>'MDV HDV Data'!Z119</f>
        <v>0.5061043414247437</v>
      </c>
      <c r="AA42" s="81">
        <f>'MDV HDV Data'!AA119</f>
        <v>0.50503143261253269</v>
      </c>
      <c r="AB42" s="81">
        <f>'MDV HDV Data'!AB119</f>
        <v>0.50396179273444908</v>
      </c>
      <c r="AC42" s="81">
        <f>'MDV HDV Data'!AC119</f>
        <v>0.50396179188154078</v>
      </c>
      <c r="AD42" s="81">
        <f>'MDV HDV Data'!AD119</f>
        <v>0.50396178991045848</v>
      </c>
      <c r="AE42" s="81">
        <f>'MDV HDV Data'!AE119</f>
        <v>0.50396178688464077</v>
      </c>
      <c r="AF42" s="81">
        <f>'MDV HDV Data'!AF119</f>
        <v>0.50396178286327586</v>
      </c>
      <c r="AG42" s="81">
        <f>'MDV HDV Data'!AG119</f>
        <v>0.50396177790165253</v>
      </c>
    </row>
    <row r="43" spans="1:33" ht="15.75" x14ac:dyDescent="0.25">
      <c r="A43" s="46" t="s">
        <v>102</v>
      </c>
      <c r="B43" s="3" t="str">
        <f>'MDV HDV Data'!B120</f>
        <v>Freight HDV</v>
      </c>
      <c r="C43" s="81">
        <f>'MDV HDV Data'!C120</f>
        <v>0.1309032665951492</v>
      </c>
      <c r="D43" s="81">
        <f>'MDV HDV Data'!D120</f>
        <v>0.134955642085446</v>
      </c>
      <c r="E43" s="81">
        <f>'MDV HDV Data'!E120</f>
        <v>0.13905249364066702</v>
      </c>
      <c r="F43" s="81">
        <f>'MDV HDV Data'!F120</f>
        <v>0.1431853813208924</v>
      </c>
      <c r="G43" s="81">
        <f>'MDV HDV Data'!G120</f>
        <v>0.14734500291744415</v>
      </c>
      <c r="H43" s="81">
        <f>'MDV HDV Data'!H120</f>
        <v>0.15152118887478963</v>
      </c>
      <c r="I43" s="81">
        <f>'MDV HDV Data'!I120</f>
        <v>0.15523669410022445</v>
      </c>
      <c r="J43" s="81">
        <f>'MDV HDV Data'!J120</f>
        <v>0.15896363905377345</v>
      </c>
      <c r="K43" s="81">
        <f>'MDV HDV Data'!K120</f>
        <v>0.16269806196615355</v>
      </c>
      <c r="L43" s="81">
        <f>'MDV HDV Data'!L120</f>
        <v>0.16643585059489518</v>
      </c>
      <c r="M43" s="81">
        <f>'MDV HDV Data'!M120</f>
        <v>0.17017275247182767</v>
      </c>
      <c r="N43" s="81">
        <f>'MDV HDV Data'!N120</f>
        <v>0.17328369079314188</v>
      </c>
      <c r="O43" s="81">
        <f>'MDV HDV Data'!O120</f>
        <v>0.17634354391431539</v>
      </c>
      <c r="P43" s="81">
        <f>'MDV HDV Data'!P120</f>
        <v>0.1793524367515015</v>
      </c>
      <c r="Q43" s="81">
        <f>'MDV HDV Data'!Q120</f>
        <v>0.18231051233930526</v>
      </c>
      <c r="R43" s="81">
        <f>'MDV HDV Data'!R120</f>
        <v>0.18521793139195711</v>
      </c>
      <c r="S43" s="81">
        <f>'MDV HDV Data'!S120</f>
        <v>0.18761357493840458</v>
      </c>
      <c r="T43" s="81">
        <f>'MDV HDV Data'!T120</f>
        <v>0.1899641826761248</v>
      </c>
      <c r="U43" s="81">
        <f>'MDV HDV Data'!U120</f>
        <v>0.19227062695995598</v>
      </c>
      <c r="V43" s="81">
        <f>'MDV HDV Data'!V120</f>
        <v>0.19453376279962023</v>
      </c>
      <c r="W43" s="81">
        <f>'MDV HDV Data'!W120</f>
        <v>0.19675442817726757</v>
      </c>
      <c r="X43" s="81">
        <f>'MDV HDV Data'!X120</f>
        <v>0.1987197332874831</v>
      </c>
      <c r="Y43" s="81">
        <f>'MDV HDV Data'!Y120</f>
        <v>0.20059075154972006</v>
      </c>
      <c r="Z43" s="81">
        <f>'MDV HDV Data'!Z120</f>
        <v>0.20242141223922069</v>
      </c>
      <c r="AA43" s="81">
        <f>'MDV HDV Data'!AA120</f>
        <v>0.20421266531069251</v>
      </c>
      <c r="AB43" s="81">
        <f>'MDV HDV Data'!AB120</f>
        <v>0.20596543117526739</v>
      </c>
      <c r="AC43" s="81">
        <f>'MDV HDV Data'!AC120</f>
        <v>0.20765371256251813</v>
      </c>
      <c r="AD43" s="81">
        <f>'MDV HDV Data'!AD120</f>
        <v>0.20930742886212308</v>
      </c>
      <c r="AE43" s="81">
        <f>'MDV HDV Data'!AE120</f>
        <v>0.21092747383197141</v>
      </c>
      <c r="AF43" s="81">
        <f>'MDV HDV Data'!AF120</f>
        <v>0.21251471254841123</v>
      </c>
      <c r="AG43" s="81">
        <f>'MDV HDV Data'!AG120</f>
        <v>0.21406998251195397</v>
      </c>
    </row>
    <row r="44" spans="1:33" ht="15.75" x14ac:dyDescent="0.25">
      <c r="A44" s="46" t="s">
        <v>103</v>
      </c>
      <c r="B44" s="3" t="str">
        <f>'MDV HDV Data'!B121</f>
        <v>Freight HDV</v>
      </c>
      <c r="C44" s="81">
        <f>'MDV HDV Data'!C121</f>
        <v>0.19459673561022794</v>
      </c>
      <c r="D44" s="81">
        <f>'MDV HDV Data'!D121</f>
        <v>0.19341675751393353</v>
      </c>
      <c r="E44" s="81">
        <f>'MDV HDV Data'!E121</f>
        <v>0.1923723161231301</v>
      </c>
      <c r="F44" s="81">
        <f>'MDV HDV Data'!F121</f>
        <v>0.19146581397200588</v>
      </c>
      <c r="G44" s="81">
        <f>'MDV HDV Data'!G121</f>
        <v>0.19069892723619858</v>
      </c>
      <c r="H44" s="81">
        <f>'MDV HDV Data'!H121</f>
        <v>0.19007251808908215</v>
      </c>
      <c r="I44" s="81">
        <f>'MDV HDV Data'!I121</f>
        <v>0.18919586873218178</v>
      </c>
      <c r="J44" s="81">
        <f>'MDV HDV Data'!J121</f>
        <v>0.18837584654730169</v>
      </c>
      <c r="K44" s="81">
        <f>'MDV HDV Data'!K121</f>
        <v>0.18761407373919198</v>
      </c>
      <c r="L44" s="81">
        <f>'MDV HDV Data'!L121</f>
        <v>0.1869120728678188</v>
      </c>
      <c r="M44" s="81">
        <f>'MDV HDV Data'!M121</f>
        <v>0.18627125614572565</v>
      </c>
      <c r="N44" s="81">
        <f>'MDV HDV Data'!N121</f>
        <v>0.18539300214499632</v>
      </c>
      <c r="O44" s="81">
        <f>'MDV HDV Data'!O121</f>
        <v>0.18453616440853934</v>
      </c>
      <c r="P44" s="81">
        <f>'MDV HDV Data'!P121</f>
        <v>0.18370058277791981</v>
      </c>
      <c r="Q44" s="81">
        <f>'MDV HDV Data'!Q121</f>
        <v>0.18288609116700646</v>
      </c>
      <c r="R44" s="81">
        <f>'MDV HDV Data'!R121</f>
        <v>0.18209251778703087</v>
      </c>
      <c r="S44" s="81">
        <f>'MDV HDV Data'!S121</f>
        <v>0.18157875724429232</v>
      </c>
      <c r="T44" s="81">
        <f>'MDV HDV Data'!T121</f>
        <v>0.1810754108170379</v>
      </c>
      <c r="U44" s="81">
        <f>'MDV HDV Data'!U121</f>
        <v>0.18058225768198491</v>
      </c>
      <c r="V44" s="81">
        <f>'MDV HDV Data'!V121</f>
        <v>0.18009908192613755</v>
      </c>
      <c r="W44" s="81">
        <f>'MDV HDV Data'!W121</f>
        <v>0.17962567243874411</v>
      </c>
      <c r="X44" s="81">
        <f>'MDV HDV Data'!X121</f>
        <v>0.17903374645536954</v>
      </c>
      <c r="Y44" s="81">
        <f>'MDV HDV Data'!Y121</f>
        <v>0.17846527873688128</v>
      </c>
      <c r="Z44" s="81">
        <f>'MDV HDV Data'!Z121</f>
        <v>0.17790759531621123</v>
      </c>
      <c r="AA44" s="81">
        <f>'MDV HDV Data'!AA121</f>
        <v>0.17736044572655935</v>
      </c>
      <c r="AB44" s="81">
        <f>'MDV HDV Data'!AB121</f>
        <v>0.17682358728766165</v>
      </c>
      <c r="AC44" s="81">
        <f>'MDV HDV Data'!AC121</f>
        <v>0.17631519873761545</v>
      </c>
      <c r="AD44" s="81">
        <f>'MDV HDV Data'!AD121</f>
        <v>0.1758162547231307</v>
      </c>
      <c r="AE44" s="81">
        <f>'MDV HDV Data'!AE121</f>
        <v>0.17532652111359212</v>
      </c>
      <c r="AF44" s="81">
        <f>'MDV HDV Data'!AF121</f>
        <v>0.17484577110888702</v>
      </c>
      <c r="AG44" s="81">
        <f>'MDV HDV Data'!AG121</f>
        <v>0.17437378496150294</v>
      </c>
    </row>
    <row r="45" spans="1:33" ht="15.75" x14ac:dyDescent="0.25">
      <c r="A45" s="46" t="s">
        <v>104</v>
      </c>
      <c r="B45" s="3" t="str">
        <f>'MDV HDV Data'!B122</f>
        <v>Freight HDV</v>
      </c>
      <c r="C45" s="81">
        <f>'MDV HDV Data'!C122</f>
        <v>0.67014767001315834</v>
      </c>
      <c r="D45" s="81">
        <f>'MDV HDV Data'!D122</f>
        <v>0.66710913184500642</v>
      </c>
      <c r="E45" s="81">
        <f>'MDV HDV Data'!E122</f>
        <v>0.66388201907699707</v>
      </c>
      <c r="F45" s="81">
        <f>'MDV HDV Data'!F122</f>
        <v>0.6604720932588144</v>
      </c>
      <c r="G45" s="81">
        <f>'MDV HDV Data'!G122</f>
        <v>0.65688672492395583</v>
      </c>
      <c r="H45" s="81">
        <f>'MDV HDV Data'!H122</f>
        <v>0.65313499066802794</v>
      </c>
      <c r="I45" s="81">
        <f>'MDV HDV Data'!I122</f>
        <v>0.65009018362249116</v>
      </c>
      <c r="J45" s="81">
        <f>'MDV HDV Data'!J122</f>
        <v>0.64697312067235824</v>
      </c>
      <c r="K45" s="81">
        <f>'MDV HDV Data'!K122</f>
        <v>0.64378626332591482</v>
      </c>
      <c r="L45" s="81">
        <f>'MDV HDV Data'!L122</f>
        <v>0.64053233673234622</v>
      </c>
      <c r="M45" s="81">
        <f>'MDV HDV Data'!M122</f>
        <v>0.63721433015103235</v>
      </c>
      <c r="N45" s="81">
        <f>'MDV HDV Data'!N122</f>
        <v>0.63477808358772436</v>
      </c>
      <c r="O45" s="81">
        <f>'MDV HDV Data'!O122</f>
        <v>0.63237043209709598</v>
      </c>
      <c r="P45" s="81">
        <f>'MDV HDV Data'!P122</f>
        <v>0.62999150647584168</v>
      </c>
      <c r="Q45" s="81">
        <f>'MDV HDV Data'!Q122</f>
        <v>0.62764142405628387</v>
      </c>
      <c r="R45" s="81">
        <f>'MDV HDV Data'!R122</f>
        <v>0.6253202888379662</v>
      </c>
      <c r="S45" s="81">
        <f>'MDV HDV Data'!S122</f>
        <v>0.62330214112608673</v>
      </c>
      <c r="T45" s="81">
        <f>'MDV HDV Data'!T122</f>
        <v>0.62131949076911763</v>
      </c>
      <c r="U45" s="81">
        <f>'MDV HDV Data'!U122</f>
        <v>0.61937168562683609</v>
      </c>
      <c r="V45" s="81">
        <f>'MDV HDV Data'!V122</f>
        <v>0.61745808577400663</v>
      </c>
      <c r="W45" s="81">
        <f>'MDV HDV Data'!W122</f>
        <v>0.61557806329810327</v>
      </c>
      <c r="X45" s="81">
        <f>'MDV HDV Data'!X122</f>
        <v>0.61411083095794616</v>
      </c>
      <c r="Y45" s="81">
        <f>'MDV HDV Data'!Y122</f>
        <v>0.61271784699500542</v>
      </c>
      <c r="Z45" s="81">
        <f>'MDV HDV Data'!Z122</f>
        <v>0.61135573780403485</v>
      </c>
      <c r="AA45" s="81">
        <f>'MDV HDV Data'!AA122</f>
        <v>0.61002377033851218</v>
      </c>
      <c r="AB45" s="81">
        <f>'MDV HDV Data'!AB122</f>
        <v>0.60872123436168801</v>
      </c>
      <c r="AC45" s="81">
        <f>'MDV HDV Data'!AC122</f>
        <v>0.60747505005534963</v>
      </c>
      <c r="AD45" s="81">
        <f>'MDV HDV Data'!AD122</f>
        <v>0.60625544820094945</v>
      </c>
      <c r="AE45" s="81">
        <f>'MDV HDV Data'!AE122</f>
        <v>0.60506173053366608</v>
      </c>
      <c r="AF45" s="81">
        <f>'MDV HDV Data'!AF122</f>
        <v>0.60389322139047386</v>
      </c>
      <c r="AG45" s="81">
        <f>'MDV HDV Data'!AG122</f>
        <v>0.60274926683392283</v>
      </c>
    </row>
    <row r="46" spans="1:33" ht="15.75" x14ac:dyDescent="0.25">
      <c r="A46" s="46" t="s">
        <v>105</v>
      </c>
      <c r="B46" s="3" t="str">
        <f>'MDV HDV Data'!B123</f>
        <v>Freight HDV</v>
      </c>
      <c r="C46" s="81">
        <f>'MDV HDV Data'!C123</f>
        <v>4.3523277814644466E-3</v>
      </c>
      <c r="D46" s="81">
        <f>'MDV HDV Data'!D123</f>
        <v>4.5184685556140447E-3</v>
      </c>
      <c r="E46" s="81">
        <f>'MDV HDV Data'!E123</f>
        <v>4.6931711592057609E-3</v>
      </c>
      <c r="F46" s="81">
        <f>'MDV HDV Data'!F123</f>
        <v>4.8767114482873384E-3</v>
      </c>
      <c r="G46" s="81">
        <f>'MDV HDV Data'!G123</f>
        <v>5.0693449224016108E-3</v>
      </c>
      <c r="H46" s="81">
        <f>'MDV HDV Data'!H123</f>
        <v>5.2713023681002381E-3</v>
      </c>
      <c r="I46" s="81">
        <f>'MDV HDV Data'!I123</f>
        <v>5.477253545102612E-3</v>
      </c>
      <c r="J46" s="81">
        <f>'MDV HDV Data'!J123</f>
        <v>5.6873937265665697E-3</v>
      </c>
      <c r="K46" s="81">
        <f>'MDV HDV Data'!K123</f>
        <v>5.9016009687397038E-3</v>
      </c>
      <c r="L46" s="81">
        <f>'MDV HDV Data'!L123</f>
        <v>6.1197398049398196E-3</v>
      </c>
      <c r="M46" s="81">
        <f>'MDV HDV Data'!M123</f>
        <v>6.3416612314141684E-3</v>
      </c>
      <c r="N46" s="81">
        <f>'MDV HDV Data'!N123</f>
        <v>6.5452234741375584E-3</v>
      </c>
      <c r="O46" s="81">
        <f>'MDV HDV Data'!O123</f>
        <v>6.7498595800491818E-3</v>
      </c>
      <c r="P46" s="81">
        <f>'MDV HDV Data'!P123</f>
        <v>6.9554739947369354E-3</v>
      </c>
      <c r="Q46" s="81">
        <f>'MDV HDV Data'!Q123</f>
        <v>7.161972437404204E-3</v>
      </c>
      <c r="R46" s="81">
        <f>'MDV HDV Data'!R123</f>
        <v>7.3692619830457049E-3</v>
      </c>
      <c r="S46" s="81">
        <f>'MDV HDV Data'!S123</f>
        <v>7.5055266912164376E-3</v>
      </c>
      <c r="T46" s="81">
        <f>'MDV HDV Data'!T123</f>
        <v>7.6409157377195884E-3</v>
      </c>
      <c r="U46" s="81">
        <f>'MDV HDV Data'!U123</f>
        <v>7.7754297312231883E-3</v>
      </c>
      <c r="V46" s="81">
        <f>'MDV HDV Data'!V123</f>
        <v>7.9090695002355365E-3</v>
      </c>
      <c r="W46" s="81">
        <f>'MDV HDV Data'!W123</f>
        <v>8.0418360858851966E-3</v>
      </c>
      <c r="X46" s="81">
        <f>'MDV HDV Data'!X123</f>
        <v>8.1356892992012105E-3</v>
      </c>
      <c r="Y46" s="81">
        <f>'MDV HDV Data'!Y123</f>
        <v>8.2261227183933142E-3</v>
      </c>
      <c r="Z46" s="81">
        <f>'MDV HDV Data'!Z123</f>
        <v>8.3152546405331797E-3</v>
      </c>
      <c r="AA46" s="81">
        <f>'MDV HDV Data'!AA123</f>
        <v>8.403118624235829E-3</v>
      </c>
      <c r="AB46" s="81">
        <f>'MDV HDV Data'!AB123</f>
        <v>8.4897471753829605E-3</v>
      </c>
      <c r="AC46" s="81">
        <f>'MDV HDV Data'!AC123</f>
        <v>8.5560386445168342E-3</v>
      </c>
      <c r="AD46" s="81">
        <f>'MDV HDV Data'!AD123</f>
        <v>8.620868213796826E-3</v>
      </c>
      <c r="AE46" s="81">
        <f>'MDV HDV Data'!AE123</f>
        <v>8.6842745207704741E-3</v>
      </c>
      <c r="AF46" s="81">
        <f>'MDV HDV Data'!AF123</f>
        <v>8.7462949522279284E-3</v>
      </c>
      <c r="AG46" s="81">
        <f>'MDV HDV Data'!AG123</f>
        <v>8.806965692620258E-3</v>
      </c>
    </row>
    <row r="47" spans="1:33" ht="15.75" x14ac:dyDescent="0.25">
      <c r="A47" s="46" t="s">
        <v>106</v>
      </c>
      <c r="B47" s="3" t="str">
        <f>'MDV HDV Data'!B124</f>
        <v>Passenger HDV</v>
      </c>
      <c r="C47" s="81">
        <f>'MDV HDV Data'!C124</f>
        <v>0.1172221722296678</v>
      </c>
      <c r="D47" s="81">
        <f>'MDV HDV Data'!D124</f>
        <v>0.11670916544200399</v>
      </c>
      <c r="E47" s="81">
        <f>'MDV HDV Data'!E124</f>
        <v>0.11619261710031827</v>
      </c>
      <c r="F47" s="81">
        <f>'MDV HDV Data'!F124</f>
        <v>0.1156724415145344</v>
      </c>
      <c r="G47" s="81">
        <f>'MDV HDV Data'!G124</f>
        <v>0.1151485494141315</v>
      </c>
      <c r="H47" s="81">
        <f>'MDV HDV Data'!H124</f>
        <v>0.11462084777432932</v>
      </c>
      <c r="I47" s="81">
        <f>'MDV HDV Data'!I124</f>
        <v>0.11438758648828035</v>
      </c>
      <c r="J47" s="81">
        <f>'MDV HDV Data'!J124</f>
        <v>0.11415004035384638</v>
      </c>
      <c r="K47" s="81">
        <f>'MDV HDV Data'!K124</f>
        <v>0.11390810219872111</v>
      </c>
      <c r="L47" s="81">
        <f>'MDV HDV Data'!L124</f>
        <v>0.11366166123811815</v>
      </c>
      <c r="M47" s="81">
        <f>'MDV HDV Data'!M124</f>
        <v>0.11341060292159456</v>
      </c>
      <c r="N47" s="81">
        <f>'MDV HDV Data'!N124</f>
        <v>0.11329193949635244</v>
      </c>
      <c r="O47" s="81">
        <f>'MDV HDV Data'!O124</f>
        <v>0.1131680761829839</v>
      </c>
      <c r="P47" s="81">
        <f>'MDV HDV Data'!P124</f>
        <v>0.11303892734249787</v>
      </c>
      <c r="Q47" s="81">
        <f>'MDV HDV Data'!Q124</f>
        <v>0.1129044052879369</v>
      </c>
      <c r="R47" s="81">
        <f>'MDV HDV Data'!R124</f>
        <v>0.11276442022655996</v>
      </c>
      <c r="S47" s="81">
        <f>'MDV HDV Data'!S124</f>
        <v>0.11302525550546788</v>
      </c>
      <c r="T47" s="81">
        <f>'MDV HDV Data'!T124</f>
        <v>0.11328423736971623</v>
      </c>
      <c r="U47" s="81">
        <f>'MDV HDV Data'!U124</f>
        <v>0.11354138187902169</v>
      </c>
      <c r="V47" s="81">
        <f>'MDV HDV Data'!V124</f>
        <v>0.11379670496308826</v>
      </c>
      <c r="W47" s="81">
        <f>'MDV HDV Data'!W124</f>
        <v>0.11405022242140281</v>
      </c>
      <c r="X47" s="81">
        <f>'MDV HDV Data'!X124</f>
        <v>0.11432606300813342</v>
      </c>
      <c r="Y47" s="81">
        <f>'MDV HDV Data'!Y124</f>
        <v>0.11460264549028433</v>
      </c>
      <c r="Z47" s="81">
        <f>'MDV HDV Data'!Z124</f>
        <v>0.11487998213314272</v>
      </c>
      <c r="AA47" s="81">
        <f>'MDV HDV Data'!AA124</f>
        <v>0.11515807489048964</v>
      </c>
      <c r="AB47" s="81">
        <f>'MDV HDV Data'!AB124</f>
        <v>0.11543692572759404</v>
      </c>
      <c r="AC47" s="81">
        <f>'MDV HDV Data'!AC124</f>
        <v>0.11537051798215114</v>
      </c>
      <c r="AD47" s="81">
        <f>'MDV HDV Data'!AD124</f>
        <v>0.11530399412932053</v>
      </c>
      <c r="AE47" s="81">
        <f>'MDV HDV Data'!AE124</f>
        <v>0.11523735387886173</v>
      </c>
      <c r="AF47" s="81">
        <f>'MDV HDV Data'!AF124</f>
        <v>0.11517059694069202</v>
      </c>
      <c r="AG47" s="81">
        <f>'MDV HDV Data'!AG124</f>
        <v>0.11510372302483096</v>
      </c>
    </row>
    <row r="48" spans="1:33" ht="15.75" x14ac:dyDescent="0.25">
      <c r="A48" s="46" t="s">
        <v>107</v>
      </c>
      <c r="B48" s="3" t="str">
        <f>'MDV HDV Data'!B125</f>
        <v>Passenger HDV</v>
      </c>
      <c r="C48" s="81">
        <f>'MDV HDV Data'!C125</f>
        <v>0.14676587236243849</v>
      </c>
      <c r="D48" s="81">
        <f>'MDV HDV Data'!D125</f>
        <v>0.1451896955071463</v>
      </c>
      <c r="E48" s="81">
        <f>'MDV HDV Data'!E125</f>
        <v>0.14365318745567021</v>
      </c>
      <c r="F48" s="81">
        <f>'MDV HDV Data'!F125</f>
        <v>0.14215763196406472</v>
      </c>
      <c r="G48" s="81">
        <f>'MDV HDV Data'!G125</f>
        <v>0.14070436286848287</v>
      </c>
      <c r="H48" s="81">
        <f>'MDV HDV Data'!H125</f>
        <v>0.13929476659975262</v>
      </c>
      <c r="I48" s="81">
        <f>'MDV HDV Data'!I125</f>
        <v>0.13811061346554546</v>
      </c>
      <c r="J48" s="81">
        <f>'MDV HDV Data'!J125</f>
        <v>0.13696942957777639</v>
      </c>
      <c r="K48" s="81">
        <f>'MDV HDV Data'!K125</f>
        <v>0.13587236668280223</v>
      </c>
      <c r="L48" s="81">
        <f>'MDV HDV Data'!L125</f>
        <v>0.13482061534869588</v>
      </c>
      <c r="M48" s="81">
        <f>'MDV HDV Data'!M125</f>
        <v>0.13381540661305311</v>
      </c>
      <c r="N48" s="81">
        <f>'MDV HDV Data'!N125</f>
        <v>0.13307050779159563</v>
      </c>
      <c r="O48" s="81">
        <f>'MDV HDV Data'!O125</f>
        <v>0.13237304984160822</v>
      </c>
      <c r="P48" s="81">
        <f>'MDV HDV Data'!P125</f>
        <v>0.131723908273299</v>
      </c>
      <c r="Q48" s="81">
        <f>'MDV HDV Data'!Q125</f>
        <v>0.13112397770696618</v>
      </c>
      <c r="R48" s="81">
        <f>'MDV HDV Data'!R125</f>
        <v>0.13057417244713532</v>
      </c>
      <c r="S48" s="81">
        <f>'MDV HDV Data'!S125</f>
        <v>0.1305209042955138</v>
      </c>
      <c r="T48" s="81">
        <f>'MDV HDV Data'!T125</f>
        <v>0.13046809980157481</v>
      </c>
      <c r="U48" s="81">
        <f>'MDV HDV Data'!U125</f>
        <v>0.13041575536194355</v>
      </c>
      <c r="V48" s="81">
        <f>'MDV HDV Data'!V125</f>
        <v>0.13036386738678754</v>
      </c>
      <c r="W48" s="81">
        <f>'MDV HDV Data'!W125</f>
        <v>0.13031243230045952</v>
      </c>
      <c r="X48" s="81">
        <f>'MDV HDV Data'!X125</f>
        <v>0.13023145289848229</v>
      </c>
      <c r="Y48" s="81">
        <f>'MDV HDV Data'!Y125</f>
        <v>0.13015055848511334</v>
      </c>
      <c r="Z48" s="81">
        <f>'MDV HDV Data'!Z125</f>
        <v>0.13006964674102608</v>
      </c>
      <c r="AA48" s="81">
        <f>'MDV HDV Data'!AA125</f>
        <v>0.12998871852614866</v>
      </c>
      <c r="AB48" s="81">
        <f>'MDV HDV Data'!AB125</f>
        <v>0.12990777471047696</v>
      </c>
      <c r="AC48" s="81">
        <f>'MDV HDV Data'!AC125</f>
        <v>0.12985850785335587</v>
      </c>
      <c r="AD48" s="81">
        <f>'MDV HDV Data'!AD125</f>
        <v>0.1298092436524402</v>
      </c>
      <c r="AE48" s="81">
        <f>'MDV HDV Data'!AE125</f>
        <v>0.12975998234586247</v>
      </c>
      <c r="AF48" s="81">
        <f>'MDV HDV Data'!AF125</f>
        <v>0.12971072417470064</v>
      </c>
      <c r="AG48" s="81">
        <f>'MDV HDV Data'!AG125</f>
        <v>0.12966146938292097</v>
      </c>
    </row>
    <row r="49" spans="1:33" ht="15.75" x14ac:dyDescent="0.25">
      <c r="A49" s="46" t="s">
        <v>108</v>
      </c>
      <c r="B49" s="3" t="str">
        <f>'MDV HDV Data'!B126</f>
        <v>Passenger HDV</v>
      </c>
      <c r="C49" s="81">
        <f>'MDV HDV Data'!C126</f>
        <v>0.27376795970867768</v>
      </c>
      <c r="D49" s="81">
        <f>'MDV HDV Data'!D126</f>
        <v>0.27414391934154964</v>
      </c>
      <c r="E49" s="81">
        <f>'MDV HDV Data'!E126</f>
        <v>0.27450720360419772</v>
      </c>
      <c r="F49" s="81">
        <f>'MDV HDV Data'!F126</f>
        <v>0.27485742238084454</v>
      </c>
      <c r="G49" s="81">
        <f>'MDV HDV Data'!G126</f>
        <v>0.27519417002462176</v>
      </c>
      <c r="H49" s="81">
        <f>'MDV HDV Data'!H126</f>
        <v>0.27551702458584493</v>
      </c>
      <c r="I49" s="81">
        <f>'MDV HDV Data'!I126</f>
        <v>0.275556904776673</v>
      </c>
      <c r="J49" s="81">
        <f>'MDV HDV Data'!J126</f>
        <v>0.27558433791975057</v>
      </c>
      <c r="K49" s="81">
        <f>'MDV HDV Data'!K126</f>
        <v>0.27559899478157107</v>
      </c>
      <c r="L49" s="81">
        <f>'MDV HDV Data'!L126</f>
        <v>0.27560053504137749</v>
      </c>
      <c r="M49" s="81">
        <f>'MDV HDV Data'!M126</f>
        <v>0.27558860682068326</v>
      </c>
      <c r="N49" s="81">
        <f>'MDV HDV Data'!N126</f>
        <v>0.27572734367687168</v>
      </c>
      <c r="O49" s="81">
        <f>'MDV HDV Data'!O126</f>
        <v>0.27585086715396151</v>
      </c>
      <c r="P49" s="81">
        <f>'MDV HDV Data'!P126</f>
        <v>0.27595892351216428</v>
      </c>
      <c r="Q49" s="81">
        <f>'MDV HDV Data'!Q126</f>
        <v>0.2760512530914912</v>
      </c>
      <c r="R49" s="81">
        <f>'MDV HDV Data'!R126</f>
        <v>0.27612759014093524</v>
      </c>
      <c r="S49" s="81">
        <f>'MDV HDV Data'!S126</f>
        <v>0.27599596949335042</v>
      </c>
      <c r="T49" s="81">
        <f>'MDV HDV Data'!T126</f>
        <v>0.27586439120382017</v>
      </c>
      <c r="U49" s="81">
        <f>'MDV HDV Data'!U126</f>
        <v>0.27573286299682837</v>
      </c>
      <c r="V49" s="81">
        <f>'MDV HDV Data'!V126</f>
        <v>0.27560139239546483</v>
      </c>
      <c r="W49" s="81">
        <f>'MDV HDV Data'!W126</f>
        <v>0.27546998672633882</v>
      </c>
      <c r="X49" s="81">
        <f>'MDV HDV Data'!X126</f>
        <v>0.27548157510773125</v>
      </c>
      <c r="Y49" s="81">
        <f>'MDV HDV Data'!Y126</f>
        <v>0.27549320990363158</v>
      </c>
      <c r="Z49" s="81">
        <f>'MDV HDV Data'!Z126</f>
        <v>0.27550478566730174</v>
      </c>
      <c r="AA49" s="81">
        <f>'MDV HDV Data'!AA126</f>
        <v>0.27551630208187583</v>
      </c>
      <c r="AB49" s="81">
        <f>'MDV HDV Data'!AB126</f>
        <v>0.27552775882575559</v>
      </c>
      <c r="AC49" s="81">
        <f>'MDV HDV Data'!AC126</f>
        <v>0.27555852017992283</v>
      </c>
      <c r="AD49" s="81">
        <f>'MDV HDV Data'!AD126</f>
        <v>0.27558930305729873</v>
      </c>
      <c r="AE49" s="81">
        <f>'MDV HDV Data'!AE126</f>
        <v>0.27562010742777548</v>
      </c>
      <c r="AF49" s="81">
        <f>'MDV HDV Data'!AF126</f>
        <v>0.27565093326002849</v>
      </c>
      <c r="AG49" s="81">
        <f>'MDV HDV Data'!AG126</f>
        <v>0.27568178052155834</v>
      </c>
    </row>
    <row r="50" spans="1:33" ht="15.75" x14ac:dyDescent="0.25">
      <c r="A50" s="46" t="s">
        <v>109</v>
      </c>
      <c r="B50" s="3" t="str">
        <f>'MDV HDV Data'!B127</f>
        <v>Passenger HDV</v>
      </c>
      <c r="C50" s="81">
        <f>'MDV HDV Data'!C127</f>
        <v>0.46224399569921598</v>
      </c>
      <c r="D50" s="81">
        <f>'MDV HDV Data'!D127</f>
        <v>0.46395721970930009</v>
      </c>
      <c r="E50" s="81">
        <f>'MDV HDV Data'!E127</f>
        <v>0.46564699183981384</v>
      </c>
      <c r="F50" s="81">
        <f>'MDV HDV Data'!F127</f>
        <v>0.46731250414055625</v>
      </c>
      <c r="G50" s="81">
        <f>'MDV HDV Data'!G127</f>
        <v>0.46895291769276387</v>
      </c>
      <c r="H50" s="81">
        <f>'MDV HDV Data'!H127</f>
        <v>0.47056736104007313</v>
      </c>
      <c r="I50" s="81">
        <f>'MDV HDV Data'!I127</f>
        <v>0.47194489526950129</v>
      </c>
      <c r="J50" s="81">
        <f>'MDV HDV Data'!J127</f>
        <v>0.47329619214862662</v>
      </c>
      <c r="K50" s="81">
        <f>'MDV HDV Data'!K127</f>
        <v>0.47462053633690554</v>
      </c>
      <c r="L50" s="81">
        <f>'MDV HDV Data'!L127</f>
        <v>0.47591718837180841</v>
      </c>
      <c r="M50" s="81">
        <f>'MDV HDV Data'!M127</f>
        <v>0.47718538364466906</v>
      </c>
      <c r="N50" s="81">
        <f>'MDV HDV Data'!N127</f>
        <v>0.47791020903518028</v>
      </c>
      <c r="O50" s="81">
        <f>'MDV HDV Data'!O127</f>
        <v>0.47860800682144639</v>
      </c>
      <c r="P50" s="81">
        <f>'MDV HDV Data'!P127</f>
        <v>0.47927824087203891</v>
      </c>
      <c r="Q50" s="81">
        <f>'MDV HDV Data'!Q127</f>
        <v>0.47992036391360571</v>
      </c>
      <c r="R50" s="81">
        <f>'MDV HDV Data'!R127</f>
        <v>0.48053381718536947</v>
      </c>
      <c r="S50" s="81">
        <f>'MDV HDV Data'!S127</f>
        <v>0.48045787070566787</v>
      </c>
      <c r="T50" s="81">
        <f>'MDV HDV Data'!T127</f>
        <v>0.48038327162488881</v>
      </c>
      <c r="U50" s="81">
        <f>'MDV HDV Data'!U127</f>
        <v>0.4803099997622064</v>
      </c>
      <c r="V50" s="81">
        <f>'MDV HDV Data'!V127</f>
        <v>0.48023803525465941</v>
      </c>
      <c r="W50" s="81">
        <f>'MDV HDV Data'!W127</f>
        <v>0.48016735855179882</v>
      </c>
      <c r="X50" s="81">
        <f>'MDV HDV Data'!X127</f>
        <v>0.47996090898565308</v>
      </c>
      <c r="Y50" s="81">
        <f>'MDV HDV Data'!Y127</f>
        <v>0.4797535861209708</v>
      </c>
      <c r="Z50" s="81">
        <f>'MDV HDV Data'!Z127</f>
        <v>0.47954558545852932</v>
      </c>
      <c r="AA50" s="81">
        <f>'MDV HDV Data'!AA127</f>
        <v>0.47933690450148592</v>
      </c>
      <c r="AB50" s="81">
        <f>'MDV HDV Data'!AB127</f>
        <v>0.47912754073617347</v>
      </c>
      <c r="AC50" s="81">
        <f>'MDV HDV Data'!AC127</f>
        <v>0.47921245398457013</v>
      </c>
      <c r="AD50" s="81">
        <f>'MDV HDV Data'!AD127</f>
        <v>0.47929745916094069</v>
      </c>
      <c r="AE50" s="81">
        <f>'MDV HDV Data'!AE127</f>
        <v>0.47938255634750027</v>
      </c>
      <c r="AF50" s="81">
        <f>'MDV HDV Data'!AF127</f>
        <v>0.47946774562457878</v>
      </c>
      <c r="AG50" s="81">
        <f>'MDV HDV Data'!AG127</f>
        <v>0.47955302707068981</v>
      </c>
    </row>
    <row r="51" spans="1:33" ht="15.75" x14ac:dyDescent="0.25">
      <c r="A51" s="46"/>
      <c r="B51" s="39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</row>
    <row r="52" spans="1:33" ht="15.75" x14ac:dyDescent="0.25">
      <c r="A52" s="54" t="s">
        <v>176</v>
      </c>
      <c r="B52" s="39" t="s">
        <v>164</v>
      </c>
      <c r="C52" s="39">
        <v>2020</v>
      </c>
      <c r="D52" s="39">
        <v>2021</v>
      </c>
      <c r="E52" s="39">
        <v>2022</v>
      </c>
      <c r="F52" s="39">
        <v>2023</v>
      </c>
      <c r="G52" s="39">
        <v>2024</v>
      </c>
      <c r="H52" s="39">
        <v>2025</v>
      </c>
      <c r="I52" s="39">
        <v>2026</v>
      </c>
      <c r="J52" s="39">
        <v>2027</v>
      </c>
      <c r="K52" s="39">
        <v>2028</v>
      </c>
      <c r="L52" s="39">
        <v>2029</v>
      </c>
      <c r="M52" s="39">
        <v>2030</v>
      </c>
      <c r="N52" s="39">
        <v>2031</v>
      </c>
      <c r="O52" s="39">
        <v>2032</v>
      </c>
      <c r="P52" s="39">
        <v>2033</v>
      </c>
      <c r="Q52" s="39">
        <v>2034</v>
      </c>
      <c r="R52" s="39">
        <v>2035</v>
      </c>
      <c r="S52" s="39">
        <v>2036</v>
      </c>
      <c r="T52" s="39">
        <v>2037</v>
      </c>
      <c r="U52" s="39">
        <v>2038</v>
      </c>
      <c r="V52" s="39">
        <v>2039</v>
      </c>
      <c r="W52" s="39">
        <v>2040</v>
      </c>
      <c r="X52" s="39">
        <v>2041</v>
      </c>
      <c r="Y52" s="39">
        <v>2042</v>
      </c>
      <c r="Z52" s="39">
        <v>2043</v>
      </c>
      <c r="AA52" s="39">
        <v>2044</v>
      </c>
      <c r="AB52" s="39">
        <v>2045</v>
      </c>
      <c r="AC52" s="39">
        <v>2046</v>
      </c>
      <c r="AD52" s="39">
        <v>2047</v>
      </c>
      <c r="AE52" s="39">
        <v>2048</v>
      </c>
      <c r="AF52" s="39">
        <v>2049</v>
      </c>
      <c r="AG52" s="39">
        <v>2050</v>
      </c>
    </row>
    <row r="53" spans="1:33" ht="15.75" x14ac:dyDescent="0.25">
      <c r="A53" s="46" t="s">
        <v>100</v>
      </c>
      <c r="B53" s="3" t="str">
        <f>B41</f>
        <v>Freight LDV</v>
      </c>
      <c r="C53" s="63"/>
      <c r="D53" s="63"/>
      <c r="E53" s="89">
        <f>E41*E29</f>
        <v>2.3611628274286384E-2</v>
      </c>
      <c r="F53" s="89">
        <f>F41*E29</f>
        <v>2.365104872458932E-2</v>
      </c>
      <c r="G53" s="89">
        <f t="shared" ref="G53:R53" si="4">G41*F29</f>
        <v>2.4557943822482428E-2</v>
      </c>
      <c r="H53" s="89">
        <f t="shared" si="4"/>
        <v>2.4715633841866369E-2</v>
      </c>
      <c r="I53" s="89">
        <f t="shared" si="4"/>
        <v>2.5112578028830171E-2</v>
      </c>
      <c r="J53" s="89">
        <f t="shared" si="4"/>
        <v>2.5534179447099556E-2</v>
      </c>
      <c r="K53" s="89">
        <f t="shared" si="4"/>
        <v>2.6380403024999697E-2</v>
      </c>
      <c r="L53" s="89">
        <f t="shared" si="4"/>
        <v>2.6465298631572483E-2</v>
      </c>
      <c r="M53" s="89">
        <f t="shared" si="4"/>
        <v>2.6977068340082951E-2</v>
      </c>
      <c r="N53" s="89">
        <f t="shared" si="4"/>
        <v>3.1554474286875633E-3</v>
      </c>
      <c r="O53" s="89">
        <f t="shared" si="4"/>
        <v>3.1401528412449116E-3</v>
      </c>
      <c r="P53" s="89">
        <f t="shared" si="4"/>
        <v>3.1241183862325702E-3</v>
      </c>
      <c r="Q53" s="89">
        <f t="shared" si="4"/>
        <v>3.1073403325637397E-3</v>
      </c>
      <c r="R53" s="89">
        <f t="shared" si="4"/>
        <v>3.0898150366456866E-3</v>
      </c>
      <c r="S53" s="89">
        <f t="shared" ref="S53:AG62" si="5">S41*S29</f>
        <v>0</v>
      </c>
      <c r="T53" s="89">
        <f t="shared" si="5"/>
        <v>0</v>
      </c>
      <c r="U53" s="89">
        <f t="shared" si="5"/>
        <v>0</v>
      </c>
      <c r="V53" s="89">
        <f t="shared" si="5"/>
        <v>0</v>
      </c>
      <c r="W53" s="89">
        <f t="shared" si="5"/>
        <v>0</v>
      </c>
      <c r="X53" s="89">
        <f t="shared" si="5"/>
        <v>0</v>
      </c>
      <c r="Y53" s="89">
        <f t="shared" si="5"/>
        <v>0</v>
      </c>
      <c r="Z53" s="89">
        <f t="shared" si="5"/>
        <v>0</v>
      </c>
      <c r="AA53" s="89">
        <f t="shared" si="5"/>
        <v>0</v>
      </c>
      <c r="AB53" s="89">
        <f t="shared" si="5"/>
        <v>0</v>
      </c>
      <c r="AC53" s="89">
        <f t="shared" si="5"/>
        <v>0</v>
      </c>
      <c r="AD53" s="89">
        <f t="shared" si="5"/>
        <v>0</v>
      </c>
      <c r="AE53" s="89">
        <f t="shared" si="5"/>
        <v>0</v>
      </c>
      <c r="AF53" s="89">
        <f t="shared" si="5"/>
        <v>0</v>
      </c>
      <c r="AG53" s="89">
        <f t="shared" si="5"/>
        <v>0</v>
      </c>
    </row>
    <row r="54" spans="1:33" ht="15.75" x14ac:dyDescent="0.25">
      <c r="A54" s="46" t="s">
        <v>101</v>
      </c>
      <c r="B54" s="3" t="str">
        <f t="shared" ref="B54:B62" si="6">B42</f>
        <v>Freight LDV</v>
      </c>
      <c r="C54" s="63"/>
      <c r="D54" s="63"/>
      <c r="E54" s="89">
        <f t="shared" ref="E54:T62" si="7">E42*E30</f>
        <v>2.5499662159580154E-2</v>
      </c>
      <c r="F54" s="89">
        <f t="shared" ref="F54:R62" si="8">F42*E30</f>
        <v>2.5457524961203258E-2</v>
      </c>
      <c r="G54" s="89">
        <f t="shared" si="8"/>
        <v>2.6375480654826016E-2</v>
      </c>
      <c r="H54" s="89">
        <f t="shared" si="8"/>
        <v>2.653079930171719E-2</v>
      </c>
      <c r="I54" s="89">
        <f t="shared" si="8"/>
        <v>2.7303418306395006E-2</v>
      </c>
      <c r="J54" s="89">
        <f t="shared" si="8"/>
        <v>2.8121635497088619E-2</v>
      </c>
      <c r="K54" s="89">
        <f t="shared" si="8"/>
        <v>2.9408388473933334E-2</v>
      </c>
      <c r="L54" s="89">
        <f t="shared" si="8"/>
        <v>2.9918872814312714E-2</v>
      </c>
      <c r="M54" s="89">
        <f t="shared" si="8"/>
        <v>3.0906082176038224E-2</v>
      </c>
      <c r="N54" s="89">
        <f t="shared" si="8"/>
        <v>3.8549918674675066E-3</v>
      </c>
      <c r="O54" s="89">
        <f t="shared" si="8"/>
        <v>3.8220868422145361E-3</v>
      </c>
      <c r="P54" s="89">
        <f t="shared" si="8"/>
        <v>3.7885954748137223E-3</v>
      </c>
      <c r="Q54" s="89">
        <f t="shared" si="8"/>
        <v>3.7545074316495011E-3</v>
      </c>
      <c r="R54" s="89">
        <f t="shared" si="8"/>
        <v>3.7198127104053542E-3</v>
      </c>
      <c r="S54" s="89">
        <f t="shared" si="7"/>
        <v>0</v>
      </c>
      <c r="T54" s="89">
        <f t="shared" si="7"/>
        <v>0</v>
      </c>
      <c r="U54" s="89">
        <f t="shared" si="5"/>
        <v>0</v>
      </c>
      <c r="V54" s="89">
        <f t="shared" si="5"/>
        <v>0</v>
      </c>
      <c r="W54" s="89">
        <f t="shared" si="5"/>
        <v>0</v>
      </c>
      <c r="X54" s="89">
        <f t="shared" si="5"/>
        <v>0</v>
      </c>
      <c r="Y54" s="89">
        <f t="shared" si="5"/>
        <v>0</v>
      </c>
      <c r="Z54" s="89">
        <f t="shared" si="5"/>
        <v>0</v>
      </c>
      <c r="AA54" s="89">
        <f t="shared" si="5"/>
        <v>0</v>
      </c>
      <c r="AB54" s="89">
        <f t="shared" si="5"/>
        <v>0</v>
      </c>
      <c r="AC54" s="89">
        <f t="shared" si="5"/>
        <v>0</v>
      </c>
      <c r="AD54" s="89">
        <f t="shared" si="5"/>
        <v>0</v>
      </c>
      <c r="AE54" s="89">
        <f t="shared" si="5"/>
        <v>0</v>
      </c>
      <c r="AF54" s="89">
        <f t="shared" si="5"/>
        <v>0</v>
      </c>
      <c r="AG54" s="89">
        <f t="shared" si="5"/>
        <v>0</v>
      </c>
    </row>
    <row r="55" spans="1:33" ht="15.75" x14ac:dyDescent="0.25">
      <c r="A55" s="46" t="s">
        <v>102</v>
      </c>
      <c r="B55" s="3" t="str">
        <f t="shared" si="6"/>
        <v>Freight HDV</v>
      </c>
      <c r="C55" s="63"/>
      <c r="D55" s="63"/>
      <c r="E55" s="89">
        <f t="shared" si="7"/>
        <v>6.8127449804941936E-3</v>
      </c>
      <c r="F55" s="89">
        <f t="shared" si="8"/>
        <v>7.0152318907337318E-3</v>
      </c>
      <c r="G55" s="89">
        <f t="shared" si="8"/>
        <v>7.4896272828381249E-3</v>
      </c>
      <c r="H55" s="89">
        <f t="shared" si="8"/>
        <v>7.7440756266415585E-3</v>
      </c>
      <c r="I55" s="89">
        <f t="shared" si="8"/>
        <v>8.1132808772643745E-3</v>
      </c>
      <c r="J55" s="89">
        <f t="shared" si="8"/>
        <v>8.5039423018995839E-3</v>
      </c>
      <c r="K55" s="89">
        <f t="shared" si="8"/>
        <v>9.0537191021590763E-3</v>
      </c>
      <c r="L55" s="89">
        <f t="shared" si="8"/>
        <v>9.3594987211464316E-3</v>
      </c>
      <c r="M55" s="89">
        <f t="shared" si="8"/>
        <v>9.8288833720873974E-3</v>
      </c>
      <c r="N55" s="89">
        <f t="shared" si="8"/>
        <v>1.4247397288382384E-3</v>
      </c>
      <c r="O55" s="89">
        <f t="shared" si="8"/>
        <v>1.4400312986159434E-3</v>
      </c>
      <c r="P55" s="89">
        <f t="shared" si="8"/>
        <v>1.4542174039286647E-3</v>
      </c>
      <c r="Q55" s="89">
        <f t="shared" si="8"/>
        <v>1.4672855859332542E-3</v>
      </c>
      <c r="R55" s="89">
        <f t="shared" si="8"/>
        <v>1.4792238934391326E-3</v>
      </c>
      <c r="S55" s="89">
        <f t="shared" si="5"/>
        <v>0</v>
      </c>
      <c r="T55" s="89">
        <f t="shared" si="5"/>
        <v>0</v>
      </c>
      <c r="U55" s="89">
        <f t="shared" si="5"/>
        <v>0</v>
      </c>
      <c r="V55" s="89">
        <f t="shared" si="5"/>
        <v>0</v>
      </c>
      <c r="W55" s="89">
        <f t="shared" si="5"/>
        <v>0</v>
      </c>
      <c r="X55" s="89">
        <f t="shared" si="5"/>
        <v>0</v>
      </c>
      <c r="Y55" s="89">
        <f t="shared" si="5"/>
        <v>0</v>
      </c>
      <c r="Z55" s="89">
        <f t="shared" si="5"/>
        <v>0</v>
      </c>
      <c r="AA55" s="89">
        <f t="shared" si="5"/>
        <v>0</v>
      </c>
      <c r="AB55" s="89">
        <f t="shared" si="5"/>
        <v>0</v>
      </c>
      <c r="AC55" s="89">
        <f t="shared" si="5"/>
        <v>0</v>
      </c>
      <c r="AD55" s="89">
        <f t="shared" si="5"/>
        <v>0</v>
      </c>
      <c r="AE55" s="89">
        <f t="shared" si="5"/>
        <v>0</v>
      </c>
      <c r="AF55" s="89">
        <f t="shared" si="5"/>
        <v>0</v>
      </c>
      <c r="AG55" s="89">
        <f t="shared" si="5"/>
        <v>0</v>
      </c>
    </row>
    <row r="56" spans="1:33" ht="15.75" x14ac:dyDescent="0.25">
      <c r="A56" s="46" t="s">
        <v>103</v>
      </c>
      <c r="B56" s="3" t="str">
        <f t="shared" si="6"/>
        <v>Freight HDV</v>
      </c>
      <c r="C56" s="63"/>
      <c r="D56" s="63"/>
      <c r="E56" s="89">
        <f t="shared" si="7"/>
        <v>9.9372770808752904E-3</v>
      </c>
      <c r="F56" s="89">
        <f t="shared" si="8"/>
        <v>9.8904503688427483E-3</v>
      </c>
      <c r="G56" s="89">
        <f t="shared" si="8"/>
        <v>1.0238914040456048E-2</v>
      </c>
      <c r="H56" s="89">
        <f t="shared" si="8"/>
        <v>1.0295176529381143E-2</v>
      </c>
      <c r="I56" s="89">
        <f t="shared" si="8"/>
        <v>1.0510098348645308E-2</v>
      </c>
      <c r="J56" s="89">
        <f t="shared" si="8"/>
        <v>1.0745699903212473E-2</v>
      </c>
      <c r="K56" s="89">
        <f t="shared" si="8"/>
        <v>1.1162804950245936E-2</v>
      </c>
      <c r="L56" s="89">
        <f t="shared" si="8"/>
        <v>1.1290970084520806E-2</v>
      </c>
      <c r="M56" s="89">
        <f t="shared" si="8"/>
        <v>1.1606427151023535E-2</v>
      </c>
      <c r="N56" s="89">
        <f t="shared" si="8"/>
        <v>1.7452479363240594E-3</v>
      </c>
      <c r="O56" s="89">
        <f t="shared" si="8"/>
        <v>1.7272014258022173E-3</v>
      </c>
      <c r="P56" s="89">
        <f t="shared" si="8"/>
        <v>1.7090070793561972E-3</v>
      </c>
      <c r="Q56" s="89">
        <f t="shared" si="8"/>
        <v>1.6906577885088708E-3</v>
      </c>
      <c r="R56" s="89">
        <f t="shared" si="8"/>
        <v>1.6721463561334725E-3</v>
      </c>
      <c r="S56" s="89">
        <f t="shared" si="5"/>
        <v>0</v>
      </c>
      <c r="T56" s="89">
        <f t="shared" si="5"/>
        <v>0</v>
      </c>
      <c r="U56" s="89">
        <f t="shared" si="5"/>
        <v>0</v>
      </c>
      <c r="V56" s="89">
        <f t="shared" si="5"/>
        <v>0</v>
      </c>
      <c r="W56" s="89">
        <f t="shared" si="5"/>
        <v>0</v>
      </c>
      <c r="X56" s="89">
        <f t="shared" si="5"/>
        <v>0</v>
      </c>
      <c r="Y56" s="89">
        <f t="shared" si="5"/>
        <v>0</v>
      </c>
      <c r="Z56" s="89">
        <f t="shared" si="5"/>
        <v>0</v>
      </c>
      <c r="AA56" s="89">
        <f t="shared" si="5"/>
        <v>0</v>
      </c>
      <c r="AB56" s="89">
        <f t="shared" si="5"/>
        <v>0</v>
      </c>
      <c r="AC56" s="89">
        <f t="shared" si="5"/>
        <v>0</v>
      </c>
      <c r="AD56" s="89">
        <f t="shared" si="5"/>
        <v>0</v>
      </c>
      <c r="AE56" s="89">
        <f t="shared" si="5"/>
        <v>0</v>
      </c>
      <c r="AF56" s="89">
        <f t="shared" si="5"/>
        <v>0</v>
      </c>
      <c r="AG56" s="89">
        <f t="shared" si="5"/>
        <v>0</v>
      </c>
    </row>
    <row r="57" spans="1:33" ht="15.75" x14ac:dyDescent="0.25">
      <c r="A57" s="46" t="s">
        <v>104</v>
      </c>
      <c r="B57" s="3" t="str">
        <f t="shared" si="6"/>
        <v>Freight HDV</v>
      </c>
      <c r="C57" s="63"/>
      <c r="D57" s="63"/>
      <c r="E57" s="89">
        <f t="shared" si="7"/>
        <v>4.52105347787937E-2</v>
      </c>
      <c r="F57" s="89">
        <f t="shared" si="8"/>
        <v>4.4978317961097102E-2</v>
      </c>
      <c r="G57" s="89">
        <f t="shared" si="8"/>
        <v>4.6559571276937731E-2</v>
      </c>
      <c r="H57" s="89">
        <f t="shared" si="8"/>
        <v>4.7125263334670937E-2</v>
      </c>
      <c r="I57" s="89">
        <f t="shared" si="8"/>
        <v>4.8380372770434478E-2</v>
      </c>
      <c r="J57" s="89">
        <f t="shared" si="8"/>
        <v>4.9743113080932488E-2</v>
      </c>
      <c r="K57" s="89">
        <f t="shared" si="8"/>
        <v>5.1780515530229561E-2</v>
      </c>
      <c r="L57" s="89">
        <f t="shared" si="8"/>
        <v>5.286917885569116E-2</v>
      </c>
      <c r="M57" s="89">
        <f t="shared" si="8"/>
        <v>5.4675182017285627E-2</v>
      </c>
      <c r="N57" s="89">
        <f t="shared" si="8"/>
        <v>1.1376839232758866E-2</v>
      </c>
      <c r="O57" s="89">
        <f t="shared" si="8"/>
        <v>1.1313736467381388E-2</v>
      </c>
      <c r="P57" s="89">
        <f t="shared" si="8"/>
        <v>1.1246451401841148E-2</v>
      </c>
      <c r="Q57" s="89">
        <f t="shared" si="8"/>
        <v>1.1174796413890548E-2</v>
      </c>
      <c r="R57" s="89">
        <f t="shared" si="8"/>
        <v>1.109857936175395E-2</v>
      </c>
      <c r="S57" s="89">
        <f t="shared" si="5"/>
        <v>0</v>
      </c>
      <c r="T57" s="89">
        <f t="shared" si="5"/>
        <v>0</v>
      </c>
      <c r="U57" s="89">
        <f t="shared" si="5"/>
        <v>0</v>
      </c>
      <c r="V57" s="89">
        <f t="shared" si="5"/>
        <v>0</v>
      </c>
      <c r="W57" s="89">
        <f t="shared" si="5"/>
        <v>0</v>
      </c>
      <c r="X57" s="89">
        <f t="shared" si="5"/>
        <v>0</v>
      </c>
      <c r="Y57" s="89">
        <f t="shared" si="5"/>
        <v>0</v>
      </c>
      <c r="Z57" s="89">
        <f t="shared" si="5"/>
        <v>0</v>
      </c>
      <c r="AA57" s="89">
        <f t="shared" si="5"/>
        <v>0</v>
      </c>
      <c r="AB57" s="89">
        <f t="shared" si="5"/>
        <v>0</v>
      </c>
      <c r="AC57" s="89">
        <f t="shared" si="5"/>
        <v>0</v>
      </c>
      <c r="AD57" s="89">
        <f t="shared" si="5"/>
        <v>0</v>
      </c>
      <c r="AE57" s="89">
        <f t="shared" si="5"/>
        <v>0</v>
      </c>
      <c r="AF57" s="89">
        <f t="shared" si="5"/>
        <v>0</v>
      </c>
      <c r="AG57" s="89">
        <f t="shared" si="5"/>
        <v>0</v>
      </c>
    </row>
    <row r="58" spans="1:33" ht="15.75" x14ac:dyDescent="0.25">
      <c r="A58" s="46" t="s">
        <v>105</v>
      </c>
      <c r="B58" s="3" t="str">
        <f t="shared" si="6"/>
        <v>Freight HDV</v>
      </c>
      <c r="C58" s="63"/>
      <c r="D58" s="63"/>
      <c r="E58" s="89">
        <f t="shared" si="7"/>
        <v>1.8490196547667513E-4</v>
      </c>
      <c r="F58" s="89">
        <f t="shared" si="8"/>
        <v>1.9213310174767448E-4</v>
      </c>
      <c r="G58" s="89">
        <f t="shared" si="8"/>
        <v>2.0619108156197301E-4</v>
      </c>
      <c r="H58" s="89">
        <f t="shared" si="8"/>
        <v>2.1293637479819101E-4</v>
      </c>
      <c r="I58" s="89">
        <f t="shared" si="8"/>
        <v>2.2412385784261469E-4</v>
      </c>
      <c r="J58" s="89">
        <f t="shared" si="8"/>
        <v>2.3581837523537979E-4</v>
      </c>
      <c r="K58" s="89">
        <f t="shared" si="8"/>
        <v>2.5283728012614093E-4</v>
      </c>
      <c r="L58" s="89">
        <f t="shared" si="8"/>
        <v>2.6086952992636342E-4</v>
      </c>
      <c r="M58" s="89">
        <f t="shared" si="8"/>
        <v>2.7424946631310603E-4</v>
      </c>
      <c r="N58" s="89">
        <f t="shared" si="8"/>
        <v>3.5421737074713139E-5</v>
      </c>
      <c r="O58" s="89">
        <f t="shared" si="8"/>
        <v>3.6164550353102726E-5</v>
      </c>
      <c r="P58" s="89">
        <f t="shared" si="8"/>
        <v>3.6883235359145095E-5</v>
      </c>
      <c r="Q58" s="89">
        <f t="shared" si="8"/>
        <v>3.7576475928693903E-5</v>
      </c>
      <c r="R58" s="89">
        <f t="shared" si="8"/>
        <v>3.8242979428777045E-5</v>
      </c>
      <c r="S58" s="89">
        <f t="shared" si="5"/>
        <v>0</v>
      </c>
      <c r="T58" s="89">
        <f t="shared" si="5"/>
        <v>0</v>
      </c>
      <c r="U58" s="89">
        <f t="shared" si="5"/>
        <v>0</v>
      </c>
      <c r="V58" s="89">
        <f t="shared" si="5"/>
        <v>0</v>
      </c>
      <c r="W58" s="89">
        <f t="shared" si="5"/>
        <v>0</v>
      </c>
      <c r="X58" s="89">
        <f t="shared" si="5"/>
        <v>0</v>
      </c>
      <c r="Y58" s="89">
        <f t="shared" si="5"/>
        <v>0</v>
      </c>
      <c r="Z58" s="89">
        <f t="shared" si="5"/>
        <v>0</v>
      </c>
      <c r="AA58" s="89">
        <f t="shared" si="5"/>
        <v>0</v>
      </c>
      <c r="AB58" s="89">
        <f t="shared" si="5"/>
        <v>0</v>
      </c>
      <c r="AC58" s="89">
        <f t="shared" si="5"/>
        <v>0</v>
      </c>
      <c r="AD58" s="89">
        <f t="shared" si="5"/>
        <v>0</v>
      </c>
      <c r="AE58" s="89">
        <f t="shared" si="5"/>
        <v>0</v>
      </c>
      <c r="AF58" s="89">
        <f t="shared" si="5"/>
        <v>0</v>
      </c>
      <c r="AG58" s="89">
        <f t="shared" si="5"/>
        <v>0</v>
      </c>
    </row>
    <row r="59" spans="1:33" ht="15.75" x14ac:dyDescent="0.25">
      <c r="A59" s="46" t="s">
        <v>106</v>
      </c>
      <c r="B59" s="3" t="str">
        <f t="shared" si="6"/>
        <v>Passenger HDV</v>
      </c>
      <c r="C59" s="63"/>
      <c r="D59" s="63"/>
      <c r="E59" s="89">
        <f t="shared" si="7"/>
        <v>7.4013353507415116E-3</v>
      </c>
      <c r="F59" s="89">
        <f t="shared" si="8"/>
        <v>7.3682007674286077E-3</v>
      </c>
      <c r="G59" s="89">
        <f t="shared" si="8"/>
        <v>7.574552958118019E-3</v>
      </c>
      <c r="H59" s="89">
        <f t="shared" si="8"/>
        <v>7.6236678290411844E-3</v>
      </c>
      <c r="I59" s="89">
        <f t="shared" si="8"/>
        <v>7.8259056527487693E-3</v>
      </c>
      <c r="J59" s="89">
        <f t="shared" si="8"/>
        <v>7.9915549665765789E-3</v>
      </c>
      <c r="K59" s="89">
        <f t="shared" si="8"/>
        <v>8.2527326398584653E-3</v>
      </c>
      <c r="L59" s="89">
        <f t="shared" si="8"/>
        <v>8.3549788418142978E-3</v>
      </c>
      <c r="M59" s="89">
        <f t="shared" si="8"/>
        <v>8.5539399146300453E-3</v>
      </c>
      <c r="N59" s="89">
        <f t="shared" si="8"/>
        <v>1.7235220834631551E-3</v>
      </c>
      <c r="O59" s="89">
        <f t="shared" si="8"/>
        <v>1.7114749811576097E-3</v>
      </c>
      <c r="P59" s="89">
        <f t="shared" si="8"/>
        <v>1.6989147707728545E-3</v>
      </c>
      <c r="Q59" s="89">
        <f t="shared" si="8"/>
        <v>1.6858389441329587E-3</v>
      </c>
      <c r="R59" s="89">
        <f t="shared" si="8"/>
        <v>1.6722456394744477E-3</v>
      </c>
      <c r="S59" s="89">
        <f t="shared" si="5"/>
        <v>0</v>
      </c>
      <c r="T59" s="89">
        <f t="shared" si="5"/>
        <v>0</v>
      </c>
      <c r="U59" s="89">
        <f t="shared" si="5"/>
        <v>0</v>
      </c>
      <c r="V59" s="89">
        <f t="shared" si="5"/>
        <v>0</v>
      </c>
      <c r="W59" s="89">
        <f t="shared" si="5"/>
        <v>0</v>
      </c>
      <c r="X59" s="89">
        <f t="shared" si="5"/>
        <v>0</v>
      </c>
      <c r="Y59" s="89">
        <f t="shared" si="5"/>
        <v>0</v>
      </c>
      <c r="Z59" s="89">
        <f t="shared" si="5"/>
        <v>0</v>
      </c>
      <c r="AA59" s="89">
        <f t="shared" si="5"/>
        <v>0</v>
      </c>
      <c r="AB59" s="89">
        <f t="shared" si="5"/>
        <v>0</v>
      </c>
      <c r="AC59" s="89">
        <f t="shared" si="5"/>
        <v>0</v>
      </c>
      <c r="AD59" s="89">
        <f t="shared" si="5"/>
        <v>0</v>
      </c>
      <c r="AE59" s="89">
        <f t="shared" si="5"/>
        <v>0</v>
      </c>
      <c r="AF59" s="89">
        <f t="shared" si="5"/>
        <v>0</v>
      </c>
      <c r="AG59" s="89">
        <f t="shared" si="5"/>
        <v>0</v>
      </c>
    </row>
    <row r="60" spans="1:33" ht="15.75" x14ac:dyDescent="0.25">
      <c r="A60" s="46" t="s">
        <v>107</v>
      </c>
      <c r="B60" s="3" t="str">
        <f t="shared" si="6"/>
        <v>Passenger HDV</v>
      </c>
      <c r="C60" s="63"/>
      <c r="D60" s="63"/>
      <c r="E60" s="89">
        <f t="shared" si="7"/>
        <v>4.3606583491653276E-3</v>
      </c>
      <c r="F60" s="89">
        <f t="shared" si="8"/>
        <v>4.3152600767244744E-3</v>
      </c>
      <c r="G60" s="89">
        <f t="shared" si="8"/>
        <v>4.3514842888770656E-3</v>
      </c>
      <c r="H60" s="89">
        <f t="shared" si="8"/>
        <v>4.0621154386863536E-3</v>
      </c>
      <c r="I60" s="89">
        <f t="shared" si="8"/>
        <v>3.9335451499102154E-3</v>
      </c>
      <c r="J60" s="89">
        <f t="shared" si="8"/>
        <v>3.8000570459011214E-3</v>
      </c>
      <c r="K60" s="89">
        <f t="shared" si="8"/>
        <v>3.8170180270315035E-3</v>
      </c>
      <c r="L60" s="89">
        <f t="shared" si="8"/>
        <v>3.5180042446222486E-3</v>
      </c>
      <c r="M60" s="89">
        <f t="shared" si="8"/>
        <v>3.3699998391617083E-3</v>
      </c>
      <c r="N60" s="89">
        <f t="shared" si="8"/>
        <v>-6.1841529350355575E-4</v>
      </c>
      <c r="O60" s="89">
        <f t="shared" si="8"/>
        <v>-6.2443357103490911E-4</v>
      </c>
      <c r="P60" s="89">
        <f t="shared" si="8"/>
        <v>-6.3044333272527318E-4</v>
      </c>
      <c r="Q60" s="89">
        <f t="shared" si="8"/>
        <v>-6.3646053734764309E-4</v>
      </c>
      <c r="R60" s="89">
        <f t="shared" si="8"/>
        <v>-6.4250125937812647E-4</v>
      </c>
      <c r="S60" s="89">
        <f t="shared" si="5"/>
        <v>0</v>
      </c>
      <c r="T60" s="89">
        <f t="shared" si="5"/>
        <v>0</v>
      </c>
      <c r="U60" s="89">
        <f t="shared" si="5"/>
        <v>0</v>
      </c>
      <c r="V60" s="89">
        <f t="shared" si="5"/>
        <v>0</v>
      </c>
      <c r="W60" s="89">
        <f t="shared" si="5"/>
        <v>0</v>
      </c>
      <c r="X60" s="89">
        <f t="shared" si="5"/>
        <v>0</v>
      </c>
      <c r="Y60" s="89">
        <f t="shared" si="5"/>
        <v>0</v>
      </c>
      <c r="Z60" s="89">
        <f t="shared" si="5"/>
        <v>0</v>
      </c>
      <c r="AA60" s="89">
        <f t="shared" si="5"/>
        <v>0</v>
      </c>
      <c r="AB60" s="89">
        <f t="shared" si="5"/>
        <v>0</v>
      </c>
      <c r="AC60" s="89">
        <f t="shared" si="5"/>
        <v>0</v>
      </c>
      <c r="AD60" s="89">
        <f t="shared" si="5"/>
        <v>0</v>
      </c>
      <c r="AE60" s="89">
        <f t="shared" si="5"/>
        <v>0</v>
      </c>
      <c r="AF60" s="89">
        <f t="shared" si="5"/>
        <v>0</v>
      </c>
      <c r="AG60" s="89">
        <f t="shared" si="5"/>
        <v>0</v>
      </c>
    </row>
    <row r="61" spans="1:33" ht="15.75" x14ac:dyDescent="0.25">
      <c r="A61" s="46" t="s">
        <v>108</v>
      </c>
      <c r="B61" s="3" t="str">
        <f t="shared" si="6"/>
        <v>Passenger HDV</v>
      </c>
      <c r="C61" s="63"/>
      <c r="D61" s="63"/>
      <c r="E61" s="89">
        <f t="shared" si="7"/>
        <v>9.8487643461983368E-3</v>
      </c>
      <c r="F61" s="89">
        <f t="shared" si="8"/>
        <v>9.8613294889542315E-3</v>
      </c>
      <c r="G61" s="89">
        <f t="shared" si="8"/>
        <v>1.0137311958724821E-2</v>
      </c>
      <c r="H61" s="89">
        <f t="shared" si="8"/>
        <v>1.0011070640079845E-2</v>
      </c>
      <c r="I61" s="89">
        <f t="shared" si="8"/>
        <v>1.0071910397897024E-2</v>
      </c>
      <c r="J61" s="89">
        <f t="shared" si="8"/>
        <v>1.0130336529188612E-2</v>
      </c>
      <c r="K61" s="89">
        <f t="shared" si="8"/>
        <v>1.0397285221342001E-2</v>
      </c>
      <c r="L61" s="89">
        <f t="shared" si="8"/>
        <v>1.024140678579308E-2</v>
      </c>
      <c r="M61" s="89">
        <f t="shared" si="8"/>
        <v>1.0291028466024664E-2</v>
      </c>
      <c r="N61" s="89">
        <f t="shared" si="8"/>
        <v>1.3211836251853992E-3</v>
      </c>
      <c r="O61" s="89">
        <f t="shared" si="8"/>
        <v>1.3105225859883233E-3</v>
      </c>
      <c r="P61" s="89">
        <f t="shared" si="8"/>
        <v>1.2995862943172274E-3</v>
      </c>
      <c r="Q61" s="89">
        <f t="shared" si="8"/>
        <v>1.2883746847416179E-3</v>
      </c>
      <c r="R61" s="89">
        <f t="shared" si="8"/>
        <v>1.2768878366905064E-3</v>
      </c>
      <c r="S61" s="89">
        <f t="shared" si="5"/>
        <v>0</v>
      </c>
      <c r="T61" s="89">
        <f t="shared" si="5"/>
        <v>0</v>
      </c>
      <c r="U61" s="89">
        <f t="shared" si="5"/>
        <v>0</v>
      </c>
      <c r="V61" s="89">
        <f t="shared" si="5"/>
        <v>0</v>
      </c>
      <c r="W61" s="89">
        <f t="shared" si="5"/>
        <v>0</v>
      </c>
      <c r="X61" s="89">
        <f t="shared" si="5"/>
        <v>0</v>
      </c>
      <c r="Y61" s="89">
        <f t="shared" si="5"/>
        <v>0</v>
      </c>
      <c r="Z61" s="89">
        <f t="shared" si="5"/>
        <v>0</v>
      </c>
      <c r="AA61" s="89">
        <f t="shared" si="5"/>
        <v>0</v>
      </c>
      <c r="AB61" s="89">
        <f t="shared" si="5"/>
        <v>0</v>
      </c>
      <c r="AC61" s="89">
        <f t="shared" si="5"/>
        <v>0</v>
      </c>
      <c r="AD61" s="89">
        <f t="shared" si="5"/>
        <v>0</v>
      </c>
      <c r="AE61" s="89">
        <f t="shared" si="5"/>
        <v>0</v>
      </c>
      <c r="AF61" s="89">
        <f t="shared" si="5"/>
        <v>0</v>
      </c>
      <c r="AG61" s="89">
        <f t="shared" si="5"/>
        <v>0</v>
      </c>
    </row>
    <row r="62" spans="1:33" ht="15.75" x14ac:dyDescent="0.25">
      <c r="A62" s="46" t="s">
        <v>109</v>
      </c>
      <c r="B62" s="3" t="str">
        <f t="shared" si="6"/>
        <v>Passenger HDV</v>
      </c>
      <c r="C62" s="63"/>
      <c r="D62" s="63"/>
      <c r="E62" s="89">
        <f t="shared" si="7"/>
        <v>1.2801014386769817E-2</v>
      </c>
      <c r="F62" s="89">
        <f t="shared" si="8"/>
        <v>1.2846800674014813E-2</v>
      </c>
      <c r="G62" s="89">
        <f t="shared" si="8"/>
        <v>1.3271401181360396E-2</v>
      </c>
      <c r="H62" s="89">
        <f t="shared" si="8"/>
        <v>1.2629679052734219E-2</v>
      </c>
      <c r="I62" s="89">
        <f t="shared" si="8"/>
        <v>1.2488584843986685E-2</v>
      </c>
      <c r="J62" s="89">
        <f t="shared" si="8"/>
        <v>1.2329144082499141E-2</v>
      </c>
      <c r="K62" s="89">
        <f t="shared" si="8"/>
        <v>1.2681743592413145E-2</v>
      </c>
      <c r="L62" s="89">
        <f t="shared" si="8"/>
        <v>1.1951100544153272E-2</v>
      </c>
      <c r="M62" s="89">
        <f t="shared" si="8"/>
        <v>1.1732500561550015E-2</v>
      </c>
      <c r="N62" s="89">
        <f t="shared" si="8"/>
        <v>-2.1734322522184873E-3</v>
      </c>
      <c r="O62" s="89">
        <f t="shared" si="8"/>
        <v>-2.1978680692411891E-3</v>
      </c>
      <c r="P62" s="89">
        <f t="shared" si="8"/>
        <v>-2.2219023605108629E-3</v>
      </c>
      <c r="Q62" s="89">
        <f t="shared" si="8"/>
        <v>-2.2455280747551696E-3</v>
      </c>
      <c r="R62" s="89">
        <f t="shared" si="8"/>
        <v>-2.268738251931995E-3</v>
      </c>
      <c r="S62" s="89">
        <f t="shared" si="5"/>
        <v>0</v>
      </c>
      <c r="T62" s="89">
        <f t="shared" si="5"/>
        <v>0</v>
      </c>
      <c r="U62" s="89">
        <f t="shared" si="5"/>
        <v>0</v>
      </c>
      <c r="V62" s="89">
        <f t="shared" si="5"/>
        <v>0</v>
      </c>
      <c r="W62" s="89">
        <f t="shared" si="5"/>
        <v>0</v>
      </c>
      <c r="X62" s="89">
        <f t="shared" ref="X62:AG62" si="9">X50*X38</f>
        <v>0</v>
      </c>
      <c r="Y62" s="89">
        <f t="shared" si="9"/>
        <v>0</v>
      </c>
      <c r="Z62" s="89">
        <f t="shared" si="9"/>
        <v>0</v>
      </c>
      <c r="AA62" s="89">
        <f t="shared" si="9"/>
        <v>0</v>
      </c>
      <c r="AB62" s="89">
        <f t="shared" si="9"/>
        <v>0</v>
      </c>
      <c r="AC62" s="89">
        <f t="shared" si="9"/>
        <v>0</v>
      </c>
      <c r="AD62" s="89">
        <f t="shared" si="9"/>
        <v>0</v>
      </c>
      <c r="AE62" s="89">
        <f t="shared" si="9"/>
        <v>0</v>
      </c>
      <c r="AF62" s="89">
        <f t="shared" si="9"/>
        <v>0</v>
      </c>
      <c r="AG62" s="89">
        <f t="shared" si="9"/>
        <v>0</v>
      </c>
    </row>
    <row r="63" spans="1:33" x14ac:dyDescent="0.25">
      <c r="A63" s="54"/>
    </row>
    <row r="64" spans="1:33" ht="15.75" x14ac:dyDescent="0.25">
      <c r="A64" s="54" t="s">
        <v>177</v>
      </c>
      <c r="C64" s="39">
        <v>2020</v>
      </c>
      <c r="D64" s="39">
        <v>2021</v>
      </c>
      <c r="E64" s="39">
        <v>2022</v>
      </c>
      <c r="F64" s="39">
        <v>2023</v>
      </c>
      <c r="G64" s="39">
        <v>2024</v>
      </c>
      <c r="H64" s="39">
        <v>2025</v>
      </c>
      <c r="I64" s="39">
        <v>2026</v>
      </c>
      <c r="J64" s="39">
        <v>2027</v>
      </c>
      <c r="K64" s="39">
        <v>2028</v>
      </c>
      <c r="L64" s="39">
        <v>2029</v>
      </c>
      <c r="M64" s="39">
        <v>2030</v>
      </c>
      <c r="N64" s="39">
        <v>2031</v>
      </c>
      <c r="O64" s="39">
        <v>2032</v>
      </c>
      <c r="P64" s="39">
        <v>2033</v>
      </c>
      <c r="Q64" s="39">
        <v>2034</v>
      </c>
      <c r="R64" s="39">
        <v>2035</v>
      </c>
      <c r="S64" s="39">
        <v>2036</v>
      </c>
      <c r="T64" s="39">
        <v>2037</v>
      </c>
      <c r="U64" s="39">
        <v>2038</v>
      </c>
      <c r="V64" s="39">
        <v>2039</v>
      </c>
      <c r="W64" s="39">
        <v>2040</v>
      </c>
      <c r="X64" s="39">
        <v>2041</v>
      </c>
      <c r="Y64" s="39">
        <v>2042</v>
      </c>
      <c r="Z64" s="39">
        <v>2043</v>
      </c>
      <c r="AA64" s="39">
        <v>2044</v>
      </c>
      <c r="AB64" s="39">
        <v>2045</v>
      </c>
      <c r="AC64" s="39">
        <v>2046</v>
      </c>
      <c r="AD64" s="39">
        <v>2047</v>
      </c>
      <c r="AE64" s="39">
        <v>2048</v>
      </c>
      <c r="AF64" s="39">
        <v>2049</v>
      </c>
      <c r="AG64" s="39">
        <v>2050</v>
      </c>
    </row>
    <row r="65" spans="1:33" x14ac:dyDescent="0.25">
      <c r="A65" s="46" t="s">
        <v>113</v>
      </c>
      <c r="C65" s="90">
        <f>SUMIFS(C$126:C$135,$B$126:$B$135,$A65)</f>
        <v>0</v>
      </c>
      <c r="D65" s="90">
        <f>SUMIFS(D$126:D$135,$B$126:$B$135,$A65)</f>
        <v>0</v>
      </c>
      <c r="E65" s="61">
        <f>SUMIFS(E$53:E$62,$B$53:$B$62,$A65)</f>
        <v>4.9111290433866542E-2</v>
      </c>
      <c r="F65" s="61">
        <f t="shared" ref="F65:R67" si="10">SUMIFS(F$53:F$62,$B$53:$B$62,$A65)</f>
        <v>4.9108573685792578E-2</v>
      </c>
      <c r="G65" s="61">
        <f t="shared" si="10"/>
        <v>5.0933424477308448E-2</v>
      </c>
      <c r="H65" s="61">
        <f t="shared" si="10"/>
        <v>5.1246433143583556E-2</v>
      </c>
      <c r="I65" s="61">
        <f t="shared" si="10"/>
        <v>5.2415996335225173E-2</v>
      </c>
      <c r="J65" s="61">
        <f t="shared" si="10"/>
        <v>5.3655814944188175E-2</v>
      </c>
      <c r="K65" s="61">
        <f t="shared" si="10"/>
        <v>5.5788791498933031E-2</v>
      </c>
      <c r="L65" s="61">
        <f t="shared" si="10"/>
        <v>5.6384171445885201E-2</v>
      </c>
      <c r="M65" s="61">
        <f t="shared" si="10"/>
        <v>5.7883150516121175E-2</v>
      </c>
      <c r="N65" s="61">
        <f t="shared" si="10"/>
        <v>7.0104392961550695E-3</v>
      </c>
      <c r="O65" s="61">
        <f t="shared" si="10"/>
        <v>6.9622396834594473E-3</v>
      </c>
      <c r="P65" s="61">
        <f t="shared" si="10"/>
        <v>6.9127138610462924E-3</v>
      </c>
      <c r="Q65" s="61">
        <f t="shared" si="10"/>
        <v>6.8618477642132403E-3</v>
      </c>
      <c r="R65" s="61">
        <f t="shared" si="10"/>
        <v>6.8096277470510412E-3</v>
      </c>
      <c r="S65" s="61">
        <f>MAX(0,TREND($N65:$R65,$N$64:$R$64,S$64))</f>
        <v>6.7607691651487417E-3</v>
      </c>
      <c r="T65" s="61">
        <f t="shared" ref="T65:AG65" si="11">MAX(0,TREND($N65:$R65,$N$64:$R$64,T$64))</f>
        <v>6.710567663403319E-3</v>
      </c>
      <c r="U65" s="61">
        <f t="shared" si="11"/>
        <v>6.6603661616578963E-3</v>
      </c>
      <c r="V65" s="61">
        <f t="shared" si="11"/>
        <v>6.6101646599124597E-3</v>
      </c>
      <c r="W65" s="61">
        <f t="shared" si="11"/>
        <v>6.559963158167037E-3</v>
      </c>
      <c r="X65" s="61">
        <f t="shared" si="11"/>
        <v>6.5097616564216143E-3</v>
      </c>
      <c r="Y65" s="61">
        <f t="shared" si="11"/>
        <v>6.4595601546761916E-3</v>
      </c>
      <c r="Z65" s="61">
        <f t="shared" si="11"/>
        <v>6.409358652930755E-3</v>
      </c>
      <c r="AA65" s="61">
        <f t="shared" si="11"/>
        <v>6.3591571511853323E-3</v>
      </c>
      <c r="AB65" s="61">
        <f t="shared" si="11"/>
        <v>6.3089556494399096E-3</v>
      </c>
      <c r="AC65" s="61">
        <f t="shared" si="11"/>
        <v>6.2587541476944869E-3</v>
      </c>
      <c r="AD65" s="61">
        <f t="shared" si="11"/>
        <v>6.2085526459490503E-3</v>
      </c>
      <c r="AE65" s="61">
        <f t="shared" si="11"/>
        <v>6.1583511442036276E-3</v>
      </c>
      <c r="AF65" s="61">
        <f t="shared" si="11"/>
        <v>6.1081496424582049E-3</v>
      </c>
      <c r="AG65" s="61">
        <f t="shared" si="11"/>
        <v>6.0579481407127683E-3</v>
      </c>
    </row>
    <row r="66" spans="1:33" x14ac:dyDescent="0.25">
      <c r="A66" s="46" t="s">
        <v>114</v>
      </c>
      <c r="C66" s="90">
        <f>SUMIFS(C$126:C$135,$B$126:$B$135,$A66)</f>
        <v>0</v>
      </c>
      <c r="D66" s="90">
        <f>SUMIFS(D$126:D$135,$B$126:$B$135,$A66)</f>
        <v>0</v>
      </c>
      <c r="E66" s="61">
        <f t="shared" ref="E66:R67" si="12">SUMIFS(E$53:E$62,$B$53:$B$62,$A66)</f>
        <v>6.2145458805639854E-2</v>
      </c>
      <c r="F66" s="61">
        <f t="shared" si="12"/>
        <v>6.2076133322421262E-2</v>
      </c>
      <c r="G66" s="61">
        <f t="shared" si="12"/>
        <v>6.4494303681793874E-2</v>
      </c>
      <c r="H66" s="61">
        <f t="shared" si="12"/>
        <v>6.537745186549182E-2</v>
      </c>
      <c r="I66" s="61">
        <f t="shared" si="12"/>
        <v>6.7227875854186769E-2</v>
      </c>
      <c r="J66" s="61">
        <f t="shared" si="12"/>
        <v>6.9228573661279921E-2</v>
      </c>
      <c r="K66" s="61">
        <f t="shared" si="12"/>
        <v>7.2249876862760701E-2</v>
      </c>
      <c r="L66" s="61">
        <f t="shared" si="12"/>
        <v>7.378051719128477E-2</v>
      </c>
      <c r="M66" s="61">
        <f t="shared" si="12"/>
        <v>7.6384742006709666E-2</v>
      </c>
      <c r="N66" s="61">
        <f t="shared" si="12"/>
        <v>1.4582248634995876E-2</v>
      </c>
      <c r="O66" s="61">
        <f t="shared" si="12"/>
        <v>1.4517133742152652E-2</v>
      </c>
      <c r="P66" s="61">
        <f t="shared" si="12"/>
        <v>1.4446559120485156E-2</v>
      </c>
      <c r="Q66" s="61">
        <f t="shared" si="12"/>
        <v>1.4370316264261366E-2</v>
      </c>
      <c r="R66" s="61">
        <f t="shared" si="12"/>
        <v>1.4288192590755333E-2</v>
      </c>
      <c r="S66" s="61">
        <f t="shared" ref="S66:AG67" si="13">MAX(0,TREND($N66:$R66,$N$64:$R$64,S$64))</f>
        <v>1.4220411200618344E-2</v>
      </c>
      <c r="T66" s="61">
        <f t="shared" si="13"/>
        <v>1.4146918243981121E-2</v>
      </c>
      <c r="U66" s="61">
        <f t="shared" si="13"/>
        <v>1.4073425287343871E-2</v>
      </c>
      <c r="V66" s="61">
        <f t="shared" si="13"/>
        <v>1.3999932330706649E-2</v>
      </c>
      <c r="W66" s="61">
        <f t="shared" si="13"/>
        <v>1.3926439374069399E-2</v>
      </c>
      <c r="X66" s="61">
        <f t="shared" si="13"/>
        <v>1.3852946417432177E-2</v>
      </c>
      <c r="Y66" s="61">
        <f t="shared" si="13"/>
        <v>1.3779453460794927E-2</v>
      </c>
      <c r="Z66" s="61">
        <f t="shared" si="13"/>
        <v>1.3705960504157705E-2</v>
      </c>
      <c r="AA66" s="61">
        <f t="shared" si="13"/>
        <v>1.3632467547520455E-2</v>
      </c>
      <c r="AB66" s="61">
        <f t="shared" si="13"/>
        <v>1.3558974590883233E-2</v>
      </c>
      <c r="AC66" s="61">
        <f t="shared" si="13"/>
        <v>1.3485481634245983E-2</v>
      </c>
      <c r="AD66" s="61">
        <f t="shared" si="13"/>
        <v>1.341198867760876E-2</v>
      </c>
      <c r="AE66" s="61">
        <f t="shared" si="13"/>
        <v>1.333849572097151E-2</v>
      </c>
      <c r="AF66" s="61">
        <f t="shared" si="13"/>
        <v>1.3265002764334261E-2</v>
      </c>
      <c r="AG66" s="61">
        <f t="shared" si="13"/>
        <v>1.3191509807697038E-2</v>
      </c>
    </row>
    <row r="67" spans="1:33" x14ac:dyDescent="0.25">
      <c r="A67" s="46" t="s">
        <v>116</v>
      </c>
      <c r="C67" s="90">
        <f>SUMIFS(C$126:C$135,$B$126:$B$135,$A67)</f>
        <v>0</v>
      </c>
      <c r="D67" s="90">
        <f>SUMIFS(D$126:D$135,$B$126:$B$135,$A67)</f>
        <v>0</v>
      </c>
      <c r="E67" s="61">
        <f t="shared" si="12"/>
        <v>3.4411772432874993E-2</v>
      </c>
      <c r="F67" s="61">
        <f t="shared" si="10"/>
        <v>3.4391591007122128E-2</v>
      </c>
      <c r="G67" s="61">
        <f t="shared" si="10"/>
        <v>3.5334750387080303E-2</v>
      </c>
      <c r="H67" s="61">
        <f t="shared" si="10"/>
        <v>3.4326532960541604E-2</v>
      </c>
      <c r="I67" s="61">
        <f t="shared" si="10"/>
        <v>3.4319946044542693E-2</v>
      </c>
      <c r="J67" s="61">
        <f t="shared" si="10"/>
        <v>3.4251092624165452E-2</v>
      </c>
      <c r="K67" s="61">
        <f t="shared" si="10"/>
        <v>3.5148779480645112E-2</v>
      </c>
      <c r="L67" s="61">
        <f t="shared" si="10"/>
        <v>3.4065490416382897E-2</v>
      </c>
      <c r="M67" s="61">
        <f t="shared" si="10"/>
        <v>3.3947468781366431E-2</v>
      </c>
      <c r="N67" s="61">
        <f t="shared" si="10"/>
        <v>2.5285816292651116E-4</v>
      </c>
      <c r="O67" s="61">
        <f t="shared" si="10"/>
        <v>1.9969592686983452E-4</v>
      </c>
      <c r="P67" s="61">
        <f t="shared" si="10"/>
        <v>1.4615537185394588E-4</v>
      </c>
      <c r="Q67" s="61">
        <f t="shared" si="10"/>
        <v>9.2225016771763698E-5</v>
      </c>
      <c r="R67" s="61">
        <f t="shared" si="10"/>
        <v>3.789396485483253E-5</v>
      </c>
      <c r="S67" s="61">
        <f t="shared" si="13"/>
        <v>0</v>
      </c>
      <c r="T67" s="61">
        <f t="shared" si="13"/>
        <v>0</v>
      </c>
      <c r="U67" s="61">
        <f t="shared" si="13"/>
        <v>0</v>
      </c>
      <c r="V67" s="61">
        <f t="shared" si="13"/>
        <v>0</v>
      </c>
      <c r="W67" s="61">
        <f t="shared" si="13"/>
        <v>0</v>
      </c>
      <c r="X67" s="61">
        <f t="shared" si="13"/>
        <v>0</v>
      </c>
      <c r="Y67" s="61">
        <f t="shared" si="13"/>
        <v>0</v>
      </c>
      <c r="Z67" s="61">
        <f t="shared" si="13"/>
        <v>0</v>
      </c>
      <c r="AA67" s="61">
        <f t="shared" si="13"/>
        <v>0</v>
      </c>
      <c r="AB67" s="61">
        <f t="shared" si="13"/>
        <v>0</v>
      </c>
      <c r="AC67" s="61">
        <f t="shared" si="13"/>
        <v>0</v>
      </c>
      <c r="AD67" s="61">
        <f t="shared" si="13"/>
        <v>0</v>
      </c>
      <c r="AE67" s="61">
        <f t="shared" si="13"/>
        <v>0</v>
      </c>
      <c r="AF67" s="61">
        <f t="shared" si="13"/>
        <v>0</v>
      </c>
      <c r="AG67" s="61">
        <f t="shared" si="13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7A0DD-85DD-40A9-A5BD-F9E82D0CE99F}">
  <sheetPr>
    <tabColor rgb="FF002060"/>
  </sheetPr>
  <dimension ref="A1:AF7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179</v>
      </c>
      <c r="B2" s="91">
        <f>'LDV Calculations'!B284</f>
        <v>0</v>
      </c>
      <c r="C2" s="91">
        <f>'LDV Calculations'!C284</f>
        <v>0</v>
      </c>
      <c r="D2" s="91">
        <f>'LDV Calculations'!D284</f>
        <v>5.1655630664475538E-2</v>
      </c>
      <c r="E2" s="91">
        <f>'LDV Calculations'!E284</f>
        <v>4.6088152587423166E-2</v>
      </c>
      <c r="F2" s="91">
        <f>'LDV Calculations'!F284</f>
        <v>3.6862424900785402E-2</v>
      </c>
      <c r="G2" s="91">
        <f>'LDV Calculations'!G284</f>
        <v>2.9529041513305411E-2</v>
      </c>
      <c r="H2" s="91">
        <f>'LDV Calculations'!H284</f>
        <v>2.3346918090118331E-2</v>
      </c>
      <c r="I2" s="91">
        <f>'LDV Calculations'!I284</f>
        <v>1.8043050873759847E-2</v>
      </c>
      <c r="J2" s="91">
        <f>'LDV Calculations'!J284</f>
        <v>1.1859365072278E-2</v>
      </c>
      <c r="K2" s="91">
        <f>'LDV Calculations'!K284</f>
        <v>6.3370279110354548E-3</v>
      </c>
      <c r="L2" s="91">
        <f>'LDV Calculations'!L284</f>
        <v>0</v>
      </c>
      <c r="M2" s="91">
        <f>'LDV Calculations'!M284</f>
        <v>1.4236249582768364E-2</v>
      </c>
      <c r="N2" s="91">
        <f>'LDV Calculations'!N284</f>
        <v>9.3081958661315779E-3</v>
      </c>
      <c r="O2" s="91">
        <f>'LDV Calculations'!O284</f>
        <v>5.8151707857578604E-3</v>
      </c>
      <c r="P2" s="91">
        <f>'LDV Calculations'!P284</f>
        <v>3.2041143849208483E-3</v>
      </c>
      <c r="Q2" s="91">
        <f>'LDV Calculations'!Q284</f>
        <v>7.9370095920419334E-4</v>
      </c>
      <c r="R2" s="91">
        <f>'LDV Calculations'!R284</f>
        <v>0</v>
      </c>
      <c r="S2" s="91">
        <f>'LDV Calculations'!S284</f>
        <v>0</v>
      </c>
      <c r="T2" s="91">
        <f>'LDV Calculations'!T284</f>
        <v>0</v>
      </c>
      <c r="U2" s="91">
        <f>'LDV Calculations'!U284</f>
        <v>0</v>
      </c>
      <c r="V2" s="91">
        <f>'LDV Calculations'!V284</f>
        <v>0</v>
      </c>
      <c r="W2" s="91">
        <f>'LDV Calculations'!W284</f>
        <v>0</v>
      </c>
      <c r="X2" s="91">
        <f>'LDV Calculations'!X284</f>
        <v>0</v>
      </c>
      <c r="Y2" s="91">
        <f>'LDV Calculations'!Y284</f>
        <v>0</v>
      </c>
      <c r="Z2" s="91">
        <f>'LDV Calculations'!Z284</f>
        <v>0</v>
      </c>
      <c r="AA2" s="91">
        <f>'LDV Calculations'!AA284</f>
        <v>0</v>
      </c>
      <c r="AB2" s="91">
        <f>'LDV Calculations'!AB284</f>
        <v>0</v>
      </c>
      <c r="AC2" s="91">
        <f>'LDV Calculations'!AC284</f>
        <v>0</v>
      </c>
      <c r="AD2" s="91">
        <f>'LDV Calculations'!AD284</f>
        <v>0</v>
      </c>
      <c r="AE2" s="91">
        <f>'LDV Calculations'!AE284</f>
        <v>0</v>
      </c>
      <c r="AF2" s="91">
        <f>'LDV Calculations'!AF284</f>
        <v>0</v>
      </c>
    </row>
    <row r="3" spans="1:32" x14ac:dyDescent="0.25">
      <c r="A3" t="s">
        <v>180</v>
      </c>
      <c r="B3" s="91">
        <f>'MDV HDV Calcs'!C67</f>
        <v>0</v>
      </c>
      <c r="C3" s="91">
        <f>'MDV HDV Calcs'!D67</f>
        <v>0</v>
      </c>
      <c r="D3" s="91">
        <f>'MDV HDV Calcs'!E67</f>
        <v>3.4411772432874993E-2</v>
      </c>
      <c r="E3" s="91">
        <f>'MDV HDV Calcs'!F67</f>
        <v>3.4391591007122128E-2</v>
      </c>
      <c r="F3" s="91">
        <f>'MDV HDV Calcs'!G67</f>
        <v>3.5334750387080303E-2</v>
      </c>
      <c r="G3" s="91">
        <f>'MDV HDV Calcs'!H67</f>
        <v>3.4326532960541604E-2</v>
      </c>
      <c r="H3" s="91">
        <f>'MDV HDV Calcs'!I67</f>
        <v>3.4319946044542693E-2</v>
      </c>
      <c r="I3" s="91">
        <f>'MDV HDV Calcs'!J67</f>
        <v>3.4251092624165452E-2</v>
      </c>
      <c r="J3" s="91">
        <f>'MDV HDV Calcs'!K67</f>
        <v>3.5148779480645112E-2</v>
      </c>
      <c r="K3" s="91">
        <f>'MDV HDV Calcs'!L67</f>
        <v>3.4065490416382897E-2</v>
      </c>
      <c r="L3" s="91">
        <f>'MDV HDV Calcs'!M67</f>
        <v>3.3947468781366431E-2</v>
      </c>
      <c r="M3" s="91">
        <f>'MDV HDV Calcs'!N67</f>
        <v>2.5285816292651116E-4</v>
      </c>
      <c r="N3" s="91">
        <f>'MDV HDV Calcs'!O67</f>
        <v>1.9969592686983452E-4</v>
      </c>
      <c r="O3" s="91">
        <f>'MDV HDV Calcs'!P67</f>
        <v>1.4615537185394588E-4</v>
      </c>
      <c r="P3" s="91">
        <f>'MDV HDV Calcs'!Q67</f>
        <v>9.2225016771763698E-5</v>
      </c>
      <c r="Q3" s="91">
        <f>'MDV HDV Calcs'!R67</f>
        <v>3.789396485483253E-5</v>
      </c>
      <c r="R3" s="91">
        <f>'MDV HDV Calcs'!S67</f>
        <v>0</v>
      </c>
      <c r="S3" s="91">
        <f>'MDV HDV Calcs'!T67</f>
        <v>0</v>
      </c>
      <c r="T3" s="91">
        <f>'MDV HDV Calcs'!U67</f>
        <v>0</v>
      </c>
      <c r="U3" s="91">
        <f>'MDV HDV Calcs'!V67</f>
        <v>0</v>
      </c>
      <c r="V3" s="91">
        <f>'MDV HDV Calcs'!W67</f>
        <v>0</v>
      </c>
      <c r="W3" s="91">
        <f>'MDV HDV Calcs'!X67</f>
        <v>0</v>
      </c>
      <c r="X3" s="91">
        <f>'MDV HDV Calcs'!Y67</f>
        <v>0</v>
      </c>
      <c r="Y3" s="91">
        <f>'MDV HDV Calcs'!Z67</f>
        <v>0</v>
      </c>
      <c r="Z3" s="91">
        <f>'MDV HDV Calcs'!AA67</f>
        <v>0</v>
      </c>
      <c r="AA3" s="91">
        <f>'MDV HDV Calcs'!AB67</f>
        <v>0</v>
      </c>
      <c r="AB3" s="91">
        <f>'MDV HDV Calcs'!AC67</f>
        <v>0</v>
      </c>
      <c r="AC3" s="91">
        <f>'MDV HDV Calcs'!AD67</f>
        <v>0</v>
      </c>
      <c r="AD3" s="91">
        <f>'MDV HDV Calcs'!AE67</f>
        <v>0</v>
      </c>
      <c r="AE3" s="91">
        <f>'MDV HDV Calcs'!AF67</f>
        <v>0</v>
      </c>
      <c r="AF3" s="91">
        <f>'MDV HDV Calcs'!AG67</f>
        <v>0</v>
      </c>
    </row>
    <row r="4" spans="1:32" x14ac:dyDescent="0.25">
      <c r="A4" t="s">
        <v>181</v>
      </c>
      <c r="B4" s="63">
        <v>0</v>
      </c>
      <c r="C4" s="63">
        <v>0</v>
      </c>
      <c r="D4" s="63">
        <v>0</v>
      </c>
      <c r="E4" s="63">
        <v>0</v>
      </c>
      <c r="F4" s="63">
        <v>0</v>
      </c>
      <c r="G4" s="63">
        <v>0</v>
      </c>
      <c r="H4" s="63">
        <v>0</v>
      </c>
      <c r="I4" s="63">
        <v>0</v>
      </c>
      <c r="J4" s="63">
        <v>0</v>
      </c>
      <c r="K4" s="63">
        <v>0</v>
      </c>
      <c r="L4" s="63">
        <v>0</v>
      </c>
      <c r="M4" s="63">
        <v>0</v>
      </c>
      <c r="N4" s="63">
        <v>0</v>
      </c>
      <c r="O4" s="63">
        <v>0</v>
      </c>
      <c r="P4" s="63">
        <v>0</v>
      </c>
      <c r="Q4" s="63">
        <v>0</v>
      </c>
      <c r="R4" s="63">
        <v>0</v>
      </c>
      <c r="S4" s="63">
        <v>0</v>
      </c>
      <c r="T4" s="63">
        <v>0</v>
      </c>
      <c r="U4" s="63">
        <v>0</v>
      </c>
      <c r="V4" s="63">
        <v>0</v>
      </c>
      <c r="W4" s="63">
        <v>0</v>
      </c>
      <c r="X4" s="63">
        <v>0</v>
      </c>
      <c r="Y4" s="63">
        <v>0</v>
      </c>
      <c r="Z4" s="63">
        <v>0</v>
      </c>
      <c r="AA4" s="63">
        <v>0</v>
      </c>
      <c r="AB4" s="63">
        <v>0</v>
      </c>
      <c r="AC4" s="63">
        <v>0</v>
      </c>
      <c r="AD4" s="63">
        <v>0</v>
      </c>
      <c r="AE4" s="63">
        <v>0</v>
      </c>
      <c r="AF4" s="63">
        <v>0</v>
      </c>
    </row>
    <row r="5" spans="1:32" x14ac:dyDescent="0.25">
      <c r="A5" t="s">
        <v>182</v>
      </c>
      <c r="B5" s="63">
        <v>0</v>
      </c>
      <c r="C5" s="63">
        <v>0</v>
      </c>
      <c r="D5" s="63">
        <v>0</v>
      </c>
      <c r="E5" s="63">
        <v>0</v>
      </c>
      <c r="F5" s="63">
        <v>0</v>
      </c>
      <c r="G5" s="63">
        <v>0</v>
      </c>
      <c r="H5" s="63">
        <v>0</v>
      </c>
      <c r="I5" s="63">
        <v>0</v>
      </c>
      <c r="J5" s="63">
        <v>0</v>
      </c>
      <c r="K5" s="63">
        <v>0</v>
      </c>
      <c r="L5" s="63">
        <v>0</v>
      </c>
      <c r="M5" s="63">
        <v>0</v>
      </c>
      <c r="N5" s="63">
        <v>0</v>
      </c>
      <c r="O5" s="63">
        <v>0</v>
      </c>
      <c r="P5" s="63">
        <v>0</v>
      </c>
      <c r="Q5" s="63">
        <v>0</v>
      </c>
      <c r="R5" s="63">
        <v>0</v>
      </c>
      <c r="S5" s="63">
        <v>0</v>
      </c>
      <c r="T5" s="63">
        <v>0</v>
      </c>
      <c r="U5" s="63">
        <v>0</v>
      </c>
      <c r="V5" s="63">
        <v>0</v>
      </c>
      <c r="W5" s="63">
        <v>0</v>
      </c>
      <c r="X5" s="63">
        <v>0</v>
      </c>
      <c r="Y5" s="63">
        <v>0</v>
      </c>
      <c r="Z5" s="63">
        <v>0</v>
      </c>
      <c r="AA5" s="63">
        <v>0</v>
      </c>
      <c r="AB5" s="63">
        <v>0</v>
      </c>
      <c r="AC5" s="63">
        <v>0</v>
      </c>
      <c r="AD5" s="63">
        <v>0</v>
      </c>
      <c r="AE5" s="63">
        <v>0</v>
      </c>
      <c r="AF5" s="63">
        <v>0</v>
      </c>
    </row>
    <row r="6" spans="1:32" x14ac:dyDescent="0.25">
      <c r="A6" t="s">
        <v>183</v>
      </c>
      <c r="B6" s="63">
        <v>0</v>
      </c>
      <c r="C6" s="63">
        <v>0</v>
      </c>
      <c r="D6" s="63">
        <v>0</v>
      </c>
      <c r="E6" s="63">
        <v>0</v>
      </c>
      <c r="F6" s="63">
        <v>0</v>
      </c>
      <c r="G6" s="63">
        <v>0</v>
      </c>
      <c r="H6" s="63">
        <v>0</v>
      </c>
      <c r="I6" s="63">
        <v>0</v>
      </c>
      <c r="J6" s="63">
        <v>0</v>
      </c>
      <c r="K6" s="63">
        <v>0</v>
      </c>
      <c r="L6" s="63">
        <v>0</v>
      </c>
      <c r="M6" s="63">
        <v>0</v>
      </c>
      <c r="N6" s="63">
        <v>0</v>
      </c>
      <c r="O6" s="63">
        <v>0</v>
      </c>
      <c r="P6" s="63">
        <v>0</v>
      </c>
      <c r="Q6" s="63">
        <v>0</v>
      </c>
      <c r="R6" s="63">
        <v>0</v>
      </c>
      <c r="S6" s="63">
        <v>0</v>
      </c>
      <c r="T6" s="63">
        <v>0</v>
      </c>
      <c r="U6" s="63">
        <v>0</v>
      </c>
      <c r="V6" s="63">
        <v>0</v>
      </c>
      <c r="W6" s="63">
        <v>0</v>
      </c>
      <c r="X6" s="63">
        <v>0</v>
      </c>
      <c r="Y6" s="63">
        <v>0</v>
      </c>
      <c r="Z6" s="63">
        <v>0</v>
      </c>
      <c r="AA6" s="63">
        <v>0</v>
      </c>
      <c r="AB6" s="63">
        <v>0</v>
      </c>
      <c r="AC6" s="63">
        <v>0</v>
      </c>
      <c r="AD6" s="63">
        <v>0</v>
      </c>
      <c r="AE6" s="63">
        <v>0</v>
      </c>
      <c r="AF6" s="63">
        <v>0</v>
      </c>
    </row>
    <row r="7" spans="1:32" x14ac:dyDescent="0.25">
      <c r="A7" t="s">
        <v>184</v>
      </c>
      <c r="B7" s="63">
        <v>0</v>
      </c>
      <c r="C7" s="63">
        <v>0</v>
      </c>
      <c r="D7" s="63">
        <v>0</v>
      </c>
      <c r="E7" s="63">
        <v>0</v>
      </c>
      <c r="F7" s="63">
        <v>0</v>
      </c>
      <c r="G7" s="63">
        <v>0</v>
      </c>
      <c r="H7" s="63">
        <v>0</v>
      </c>
      <c r="I7" s="63">
        <v>0</v>
      </c>
      <c r="J7" s="63">
        <v>0</v>
      </c>
      <c r="K7" s="63">
        <v>0</v>
      </c>
      <c r="L7" s="63">
        <v>0</v>
      </c>
      <c r="M7" s="63">
        <v>0</v>
      </c>
      <c r="N7" s="63">
        <v>0</v>
      </c>
      <c r="O7" s="63">
        <v>0</v>
      </c>
      <c r="P7" s="63">
        <v>0</v>
      </c>
      <c r="Q7" s="63">
        <v>0</v>
      </c>
      <c r="R7" s="63">
        <v>0</v>
      </c>
      <c r="S7" s="63">
        <v>0</v>
      </c>
      <c r="T7" s="63">
        <v>0</v>
      </c>
      <c r="U7" s="63">
        <v>0</v>
      </c>
      <c r="V7" s="63">
        <v>0</v>
      </c>
      <c r="W7" s="63">
        <v>0</v>
      </c>
      <c r="X7" s="63">
        <v>0</v>
      </c>
      <c r="Y7" s="63">
        <v>0</v>
      </c>
      <c r="Z7" s="63">
        <v>0</v>
      </c>
      <c r="AA7" s="63">
        <v>0</v>
      </c>
      <c r="AB7" s="63">
        <v>0</v>
      </c>
      <c r="AC7" s="63">
        <v>0</v>
      </c>
      <c r="AD7" s="63">
        <v>0</v>
      </c>
      <c r="AE7" s="63">
        <v>0</v>
      </c>
      <c r="AF7" s="6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3EB9C-37DD-40DD-AA69-03B24570435D}">
  <sheetPr>
    <tabColor rgb="FF002060"/>
  </sheetPr>
  <dimension ref="A1:AF7"/>
  <sheetViews>
    <sheetView workbookViewId="0">
      <selection activeCell="S62" sqref="S62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179</v>
      </c>
      <c r="B2" s="91">
        <f>'LDV Calculations'!B285</f>
        <v>0</v>
      </c>
      <c r="C2" s="91">
        <f>'LDV Calculations'!C285</f>
        <v>0</v>
      </c>
      <c r="D2" s="91">
        <f>'LDV Calculations'!D285</f>
        <v>1.3272730941993771E-2</v>
      </c>
      <c r="E2" s="91">
        <f>'LDV Calculations'!E285</f>
        <v>1.1642844432172171E-2</v>
      </c>
      <c r="F2" s="91">
        <f>'LDV Calculations'!F285</f>
        <v>8.8427037420535648E-3</v>
      </c>
      <c r="G2" s="91">
        <f>'LDV Calculations'!G285</f>
        <v>6.7048205480167806E-3</v>
      </c>
      <c r="H2" s="91">
        <f>'LDV Calculations'!H285</f>
        <v>4.8594303715937407E-3</v>
      </c>
      <c r="I2" s="91">
        <f>'LDV Calculations'!I285</f>
        <v>3.2947938680348127E-3</v>
      </c>
      <c r="J2" s="91">
        <f>'LDV Calculations'!J285</f>
        <v>1.2997307560475256E-3</v>
      </c>
      <c r="K2" s="91">
        <f>'LDV Calculations'!K285</f>
        <v>0</v>
      </c>
      <c r="L2" s="91">
        <f>'LDV Calculations'!L285</f>
        <v>0</v>
      </c>
      <c r="M2" s="91">
        <f>'LDV Calculations'!M285</f>
        <v>1.4909770674868188E-3</v>
      </c>
      <c r="N2" s="91">
        <f>'LDV Calculations'!N285</f>
        <v>2.7740850053755372E-4</v>
      </c>
      <c r="O2" s="91">
        <f>'LDV Calculations'!O285</f>
        <v>0</v>
      </c>
      <c r="P2" s="91">
        <f>'LDV Calculations'!P285</f>
        <v>0</v>
      </c>
      <c r="Q2" s="91">
        <f>'LDV Calculations'!Q285</f>
        <v>0</v>
      </c>
      <c r="R2" s="91">
        <f>'LDV Calculations'!R285</f>
        <v>0</v>
      </c>
      <c r="S2" s="91">
        <f>'LDV Calculations'!S285</f>
        <v>0</v>
      </c>
      <c r="T2" s="91">
        <f>'LDV Calculations'!T285</f>
        <v>0</v>
      </c>
      <c r="U2" s="91">
        <f>'LDV Calculations'!U285</f>
        <v>0</v>
      </c>
      <c r="V2" s="91">
        <f>'LDV Calculations'!V285</f>
        <v>0</v>
      </c>
      <c r="W2" s="91">
        <f>'LDV Calculations'!W285</f>
        <v>0</v>
      </c>
      <c r="X2" s="91">
        <f>'LDV Calculations'!X285</f>
        <v>0</v>
      </c>
      <c r="Y2" s="91">
        <f>'LDV Calculations'!Y285</f>
        <v>0</v>
      </c>
      <c r="Z2" s="91">
        <f>'LDV Calculations'!Z285</f>
        <v>0</v>
      </c>
      <c r="AA2" s="91">
        <f>'LDV Calculations'!AA285</f>
        <v>0</v>
      </c>
      <c r="AB2" s="91">
        <f>'LDV Calculations'!AB285</f>
        <v>0</v>
      </c>
      <c r="AC2" s="91">
        <f>'LDV Calculations'!AC285</f>
        <v>0</v>
      </c>
      <c r="AD2" s="91">
        <f>'LDV Calculations'!AD285</f>
        <v>0</v>
      </c>
      <c r="AE2" s="91">
        <f>'LDV Calculations'!AE285</f>
        <v>0</v>
      </c>
      <c r="AF2" s="91">
        <f>'LDV Calculations'!AF285</f>
        <v>0</v>
      </c>
    </row>
    <row r="3" spans="1:32" x14ac:dyDescent="0.25">
      <c r="A3" t="s">
        <v>180</v>
      </c>
      <c r="B3" s="63">
        <v>0</v>
      </c>
      <c r="C3" s="63">
        <v>0</v>
      </c>
      <c r="D3" s="63">
        <v>0</v>
      </c>
      <c r="E3" s="63">
        <v>0</v>
      </c>
      <c r="F3" s="63">
        <v>0</v>
      </c>
      <c r="G3" s="63">
        <v>0</v>
      </c>
      <c r="H3" s="63">
        <v>0</v>
      </c>
      <c r="I3" s="63">
        <v>0</v>
      </c>
      <c r="J3" s="63">
        <v>0</v>
      </c>
      <c r="K3" s="63">
        <v>0</v>
      </c>
      <c r="L3" s="63">
        <v>0</v>
      </c>
      <c r="M3" s="63">
        <v>0</v>
      </c>
      <c r="N3" s="63">
        <v>0</v>
      </c>
      <c r="O3" s="63">
        <v>0</v>
      </c>
      <c r="P3" s="63">
        <v>0</v>
      </c>
      <c r="Q3" s="63">
        <v>0</v>
      </c>
      <c r="R3" s="63">
        <v>0</v>
      </c>
      <c r="S3" s="63">
        <v>0</v>
      </c>
      <c r="T3" s="63">
        <v>0</v>
      </c>
      <c r="U3" s="63">
        <v>0</v>
      </c>
      <c r="V3" s="63">
        <v>0</v>
      </c>
      <c r="W3" s="63">
        <v>0</v>
      </c>
      <c r="X3" s="63">
        <v>0</v>
      </c>
      <c r="Y3" s="63">
        <v>0</v>
      </c>
      <c r="Z3" s="63">
        <v>0</v>
      </c>
      <c r="AA3" s="63">
        <v>0</v>
      </c>
      <c r="AB3" s="63">
        <v>0</v>
      </c>
      <c r="AC3" s="63">
        <v>0</v>
      </c>
      <c r="AD3" s="63">
        <v>0</v>
      </c>
      <c r="AE3" s="63">
        <v>0</v>
      </c>
      <c r="AF3" s="63">
        <v>0</v>
      </c>
    </row>
    <row r="4" spans="1:32" x14ac:dyDescent="0.25">
      <c r="A4" t="s">
        <v>181</v>
      </c>
      <c r="B4" s="63">
        <v>0</v>
      </c>
      <c r="C4" s="63">
        <v>0</v>
      </c>
      <c r="D4" s="63">
        <v>0</v>
      </c>
      <c r="E4" s="63">
        <v>0</v>
      </c>
      <c r="F4" s="63">
        <v>0</v>
      </c>
      <c r="G4" s="63">
        <v>0</v>
      </c>
      <c r="H4" s="63">
        <v>0</v>
      </c>
      <c r="I4" s="63">
        <v>0</v>
      </c>
      <c r="J4" s="63">
        <v>0</v>
      </c>
      <c r="K4" s="63">
        <v>0</v>
      </c>
      <c r="L4" s="63">
        <v>0</v>
      </c>
      <c r="M4" s="63">
        <v>0</v>
      </c>
      <c r="N4" s="63">
        <v>0</v>
      </c>
      <c r="O4" s="63">
        <v>0</v>
      </c>
      <c r="P4" s="63">
        <v>0</v>
      </c>
      <c r="Q4" s="63">
        <v>0</v>
      </c>
      <c r="R4" s="63">
        <v>0</v>
      </c>
      <c r="S4" s="63">
        <v>0</v>
      </c>
      <c r="T4" s="63">
        <v>0</v>
      </c>
      <c r="U4" s="63">
        <v>0</v>
      </c>
      <c r="V4" s="63">
        <v>0</v>
      </c>
      <c r="W4" s="63">
        <v>0</v>
      </c>
      <c r="X4" s="63">
        <v>0</v>
      </c>
      <c r="Y4" s="63">
        <v>0</v>
      </c>
      <c r="Z4" s="63">
        <v>0</v>
      </c>
      <c r="AA4" s="63">
        <v>0</v>
      </c>
      <c r="AB4" s="63">
        <v>0</v>
      </c>
      <c r="AC4" s="63">
        <v>0</v>
      </c>
      <c r="AD4" s="63">
        <v>0</v>
      </c>
      <c r="AE4" s="63">
        <v>0</v>
      </c>
      <c r="AF4" s="63">
        <v>0</v>
      </c>
    </row>
    <row r="5" spans="1:32" x14ac:dyDescent="0.25">
      <c r="A5" t="s">
        <v>182</v>
      </c>
      <c r="B5" s="63">
        <v>0</v>
      </c>
      <c r="C5" s="63">
        <v>0</v>
      </c>
      <c r="D5" s="63">
        <v>0</v>
      </c>
      <c r="E5" s="63">
        <v>0</v>
      </c>
      <c r="F5" s="63">
        <v>0</v>
      </c>
      <c r="G5" s="63">
        <v>0</v>
      </c>
      <c r="H5" s="63">
        <v>0</v>
      </c>
      <c r="I5" s="63">
        <v>0</v>
      </c>
      <c r="J5" s="63">
        <v>0</v>
      </c>
      <c r="K5" s="63">
        <v>0</v>
      </c>
      <c r="L5" s="63">
        <v>0</v>
      </c>
      <c r="M5" s="63">
        <v>0</v>
      </c>
      <c r="N5" s="63">
        <v>0</v>
      </c>
      <c r="O5" s="63">
        <v>0</v>
      </c>
      <c r="P5" s="63">
        <v>0</v>
      </c>
      <c r="Q5" s="63">
        <v>0</v>
      </c>
      <c r="R5" s="63">
        <v>0</v>
      </c>
      <c r="S5" s="63">
        <v>0</v>
      </c>
      <c r="T5" s="63">
        <v>0</v>
      </c>
      <c r="U5" s="63">
        <v>0</v>
      </c>
      <c r="V5" s="63">
        <v>0</v>
      </c>
      <c r="W5" s="63">
        <v>0</v>
      </c>
      <c r="X5" s="63">
        <v>0</v>
      </c>
      <c r="Y5" s="63">
        <v>0</v>
      </c>
      <c r="Z5" s="63">
        <v>0</v>
      </c>
      <c r="AA5" s="63">
        <v>0</v>
      </c>
      <c r="AB5" s="63">
        <v>0</v>
      </c>
      <c r="AC5" s="63">
        <v>0</v>
      </c>
      <c r="AD5" s="63">
        <v>0</v>
      </c>
      <c r="AE5" s="63">
        <v>0</v>
      </c>
      <c r="AF5" s="63">
        <v>0</v>
      </c>
    </row>
    <row r="6" spans="1:32" x14ac:dyDescent="0.25">
      <c r="A6" t="s">
        <v>183</v>
      </c>
      <c r="B6" s="63">
        <v>0</v>
      </c>
      <c r="C6" s="63">
        <v>0</v>
      </c>
      <c r="D6" s="63">
        <v>0</v>
      </c>
      <c r="E6" s="63">
        <v>0</v>
      </c>
      <c r="F6" s="63">
        <v>0</v>
      </c>
      <c r="G6" s="63">
        <v>0</v>
      </c>
      <c r="H6" s="63">
        <v>0</v>
      </c>
      <c r="I6" s="63">
        <v>0</v>
      </c>
      <c r="J6" s="63">
        <v>0</v>
      </c>
      <c r="K6" s="63">
        <v>0</v>
      </c>
      <c r="L6" s="63">
        <v>0</v>
      </c>
      <c r="M6" s="63">
        <v>0</v>
      </c>
      <c r="N6" s="63">
        <v>0</v>
      </c>
      <c r="O6" s="63">
        <v>0</v>
      </c>
      <c r="P6" s="63">
        <v>0</v>
      </c>
      <c r="Q6" s="63">
        <v>0</v>
      </c>
      <c r="R6" s="63">
        <v>0</v>
      </c>
      <c r="S6" s="63">
        <v>0</v>
      </c>
      <c r="T6" s="63">
        <v>0</v>
      </c>
      <c r="U6" s="63">
        <v>0</v>
      </c>
      <c r="V6" s="63">
        <v>0</v>
      </c>
      <c r="W6" s="63">
        <v>0</v>
      </c>
      <c r="X6" s="63">
        <v>0</v>
      </c>
      <c r="Y6" s="63">
        <v>0</v>
      </c>
      <c r="Z6" s="63">
        <v>0</v>
      </c>
      <c r="AA6" s="63">
        <v>0</v>
      </c>
      <c r="AB6" s="63">
        <v>0</v>
      </c>
      <c r="AC6" s="63">
        <v>0</v>
      </c>
      <c r="AD6" s="63">
        <v>0</v>
      </c>
      <c r="AE6" s="63">
        <v>0</v>
      </c>
      <c r="AF6" s="63">
        <v>0</v>
      </c>
    </row>
    <row r="7" spans="1:32" x14ac:dyDescent="0.25">
      <c r="A7" t="s">
        <v>184</v>
      </c>
      <c r="B7" s="63">
        <v>0</v>
      </c>
      <c r="C7" s="63">
        <v>0</v>
      </c>
      <c r="D7" s="63">
        <v>0</v>
      </c>
      <c r="E7" s="63">
        <v>0</v>
      </c>
      <c r="F7" s="63">
        <v>0</v>
      </c>
      <c r="G7" s="63">
        <v>0</v>
      </c>
      <c r="H7" s="63">
        <v>0</v>
      </c>
      <c r="I7" s="63">
        <v>0</v>
      </c>
      <c r="J7" s="63">
        <v>0</v>
      </c>
      <c r="K7" s="63">
        <v>0</v>
      </c>
      <c r="L7" s="63">
        <v>0</v>
      </c>
      <c r="M7" s="63">
        <v>0</v>
      </c>
      <c r="N7" s="63">
        <v>0</v>
      </c>
      <c r="O7" s="63">
        <v>0</v>
      </c>
      <c r="P7" s="63">
        <v>0</v>
      </c>
      <c r="Q7" s="63">
        <v>0</v>
      </c>
      <c r="R7" s="63">
        <v>0</v>
      </c>
      <c r="S7" s="63">
        <v>0</v>
      </c>
      <c r="T7" s="63">
        <v>0</v>
      </c>
      <c r="U7" s="63">
        <v>0</v>
      </c>
      <c r="V7" s="63">
        <v>0</v>
      </c>
      <c r="W7" s="63">
        <v>0</v>
      </c>
      <c r="X7" s="63">
        <v>0</v>
      </c>
      <c r="Y7" s="63">
        <v>0</v>
      </c>
      <c r="Z7" s="63">
        <v>0</v>
      </c>
      <c r="AA7" s="63">
        <v>0</v>
      </c>
      <c r="AB7" s="63">
        <v>0</v>
      </c>
      <c r="AC7" s="63">
        <v>0</v>
      </c>
      <c r="AD7" s="63">
        <v>0</v>
      </c>
      <c r="AE7" s="63">
        <v>0</v>
      </c>
      <c r="AF7" s="6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1B94-21B3-4345-ADCC-8E11B62C773E}">
  <sheetPr>
    <tabColor rgb="FF002060"/>
  </sheetPr>
  <dimension ref="A1:AF7"/>
  <sheetViews>
    <sheetView workbookViewId="0">
      <selection activeCell="B2" sqref="B2:AF3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179</v>
      </c>
      <c r="B2" s="91">
        <f>'MDV HDV Calcs'!C65</f>
        <v>0</v>
      </c>
      <c r="C2" s="91">
        <f>'MDV HDV Calcs'!D65</f>
        <v>0</v>
      </c>
      <c r="D2" s="91">
        <f>'MDV HDV Calcs'!E65</f>
        <v>4.9111290433866542E-2</v>
      </c>
      <c r="E2" s="91">
        <f>'MDV HDV Calcs'!F65</f>
        <v>4.9108573685792578E-2</v>
      </c>
      <c r="F2" s="91">
        <f>'MDV HDV Calcs'!G65</f>
        <v>5.0933424477308448E-2</v>
      </c>
      <c r="G2" s="91">
        <f>'MDV HDV Calcs'!H65</f>
        <v>5.1246433143583556E-2</v>
      </c>
      <c r="H2" s="91">
        <f>'MDV HDV Calcs'!I65</f>
        <v>5.2415996335225173E-2</v>
      </c>
      <c r="I2" s="91">
        <f>'MDV HDV Calcs'!J65</f>
        <v>5.3655814944188175E-2</v>
      </c>
      <c r="J2" s="91">
        <f>'MDV HDV Calcs'!K65</f>
        <v>5.5788791498933031E-2</v>
      </c>
      <c r="K2" s="91">
        <f>'MDV HDV Calcs'!L65</f>
        <v>5.6384171445885201E-2</v>
      </c>
      <c r="L2" s="91">
        <f>'MDV HDV Calcs'!M65</f>
        <v>5.7883150516121175E-2</v>
      </c>
      <c r="M2" s="91">
        <f>'MDV HDV Calcs'!N65</f>
        <v>7.0104392961550695E-3</v>
      </c>
      <c r="N2" s="91">
        <f>'MDV HDV Calcs'!O65</f>
        <v>6.9622396834594473E-3</v>
      </c>
      <c r="O2" s="91">
        <f>'MDV HDV Calcs'!P65</f>
        <v>6.9127138610462924E-3</v>
      </c>
      <c r="P2" s="91">
        <f>'MDV HDV Calcs'!Q65</f>
        <v>6.8618477642132403E-3</v>
      </c>
      <c r="Q2" s="91">
        <f>'MDV HDV Calcs'!R65</f>
        <v>6.8096277470510412E-3</v>
      </c>
      <c r="R2" s="91">
        <f>'MDV HDV Calcs'!S65</f>
        <v>6.7607691651487417E-3</v>
      </c>
      <c r="S2" s="91">
        <f>'MDV HDV Calcs'!T65</f>
        <v>6.710567663403319E-3</v>
      </c>
      <c r="T2" s="91">
        <f>'MDV HDV Calcs'!U65</f>
        <v>6.6603661616578963E-3</v>
      </c>
      <c r="U2" s="91">
        <f>'MDV HDV Calcs'!V65</f>
        <v>6.6101646599124597E-3</v>
      </c>
      <c r="V2" s="91">
        <f>'MDV HDV Calcs'!W65</f>
        <v>6.559963158167037E-3</v>
      </c>
      <c r="W2" s="91">
        <f>'MDV HDV Calcs'!X65</f>
        <v>6.5097616564216143E-3</v>
      </c>
      <c r="X2" s="91">
        <f>'MDV HDV Calcs'!Y65</f>
        <v>6.4595601546761916E-3</v>
      </c>
      <c r="Y2" s="91">
        <f>'MDV HDV Calcs'!Z65</f>
        <v>6.409358652930755E-3</v>
      </c>
      <c r="Z2" s="91">
        <f>'MDV HDV Calcs'!AA65</f>
        <v>6.3591571511853323E-3</v>
      </c>
      <c r="AA2" s="91">
        <f>'MDV HDV Calcs'!AB65</f>
        <v>6.3089556494399096E-3</v>
      </c>
      <c r="AB2" s="91">
        <f>'MDV HDV Calcs'!AC65</f>
        <v>6.2587541476944869E-3</v>
      </c>
      <c r="AC2" s="91">
        <f>'MDV HDV Calcs'!AD65</f>
        <v>6.2085526459490503E-3</v>
      </c>
      <c r="AD2" s="91">
        <f>'MDV HDV Calcs'!AE65</f>
        <v>6.1583511442036276E-3</v>
      </c>
      <c r="AE2" s="91">
        <f>'MDV HDV Calcs'!AF65</f>
        <v>6.1081496424582049E-3</v>
      </c>
      <c r="AF2" s="91">
        <f>'MDV HDV Calcs'!AG65</f>
        <v>6.0579481407127683E-3</v>
      </c>
    </row>
    <row r="3" spans="1:32" x14ac:dyDescent="0.25">
      <c r="A3" t="s">
        <v>180</v>
      </c>
      <c r="B3" s="91">
        <f>'MDV HDV Calcs'!C66</f>
        <v>0</v>
      </c>
      <c r="C3" s="91">
        <f>'MDV HDV Calcs'!D66</f>
        <v>0</v>
      </c>
      <c r="D3" s="91">
        <f>'MDV HDV Calcs'!E66</f>
        <v>6.2145458805639854E-2</v>
      </c>
      <c r="E3" s="91">
        <f>'MDV HDV Calcs'!F66</f>
        <v>6.2076133322421262E-2</v>
      </c>
      <c r="F3" s="91">
        <f>'MDV HDV Calcs'!G66</f>
        <v>6.4494303681793874E-2</v>
      </c>
      <c r="G3" s="91">
        <f>'MDV HDV Calcs'!H66</f>
        <v>6.537745186549182E-2</v>
      </c>
      <c r="H3" s="91">
        <f>'MDV HDV Calcs'!I66</f>
        <v>6.7227875854186769E-2</v>
      </c>
      <c r="I3" s="91">
        <f>'MDV HDV Calcs'!J66</f>
        <v>6.9228573661279921E-2</v>
      </c>
      <c r="J3" s="91">
        <f>'MDV HDV Calcs'!K66</f>
        <v>7.2249876862760701E-2</v>
      </c>
      <c r="K3" s="91">
        <f>'MDV HDV Calcs'!L66</f>
        <v>7.378051719128477E-2</v>
      </c>
      <c r="L3" s="91">
        <f>'MDV HDV Calcs'!M66</f>
        <v>7.6384742006709666E-2</v>
      </c>
      <c r="M3" s="91">
        <f>'MDV HDV Calcs'!N66</f>
        <v>1.4582248634995876E-2</v>
      </c>
      <c r="N3" s="91">
        <f>'MDV HDV Calcs'!O66</f>
        <v>1.4517133742152652E-2</v>
      </c>
      <c r="O3" s="91">
        <f>'MDV HDV Calcs'!P66</f>
        <v>1.4446559120485156E-2</v>
      </c>
      <c r="P3" s="91">
        <f>'MDV HDV Calcs'!Q66</f>
        <v>1.4370316264261366E-2</v>
      </c>
      <c r="Q3" s="91">
        <f>'MDV HDV Calcs'!R66</f>
        <v>1.4288192590755333E-2</v>
      </c>
      <c r="R3" s="91">
        <f>'MDV HDV Calcs'!S66</f>
        <v>1.4220411200618344E-2</v>
      </c>
      <c r="S3" s="91">
        <f>'MDV HDV Calcs'!T66</f>
        <v>1.4146918243981121E-2</v>
      </c>
      <c r="T3" s="91">
        <f>'MDV HDV Calcs'!U66</f>
        <v>1.4073425287343871E-2</v>
      </c>
      <c r="U3" s="91">
        <f>'MDV HDV Calcs'!V66</f>
        <v>1.3999932330706649E-2</v>
      </c>
      <c r="V3" s="91">
        <f>'MDV HDV Calcs'!W66</f>
        <v>1.3926439374069399E-2</v>
      </c>
      <c r="W3" s="91">
        <f>'MDV HDV Calcs'!X66</f>
        <v>1.3852946417432177E-2</v>
      </c>
      <c r="X3" s="91">
        <f>'MDV HDV Calcs'!Y66</f>
        <v>1.3779453460794927E-2</v>
      </c>
      <c r="Y3" s="91">
        <f>'MDV HDV Calcs'!Z66</f>
        <v>1.3705960504157705E-2</v>
      </c>
      <c r="Z3" s="91">
        <f>'MDV HDV Calcs'!AA66</f>
        <v>1.3632467547520455E-2</v>
      </c>
      <c r="AA3" s="91">
        <f>'MDV HDV Calcs'!AB66</f>
        <v>1.3558974590883233E-2</v>
      </c>
      <c r="AB3" s="91">
        <f>'MDV HDV Calcs'!AC66</f>
        <v>1.3485481634245983E-2</v>
      </c>
      <c r="AC3" s="91">
        <f>'MDV HDV Calcs'!AD66</f>
        <v>1.341198867760876E-2</v>
      </c>
      <c r="AD3" s="91">
        <f>'MDV HDV Calcs'!AE66</f>
        <v>1.333849572097151E-2</v>
      </c>
      <c r="AE3" s="91">
        <f>'MDV HDV Calcs'!AF66</f>
        <v>1.3265002764334261E-2</v>
      </c>
      <c r="AF3" s="91">
        <f>'MDV HDV Calcs'!AG66</f>
        <v>1.3191509807697038E-2</v>
      </c>
    </row>
    <row r="4" spans="1:32" x14ac:dyDescent="0.25">
      <c r="A4" t="s">
        <v>181</v>
      </c>
      <c r="B4" s="63">
        <v>0</v>
      </c>
      <c r="C4" s="63">
        <v>0</v>
      </c>
      <c r="D4" s="63">
        <v>0</v>
      </c>
      <c r="E4" s="63">
        <v>0</v>
      </c>
      <c r="F4" s="63">
        <v>0</v>
      </c>
      <c r="G4" s="63">
        <v>0</v>
      </c>
      <c r="H4" s="63">
        <v>0</v>
      </c>
      <c r="I4" s="63">
        <v>0</v>
      </c>
      <c r="J4" s="63">
        <v>0</v>
      </c>
      <c r="K4" s="63">
        <v>0</v>
      </c>
      <c r="L4" s="63">
        <v>0</v>
      </c>
      <c r="M4" s="63">
        <v>0</v>
      </c>
      <c r="N4" s="63">
        <v>0</v>
      </c>
      <c r="O4" s="63">
        <v>0</v>
      </c>
      <c r="P4" s="63">
        <v>0</v>
      </c>
      <c r="Q4" s="63">
        <v>0</v>
      </c>
      <c r="R4" s="63">
        <v>0</v>
      </c>
      <c r="S4" s="63">
        <v>0</v>
      </c>
      <c r="T4" s="63">
        <v>0</v>
      </c>
      <c r="U4" s="63">
        <v>0</v>
      </c>
      <c r="V4" s="63">
        <v>0</v>
      </c>
      <c r="W4" s="63">
        <v>0</v>
      </c>
      <c r="X4" s="63">
        <v>0</v>
      </c>
      <c r="Y4" s="63">
        <v>0</v>
      </c>
      <c r="Z4" s="63">
        <v>0</v>
      </c>
      <c r="AA4" s="63">
        <v>0</v>
      </c>
      <c r="AB4" s="63">
        <v>0</v>
      </c>
      <c r="AC4" s="63">
        <v>0</v>
      </c>
      <c r="AD4" s="63">
        <v>0</v>
      </c>
      <c r="AE4" s="63">
        <v>0</v>
      </c>
      <c r="AF4" s="63">
        <v>0</v>
      </c>
    </row>
    <row r="5" spans="1:32" x14ac:dyDescent="0.25">
      <c r="A5" t="s">
        <v>182</v>
      </c>
      <c r="B5" s="63">
        <v>0</v>
      </c>
      <c r="C5" s="63">
        <v>0</v>
      </c>
      <c r="D5" s="63">
        <v>0</v>
      </c>
      <c r="E5" s="63">
        <v>0</v>
      </c>
      <c r="F5" s="63">
        <v>0</v>
      </c>
      <c r="G5" s="63">
        <v>0</v>
      </c>
      <c r="H5" s="63">
        <v>0</v>
      </c>
      <c r="I5" s="63">
        <v>0</v>
      </c>
      <c r="J5" s="63">
        <v>0</v>
      </c>
      <c r="K5" s="63">
        <v>0</v>
      </c>
      <c r="L5" s="63">
        <v>0</v>
      </c>
      <c r="M5" s="63">
        <v>0</v>
      </c>
      <c r="N5" s="63">
        <v>0</v>
      </c>
      <c r="O5" s="63">
        <v>0</v>
      </c>
      <c r="P5" s="63">
        <v>0</v>
      </c>
      <c r="Q5" s="63">
        <v>0</v>
      </c>
      <c r="R5" s="63">
        <v>0</v>
      </c>
      <c r="S5" s="63">
        <v>0</v>
      </c>
      <c r="T5" s="63">
        <v>0</v>
      </c>
      <c r="U5" s="63">
        <v>0</v>
      </c>
      <c r="V5" s="63">
        <v>0</v>
      </c>
      <c r="W5" s="63">
        <v>0</v>
      </c>
      <c r="X5" s="63">
        <v>0</v>
      </c>
      <c r="Y5" s="63">
        <v>0</v>
      </c>
      <c r="Z5" s="63">
        <v>0</v>
      </c>
      <c r="AA5" s="63">
        <v>0</v>
      </c>
      <c r="AB5" s="63">
        <v>0</v>
      </c>
      <c r="AC5" s="63">
        <v>0</v>
      </c>
      <c r="AD5" s="63">
        <v>0</v>
      </c>
      <c r="AE5" s="63">
        <v>0</v>
      </c>
      <c r="AF5" s="63">
        <v>0</v>
      </c>
    </row>
    <row r="6" spans="1:32" x14ac:dyDescent="0.25">
      <c r="A6" t="s">
        <v>183</v>
      </c>
      <c r="B6" s="63">
        <v>0</v>
      </c>
      <c r="C6" s="63">
        <v>0</v>
      </c>
      <c r="D6" s="63">
        <v>0</v>
      </c>
      <c r="E6" s="63">
        <v>0</v>
      </c>
      <c r="F6" s="63">
        <v>0</v>
      </c>
      <c r="G6" s="63">
        <v>0</v>
      </c>
      <c r="H6" s="63">
        <v>0</v>
      </c>
      <c r="I6" s="63">
        <v>0</v>
      </c>
      <c r="J6" s="63">
        <v>0</v>
      </c>
      <c r="K6" s="63">
        <v>0</v>
      </c>
      <c r="L6" s="63">
        <v>0</v>
      </c>
      <c r="M6" s="63">
        <v>0</v>
      </c>
      <c r="N6" s="63">
        <v>0</v>
      </c>
      <c r="O6" s="63">
        <v>0</v>
      </c>
      <c r="P6" s="63">
        <v>0</v>
      </c>
      <c r="Q6" s="63">
        <v>0</v>
      </c>
      <c r="R6" s="63">
        <v>0</v>
      </c>
      <c r="S6" s="63">
        <v>0</v>
      </c>
      <c r="T6" s="63">
        <v>0</v>
      </c>
      <c r="U6" s="63">
        <v>0</v>
      </c>
      <c r="V6" s="63">
        <v>0</v>
      </c>
      <c r="W6" s="63">
        <v>0</v>
      </c>
      <c r="X6" s="63">
        <v>0</v>
      </c>
      <c r="Y6" s="63">
        <v>0</v>
      </c>
      <c r="Z6" s="63">
        <v>0</v>
      </c>
      <c r="AA6" s="63">
        <v>0</v>
      </c>
      <c r="AB6" s="63">
        <v>0</v>
      </c>
      <c r="AC6" s="63">
        <v>0</v>
      </c>
      <c r="AD6" s="63">
        <v>0</v>
      </c>
      <c r="AE6" s="63">
        <v>0</v>
      </c>
      <c r="AF6" s="63">
        <v>0</v>
      </c>
    </row>
    <row r="7" spans="1:32" x14ac:dyDescent="0.25">
      <c r="A7" t="s">
        <v>184</v>
      </c>
      <c r="B7" s="63">
        <v>0</v>
      </c>
      <c r="C7" s="63">
        <v>0</v>
      </c>
      <c r="D7" s="63">
        <v>0</v>
      </c>
      <c r="E7" s="63">
        <v>0</v>
      </c>
      <c r="F7" s="63">
        <v>0</v>
      </c>
      <c r="G7" s="63">
        <v>0</v>
      </c>
      <c r="H7" s="63">
        <v>0</v>
      </c>
      <c r="I7" s="63">
        <v>0</v>
      </c>
      <c r="J7" s="63">
        <v>0</v>
      </c>
      <c r="K7" s="63">
        <v>0</v>
      </c>
      <c r="L7" s="63">
        <v>0</v>
      </c>
      <c r="M7" s="63">
        <v>0</v>
      </c>
      <c r="N7" s="63">
        <v>0</v>
      </c>
      <c r="O7" s="63">
        <v>0</v>
      </c>
      <c r="P7" s="63">
        <v>0</v>
      </c>
      <c r="Q7" s="63">
        <v>0</v>
      </c>
      <c r="R7" s="63">
        <v>0</v>
      </c>
      <c r="S7" s="63">
        <v>0</v>
      </c>
      <c r="T7" s="63">
        <v>0</v>
      </c>
      <c r="U7" s="63">
        <v>0</v>
      </c>
      <c r="V7" s="63">
        <v>0</v>
      </c>
      <c r="W7" s="63">
        <v>0</v>
      </c>
      <c r="X7" s="63">
        <v>0</v>
      </c>
      <c r="Y7" s="63">
        <v>0</v>
      </c>
      <c r="Z7" s="63">
        <v>0</v>
      </c>
      <c r="AA7" s="63">
        <v>0</v>
      </c>
      <c r="AB7" s="63">
        <v>0</v>
      </c>
      <c r="AC7" s="63">
        <v>0</v>
      </c>
      <c r="AD7" s="63">
        <v>0</v>
      </c>
      <c r="AE7" s="63">
        <v>0</v>
      </c>
      <c r="AF7" s="6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4D768-0674-4CAD-8210-A2C77170622E}">
  <sheetPr>
    <tabColor rgb="FF002060"/>
  </sheetPr>
  <dimension ref="A1:AF7"/>
  <sheetViews>
    <sheetView workbookViewId="0">
      <selection activeCell="AG19" sqref="AG19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179</v>
      </c>
      <c r="B2" s="63">
        <v>0</v>
      </c>
      <c r="C2" s="63">
        <v>0</v>
      </c>
      <c r="D2" s="63">
        <v>0</v>
      </c>
      <c r="E2" s="63">
        <v>0</v>
      </c>
      <c r="F2" s="63">
        <v>0</v>
      </c>
      <c r="G2" s="63">
        <v>0</v>
      </c>
      <c r="H2" s="63">
        <v>0</v>
      </c>
      <c r="I2" s="63">
        <v>0</v>
      </c>
      <c r="J2" s="63">
        <v>0</v>
      </c>
      <c r="K2" s="63">
        <v>0</v>
      </c>
      <c r="L2" s="63">
        <v>0</v>
      </c>
      <c r="M2" s="63">
        <v>0</v>
      </c>
      <c r="N2" s="63">
        <v>0</v>
      </c>
      <c r="O2" s="63">
        <v>0</v>
      </c>
      <c r="P2" s="63">
        <v>0</v>
      </c>
      <c r="Q2" s="63">
        <v>0</v>
      </c>
      <c r="R2" s="63">
        <v>0</v>
      </c>
      <c r="S2" s="63">
        <v>0</v>
      </c>
      <c r="T2" s="63">
        <v>0</v>
      </c>
      <c r="U2" s="63">
        <v>0</v>
      </c>
      <c r="V2" s="63">
        <v>0</v>
      </c>
      <c r="W2" s="63">
        <v>0</v>
      </c>
      <c r="X2" s="63">
        <v>0</v>
      </c>
      <c r="Y2" s="63">
        <v>0</v>
      </c>
      <c r="Z2" s="63">
        <v>0</v>
      </c>
      <c r="AA2" s="63">
        <v>0</v>
      </c>
      <c r="AB2" s="63">
        <v>0</v>
      </c>
      <c r="AC2" s="63">
        <v>0</v>
      </c>
      <c r="AD2" s="63">
        <v>0</v>
      </c>
      <c r="AE2" s="63">
        <v>0</v>
      </c>
      <c r="AF2" s="63">
        <v>0</v>
      </c>
    </row>
    <row r="3" spans="1:32" x14ac:dyDescent="0.25">
      <c r="A3" t="s">
        <v>180</v>
      </c>
      <c r="B3" s="63">
        <v>0</v>
      </c>
      <c r="C3" s="63">
        <v>0</v>
      </c>
      <c r="D3" s="63">
        <v>0</v>
      </c>
      <c r="E3" s="63">
        <v>0</v>
      </c>
      <c r="F3" s="63">
        <v>0</v>
      </c>
      <c r="G3" s="63">
        <v>0</v>
      </c>
      <c r="H3" s="63">
        <v>0</v>
      </c>
      <c r="I3" s="63">
        <v>0</v>
      </c>
      <c r="J3" s="63">
        <v>0</v>
      </c>
      <c r="K3" s="63">
        <v>0</v>
      </c>
      <c r="L3" s="63">
        <v>0</v>
      </c>
      <c r="M3" s="63">
        <v>0</v>
      </c>
      <c r="N3" s="63">
        <v>0</v>
      </c>
      <c r="O3" s="63">
        <v>0</v>
      </c>
      <c r="P3" s="63">
        <v>0</v>
      </c>
      <c r="Q3" s="63">
        <v>0</v>
      </c>
      <c r="R3" s="63">
        <v>0</v>
      </c>
      <c r="S3" s="63">
        <v>0</v>
      </c>
      <c r="T3" s="63">
        <v>0</v>
      </c>
      <c r="U3" s="63">
        <v>0</v>
      </c>
      <c r="V3" s="63">
        <v>0</v>
      </c>
      <c r="W3" s="63">
        <v>0</v>
      </c>
      <c r="X3" s="63">
        <v>0</v>
      </c>
      <c r="Y3" s="63">
        <v>0</v>
      </c>
      <c r="Z3" s="63">
        <v>0</v>
      </c>
      <c r="AA3" s="63">
        <v>0</v>
      </c>
      <c r="AB3" s="63">
        <v>0</v>
      </c>
      <c r="AC3" s="63">
        <v>0</v>
      </c>
      <c r="AD3" s="63">
        <v>0</v>
      </c>
      <c r="AE3" s="63">
        <v>0</v>
      </c>
      <c r="AF3" s="63">
        <v>0</v>
      </c>
    </row>
    <row r="4" spans="1:32" x14ac:dyDescent="0.25">
      <c r="A4" t="s">
        <v>181</v>
      </c>
      <c r="B4" s="63">
        <v>0</v>
      </c>
      <c r="C4" s="63">
        <v>0</v>
      </c>
      <c r="D4" s="63">
        <v>0</v>
      </c>
      <c r="E4" s="63">
        <v>0</v>
      </c>
      <c r="F4" s="63">
        <v>0</v>
      </c>
      <c r="G4" s="63">
        <v>0</v>
      </c>
      <c r="H4" s="63">
        <v>0</v>
      </c>
      <c r="I4" s="63">
        <v>0</v>
      </c>
      <c r="J4" s="63">
        <v>0</v>
      </c>
      <c r="K4" s="63">
        <v>0</v>
      </c>
      <c r="L4" s="63">
        <v>0</v>
      </c>
      <c r="M4" s="63">
        <v>0</v>
      </c>
      <c r="N4" s="63">
        <v>0</v>
      </c>
      <c r="O4" s="63">
        <v>0</v>
      </c>
      <c r="P4" s="63">
        <v>0</v>
      </c>
      <c r="Q4" s="63">
        <v>0</v>
      </c>
      <c r="R4" s="63">
        <v>0</v>
      </c>
      <c r="S4" s="63">
        <v>0</v>
      </c>
      <c r="T4" s="63">
        <v>0</v>
      </c>
      <c r="U4" s="63">
        <v>0</v>
      </c>
      <c r="V4" s="63">
        <v>0</v>
      </c>
      <c r="W4" s="63">
        <v>0</v>
      </c>
      <c r="X4" s="63">
        <v>0</v>
      </c>
      <c r="Y4" s="63">
        <v>0</v>
      </c>
      <c r="Z4" s="63">
        <v>0</v>
      </c>
      <c r="AA4" s="63">
        <v>0</v>
      </c>
      <c r="AB4" s="63">
        <v>0</v>
      </c>
      <c r="AC4" s="63">
        <v>0</v>
      </c>
      <c r="AD4" s="63">
        <v>0</v>
      </c>
      <c r="AE4" s="63">
        <v>0</v>
      </c>
      <c r="AF4" s="63">
        <v>0</v>
      </c>
    </row>
    <row r="5" spans="1:32" x14ac:dyDescent="0.25">
      <c r="A5" t="s">
        <v>182</v>
      </c>
      <c r="B5" s="63">
        <v>0</v>
      </c>
      <c r="C5" s="63">
        <v>0</v>
      </c>
      <c r="D5" s="63">
        <v>0</v>
      </c>
      <c r="E5" s="63">
        <v>0</v>
      </c>
      <c r="F5" s="63">
        <v>0</v>
      </c>
      <c r="G5" s="63">
        <v>0</v>
      </c>
      <c r="H5" s="63">
        <v>0</v>
      </c>
      <c r="I5" s="63">
        <v>0</v>
      </c>
      <c r="J5" s="63">
        <v>0</v>
      </c>
      <c r="K5" s="63">
        <v>0</v>
      </c>
      <c r="L5" s="63">
        <v>0</v>
      </c>
      <c r="M5" s="63">
        <v>0</v>
      </c>
      <c r="N5" s="63">
        <v>0</v>
      </c>
      <c r="O5" s="63">
        <v>0</v>
      </c>
      <c r="P5" s="63">
        <v>0</v>
      </c>
      <c r="Q5" s="63">
        <v>0</v>
      </c>
      <c r="R5" s="63">
        <v>0</v>
      </c>
      <c r="S5" s="63">
        <v>0</v>
      </c>
      <c r="T5" s="63">
        <v>0</v>
      </c>
      <c r="U5" s="63">
        <v>0</v>
      </c>
      <c r="V5" s="63">
        <v>0</v>
      </c>
      <c r="W5" s="63">
        <v>0</v>
      </c>
      <c r="X5" s="63">
        <v>0</v>
      </c>
      <c r="Y5" s="63">
        <v>0</v>
      </c>
      <c r="Z5" s="63">
        <v>0</v>
      </c>
      <c r="AA5" s="63">
        <v>0</v>
      </c>
      <c r="AB5" s="63">
        <v>0</v>
      </c>
      <c r="AC5" s="63">
        <v>0</v>
      </c>
      <c r="AD5" s="63">
        <v>0</v>
      </c>
      <c r="AE5" s="63">
        <v>0</v>
      </c>
      <c r="AF5" s="63">
        <v>0</v>
      </c>
    </row>
    <row r="6" spans="1:32" x14ac:dyDescent="0.25">
      <c r="A6" t="s">
        <v>183</v>
      </c>
      <c r="B6" s="63">
        <v>0</v>
      </c>
      <c r="C6" s="63">
        <v>0</v>
      </c>
      <c r="D6" s="63">
        <v>0</v>
      </c>
      <c r="E6" s="63">
        <v>0</v>
      </c>
      <c r="F6" s="63">
        <v>0</v>
      </c>
      <c r="G6" s="63">
        <v>0</v>
      </c>
      <c r="H6" s="63">
        <v>0</v>
      </c>
      <c r="I6" s="63">
        <v>0</v>
      </c>
      <c r="J6" s="63">
        <v>0</v>
      </c>
      <c r="K6" s="63">
        <v>0</v>
      </c>
      <c r="L6" s="63">
        <v>0</v>
      </c>
      <c r="M6" s="63">
        <v>0</v>
      </c>
      <c r="N6" s="63">
        <v>0</v>
      </c>
      <c r="O6" s="63">
        <v>0</v>
      </c>
      <c r="P6" s="63">
        <v>0</v>
      </c>
      <c r="Q6" s="63">
        <v>0</v>
      </c>
      <c r="R6" s="63">
        <v>0</v>
      </c>
      <c r="S6" s="63">
        <v>0</v>
      </c>
      <c r="T6" s="63">
        <v>0</v>
      </c>
      <c r="U6" s="63">
        <v>0</v>
      </c>
      <c r="V6" s="63">
        <v>0</v>
      </c>
      <c r="W6" s="63">
        <v>0</v>
      </c>
      <c r="X6" s="63">
        <v>0</v>
      </c>
      <c r="Y6" s="63">
        <v>0</v>
      </c>
      <c r="Z6" s="63">
        <v>0</v>
      </c>
      <c r="AA6" s="63">
        <v>0</v>
      </c>
      <c r="AB6" s="63">
        <v>0</v>
      </c>
      <c r="AC6" s="63">
        <v>0</v>
      </c>
      <c r="AD6" s="63">
        <v>0</v>
      </c>
      <c r="AE6" s="63">
        <v>0</v>
      </c>
      <c r="AF6" s="63">
        <v>0</v>
      </c>
    </row>
    <row r="7" spans="1:32" x14ac:dyDescent="0.25">
      <c r="A7" t="s">
        <v>184</v>
      </c>
      <c r="B7" s="63">
        <v>0</v>
      </c>
      <c r="C7" s="63">
        <v>0</v>
      </c>
      <c r="D7" s="63">
        <v>0</v>
      </c>
      <c r="E7" s="63">
        <v>0</v>
      </c>
      <c r="F7" s="63">
        <v>0</v>
      </c>
      <c r="G7" s="63">
        <v>0</v>
      </c>
      <c r="H7" s="63">
        <v>0</v>
      </c>
      <c r="I7" s="63">
        <v>0</v>
      </c>
      <c r="J7" s="63">
        <v>0</v>
      </c>
      <c r="K7" s="63">
        <v>0</v>
      </c>
      <c r="L7" s="63">
        <v>0</v>
      </c>
      <c r="M7" s="63">
        <v>0</v>
      </c>
      <c r="N7" s="63">
        <v>0</v>
      </c>
      <c r="O7" s="63">
        <v>0</v>
      </c>
      <c r="P7" s="63">
        <v>0</v>
      </c>
      <c r="Q7" s="63">
        <v>0</v>
      </c>
      <c r="R7" s="63">
        <v>0</v>
      </c>
      <c r="S7" s="63">
        <v>0</v>
      </c>
      <c r="T7" s="63">
        <v>0</v>
      </c>
      <c r="U7" s="63">
        <v>0</v>
      </c>
      <c r="V7" s="63">
        <v>0</v>
      </c>
      <c r="W7" s="63">
        <v>0</v>
      </c>
      <c r="X7" s="63">
        <v>0</v>
      </c>
      <c r="Y7" s="63">
        <v>0</v>
      </c>
      <c r="Z7" s="63">
        <v>0</v>
      </c>
      <c r="AA7" s="63">
        <v>0</v>
      </c>
      <c r="AB7" s="63">
        <v>0</v>
      </c>
      <c r="AC7" s="63">
        <v>0</v>
      </c>
      <c r="AD7" s="63">
        <v>0</v>
      </c>
      <c r="AE7" s="63">
        <v>0</v>
      </c>
      <c r="AF7" s="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LDV Data</vt:lpstr>
      <vt:lpstr>MDV HDV Data</vt:lpstr>
      <vt:lpstr>LDV Calculations</vt:lpstr>
      <vt:lpstr>MDV HDV Calcs</vt:lpstr>
      <vt:lpstr>IiNBMFC-passenger-BEV</vt:lpstr>
      <vt:lpstr>IiNBMFC-passenger-PHEV</vt:lpstr>
      <vt:lpstr>IiNBMFC-freight-BEV</vt:lpstr>
      <vt:lpstr>IiNBMFC-freight-PHEV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2023-05-02T18:17:38Z</dcterms:created>
  <dcterms:modified xsi:type="dcterms:W3CDTF">2023-05-23T16:10:23Z</dcterms:modified>
</cp:coreProperties>
</file>