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obrien\Downloads\eps-us-3.4.9\eps-us-3.4.9\InputData\ccs\"/>
    </mc:Choice>
  </mc:AlternateContent>
  <xr:revisionPtr revIDLastSave="0" documentId="13_ncr:1_{D3580400-2104-4017-BDE4-685EC8D6843D}" xr6:coauthVersionLast="47" xr6:coauthVersionMax="47" xr10:uidLastSave="{00000000-0000-0000-0000-000000000000}"/>
  <bookViews>
    <workbookView xWindow="1725" yWindow="1395" windowWidth="25320" windowHeight="11100" tabRatio="759" activeTab="7" xr2:uid="{58911968-3ADA-4754-84E6-C2F4036FDC99}"/>
  </bookViews>
  <sheets>
    <sheet name="cpi" sheetId="8" r:id="rId1"/>
    <sheet name="Retrofit Cost vs SOC Data" sheetId="2" r:id="rId2"/>
    <sheet name="BPE - Table 4-1_2021" sheetId="4" r:id="rId3"/>
    <sheet name="BPE - US specific multipliers" sheetId="5" r:id="rId4"/>
    <sheet name="Steel" sheetId="9" r:id="rId5"/>
    <sheet name="FLIGHT Facilities and GHG Quant" sheetId="10" r:id="rId6"/>
    <sheet name="By Industry" sheetId="3" r:id="rId7"/>
    <sheet name="CECRCbI"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3" l="1" a="1"/>
  <c r="D24" i="3" s="1"/>
  <c r="B53" i="3"/>
  <c r="B51" i="3"/>
  <c r="B52" i="3"/>
  <c r="D23" i="3" a="1"/>
  <c r="D23" i="3" s="1"/>
  <c r="A52" i="9"/>
  <c r="GP15" i="7" l="1"/>
  <c r="GH15" i="7"/>
  <c r="FZ15" i="7"/>
  <c r="FR15" i="7"/>
  <c r="FJ15" i="7"/>
  <c r="FB15" i="7"/>
  <c r="ET15" i="7"/>
  <c r="EL15" i="7"/>
  <c r="ED15" i="7"/>
  <c r="DV15" i="7"/>
  <c r="DN15" i="7"/>
  <c r="DF15" i="7"/>
  <c r="CX15" i="7"/>
  <c r="CP15" i="7"/>
  <c r="CH15" i="7"/>
  <c r="BZ15" i="7"/>
  <c r="BR15" i="7"/>
  <c r="BJ15" i="7"/>
  <c r="BB15" i="7"/>
  <c r="AT15" i="7"/>
  <c r="AL15" i="7"/>
  <c r="AD15" i="7"/>
  <c r="V15" i="7"/>
  <c r="N15" i="7"/>
  <c r="F15" i="7"/>
  <c r="CB15" i="7"/>
  <c r="X15" i="7"/>
  <c r="FS15" i="7"/>
  <c r="DW15" i="7"/>
  <c r="CQ15" i="7"/>
  <c r="AU15" i="7"/>
  <c r="GO15" i="7"/>
  <c r="GG15" i="7"/>
  <c r="FY15" i="7"/>
  <c r="FQ15" i="7"/>
  <c r="FI15" i="7"/>
  <c r="FA15" i="7"/>
  <c r="ES15" i="7"/>
  <c r="EK15" i="7"/>
  <c r="EC15" i="7"/>
  <c r="DU15" i="7"/>
  <c r="DM15" i="7"/>
  <c r="DE15" i="7"/>
  <c r="CW15" i="7"/>
  <c r="CO15" i="7"/>
  <c r="CG15" i="7"/>
  <c r="BY15" i="7"/>
  <c r="BQ15" i="7"/>
  <c r="BI15" i="7"/>
  <c r="BA15" i="7"/>
  <c r="AS15" i="7"/>
  <c r="AK15" i="7"/>
  <c r="AC15" i="7"/>
  <c r="U15" i="7"/>
  <c r="M15" i="7"/>
  <c r="E15" i="7"/>
  <c r="D15" i="7"/>
  <c r="DJ15" i="7"/>
  <c r="BV15" i="7"/>
  <c r="AP15" i="7"/>
  <c r="J15" i="7"/>
  <c r="EN15" i="7"/>
  <c r="CR15" i="7"/>
  <c r="AV15" i="7"/>
  <c r="GQ15" i="7"/>
  <c r="EU15" i="7"/>
  <c r="CY15" i="7"/>
  <c r="BC15" i="7"/>
  <c r="O15" i="7"/>
  <c r="GN15" i="7"/>
  <c r="GF15" i="7"/>
  <c r="FX15" i="7"/>
  <c r="FP15" i="7"/>
  <c r="FH15" i="7"/>
  <c r="EZ15" i="7"/>
  <c r="ER15" i="7"/>
  <c r="EJ15" i="7"/>
  <c r="EB15" i="7"/>
  <c r="DT15" i="7"/>
  <c r="DL15" i="7"/>
  <c r="DD15" i="7"/>
  <c r="CV15" i="7"/>
  <c r="CN15" i="7"/>
  <c r="CF15" i="7"/>
  <c r="BX15" i="7"/>
  <c r="BP15" i="7"/>
  <c r="BH15" i="7"/>
  <c r="AZ15" i="7"/>
  <c r="AR15" i="7"/>
  <c r="AJ15" i="7"/>
  <c r="AB15" i="7"/>
  <c r="T15" i="7"/>
  <c r="L15" i="7"/>
  <c r="DR15" i="7"/>
  <c r="CL15" i="7"/>
  <c r="BF15" i="7"/>
  <c r="Z15" i="7"/>
  <c r="EV15" i="7"/>
  <c r="DH15" i="7"/>
  <c r="BL15" i="7"/>
  <c r="P15" i="7"/>
  <c r="FK15" i="7"/>
  <c r="DG15" i="7"/>
  <c r="BK15" i="7"/>
  <c r="G15" i="7"/>
  <c r="GM15" i="7"/>
  <c r="GE15" i="7"/>
  <c r="FW15" i="7"/>
  <c r="FO15" i="7"/>
  <c r="FG15" i="7"/>
  <c r="EY15" i="7"/>
  <c r="EQ15" i="7"/>
  <c r="EI15" i="7"/>
  <c r="EA15" i="7"/>
  <c r="DS15" i="7"/>
  <c r="DK15" i="7"/>
  <c r="DC15" i="7"/>
  <c r="CU15" i="7"/>
  <c r="CM15" i="7"/>
  <c r="CE15" i="7"/>
  <c r="BW15" i="7"/>
  <c r="BO15" i="7"/>
  <c r="BG15" i="7"/>
  <c r="AY15" i="7"/>
  <c r="AQ15" i="7"/>
  <c r="AI15" i="7"/>
  <c r="AA15" i="7"/>
  <c r="S15" i="7"/>
  <c r="K15" i="7"/>
  <c r="C15" i="7"/>
  <c r="DZ15" i="7"/>
  <c r="DB15" i="7"/>
  <c r="CD15" i="7"/>
  <c r="AX15" i="7"/>
  <c r="R15" i="7"/>
  <c r="EF15" i="7"/>
  <c r="CZ15" i="7"/>
  <c r="BD15" i="7"/>
  <c r="H15" i="7"/>
  <c r="FC15" i="7"/>
  <c r="DO15" i="7"/>
  <c r="BS15" i="7"/>
  <c r="W15" i="7"/>
  <c r="GL15" i="7"/>
  <c r="GD15" i="7"/>
  <c r="FV15" i="7"/>
  <c r="FN15" i="7"/>
  <c r="FF15" i="7"/>
  <c r="EX15" i="7"/>
  <c r="EP15" i="7"/>
  <c r="EH15" i="7"/>
  <c r="CT15" i="7"/>
  <c r="BN15" i="7"/>
  <c r="AH15" i="7"/>
  <c r="B15" i="7"/>
  <c r="DP15" i="7"/>
  <c r="BT15" i="7"/>
  <c r="AF15" i="7"/>
  <c r="GI15" i="7"/>
  <c r="EM15" i="7"/>
  <c r="CA15" i="7"/>
  <c r="AM15" i="7"/>
  <c r="GS15" i="7"/>
  <c r="GK15" i="7"/>
  <c r="GC15" i="7"/>
  <c r="FU15" i="7"/>
  <c r="FM15" i="7"/>
  <c r="FE15" i="7"/>
  <c r="EW15" i="7"/>
  <c r="EO15" i="7"/>
  <c r="EG15" i="7"/>
  <c r="DY15" i="7"/>
  <c r="DQ15" i="7"/>
  <c r="DI15" i="7"/>
  <c r="DA15" i="7"/>
  <c r="CS15" i="7"/>
  <c r="CK15" i="7"/>
  <c r="CC15" i="7"/>
  <c r="BU15" i="7"/>
  <c r="BM15" i="7"/>
  <c r="BE15" i="7"/>
  <c r="AW15" i="7"/>
  <c r="AO15" i="7"/>
  <c r="AG15" i="7"/>
  <c r="Y15" i="7"/>
  <c r="Q15" i="7"/>
  <c r="I15" i="7"/>
  <c r="GR15" i="7"/>
  <c r="GJ15" i="7"/>
  <c r="GB15" i="7"/>
  <c r="FT15" i="7"/>
  <c r="FL15" i="7"/>
  <c r="FD15" i="7"/>
  <c r="DX15" i="7"/>
  <c r="CJ15" i="7"/>
  <c r="AN15" i="7"/>
  <c r="GA15" i="7"/>
  <c r="EE15" i="7"/>
  <c r="CI15" i="7"/>
  <c r="AE15" i="7"/>
  <c r="O33" i="9" l="1"/>
  <c r="O32" i="9"/>
  <c r="O31" i="9"/>
  <c r="O30" i="9"/>
  <c r="O29" i="9"/>
  <c r="O28" i="9"/>
  <c r="O27" i="9"/>
  <c r="M27" i="9"/>
  <c r="N27" i="9" s="1"/>
  <c r="M31" i="9"/>
  <c r="N31" i="9" s="1"/>
  <c r="M33" i="9"/>
  <c r="N33" i="9" s="1"/>
  <c r="M29" i="9"/>
  <c r="N29" i="9" s="1"/>
  <c r="M32" i="9"/>
  <c r="N32" i="9" s="1"/>
  <c r="M30" i="9"/>
  <c r="N30" i="9" s="1"/>
  <c r="M28" i="9"/>
  <c r="N28" i="9" s="1"/>
  <c r="J9" i="2" l="1"/>
  <c r="H9" i="2"/>
  <c r="F9" i="2"/>
  <c r="D9" i="2"/>
  <c r="B9" i="2"/>
  <c r="D7" i="3" a="1"/>
  <c r="D7" i="3" s="1"/>
  <c r="D3" i="3" a="1"/>
  <c r="D3" i="3" s="1"/>
  <c r="D20" i="3" l="1" a="1"/>
  <c r="D20" i="3" s="1"/>
  <c r="D16" i="3" a="1"/>
  <c r="D12" i="3" a="1"/>
  <c r="D8" i="3" a="1"/>
  <c r="D4" i="3" a="1"/>
  <c r="D8" i="3" l="1"/>
  <c r="I4" i="7" s="1"/>
  <c r="GS4" i="7"/>
  <c r="GK4" i="7"/>
  <c r="GC4" i="7"/>
  <c r="FU4" i="7"/>
  <c r="FM4" i="7"/>
  <c r="FE4" i="7"/>
  <c r="EW4" i="7"/>
  <c r="EO4" i="7"/>
  <c r="EG4" i="7"/>
  <c r="DY4" i="7"/>
  <c r="DQ4" i="7"/>
  <c r="DI4" i="7"/>
  <c r="DA4" i="7"/>
  <c r="CS4" i="7"/>
  <c r="CK4" i="7"/>
  <c r="CC4" i="7"/>
  <c r="BU4" i="7"/>
  <c r="BM4" i="7"/>
  <c r="BE4" i="7"/>
  <c r="AW4" i="7"/>
  <c r="AO4" i="7"/>
  <c r="AG4" i="7"/>
  <c r="Y4" i="7"/>
  <c r="Q4" i="7"/>
  <c r="GR4" i="7"/>
  <c r="GB4" i="7"/>
  <c r="GQ4" i="7"/>
  <c r="GI4" i="7"/>
  <c r="GA4" i="7"/>
  <c r="FS4" i="7"/>
  <c r="FK4" i="7"/>
  <c r="FC4" i="7"/>
  <c r="EU4" i="7"/>
  <c r="EM4" i="7"/>
  <c r="EE4" i="7"/>
  <c r="DW4" i="7"/>
  <c r="DO4" i="7"/>
  <c r="DG4" i="7"/>
  <c r="CY4" i="7"/>
  <c r="CQ4" i="7"/>
  <c r="CI4" i="7"/>
  <c r="CA4" i="7"/>
  <c r="BS4" i="7"/>
  <c r="BK4" i="7"/>
  <c r="BC4" i="7"/>
  <c r="AU4" i="7"/>
  <c r="AM4" i="7"/>
  <c r="AE4" i="7"/>
  <c r="W4" i="7"/>
  <c r="GO4" i="7"/>
  <c r="GG4" i="7"/>
  <c r="FY4" i="7"/>
  <c r="FQ4" i="7"/>
  <c r="FI4" i="7"/>
  <c r="FA4" i="7"/>
  <c r="ES4" i="7"/>
  <c r="EK4" i="7"/>
  <c r="EC4" i="7"/>
  <c r="DU4" i="7"/>
  <c r="DM4" i="7"/>
  <c r="DE4" i="7"/>
  <c r="CW4" i="7"/>
  <c r="CO4" i="7"/>
  <c r="CG4" i="7"/>
  <c r="BY4" i="7"/>
  <c r="BQ4" i="7"/>
  <c r="BI4" i="7"/>
  <c r="BA4" i="7"/>
  <c r="AS4" i="7"/>
  <c r="AK4" i="7"/>
  <c r="AC4" i="7"/>
  <c r="GM4" i="7"/>
  <c r="GE4" i="7"/>
  <c r="FW4" i="7"/>
  <c r="FO4" i="7"/>
  <c r="FG4" i="7"/>
  <c r="EY4" i="7"/>
  <c r="EQ4" i="7"/>
  <c r="EI4" i="7"/>
  <c r="EA4" i="7"/>
  <c r="DS4" i="7"/>
  <c r="GL4" i="7"/>
  <c r="GD4" i="7"/>
  <c r="FV4" i="7"/>
  <c r="FN4" i="7"/>
  <c r="FF4" i="7"/>
  <c r="EX4" i="7"/>
  <c r="EP4" i="7"/>
  <c r="EH4" i="7"/>
  <c r="DZ4" i="7"/>
  <c r="DR4" i="7"/>
  <c r="DJ4" i="7"/>
  <c r="DB4" i="7"/>
  <c r="CT4" i="7"/>
  <c r="CL4" i="7"/>
  <c r="CD4" i="7"/>
  <c r="BV4" i="7"/>
  <c r="BN4" i="7"/>
  <c r="BF4" i="7"/>
  <c r="AX4" i="7"/>
  <c r="AP4" i="7"/>
  <c r="AH4" i="7"/>
  <c r="R4" i="7"/>
  <c r="J4" i="7"/>
  <c r="B4" i="7"/>
  <c r="GJ4" i="7"/>
  <c r="FT4" i="7"/>
  <c r="FR4" i="7"/>
  <c r="EV4" i="7"/>
  <c r="EB4" i="7"/>
  <c r="DH4" i="7"/>
  <c r="CR4" i="7"/>
  <c r="CB4" i="7"/>
  <c r="BL4" i="7"/>
  <c r="AV4" i="7"/>
  <c r="AF4" i="7"/>
  <c r="CH4" i="7"/>
  <c r="FP4" i="7"/>
  <c r="ET4" i="7"/>
  <c r="DX4" i="7"/>
  <c r="DF4" i="7"/>
  <c r="CP4" i="7"/>
  <c r="BZ4" i="7"/>
  <c r="BJ4" i="7"/>
  <c r="AT4" i="7"/>
  <c r="AD4" i="7"/>
  <c r="N4" i="7"/>
  <c r="DN4" i="7"/>
  <c r="CU4" i="7"/>
  <c r="AY4" i="7"/>
  <c r="GP4" i="7"/>
  <c r="FL4" i="7"/>
  <c r="ER4" i="7"/>
  <c r="DV4" i="7"/>
  <c r="DD4" i="7"/>
  <c r="CN4" i="7"/>
  <c r="BX4" i="7"/>
  <c r="BH4" i="7"/>
  <c r="AR4" i="7"/>
  <c r="GN4" i="7"/>
  <c r="FJ4" i="7"/>
  <c r="EN4" i="7"/>
  <c r="DT4" i="7"/>
  <c r="DC4" i="7"/>
  <c r="CM4" i="7"/>
  <c r="BW4" i="7"/>
  <c r="BG4" i="7"/>
  <c r="AQ4" i="7"/>
  <c r="AA4" i="7"/>
  <c r="K4" i="7"/>
  <c r="FH4" i="7"/>
  <c r="DP4" i="7"/>
  <c r="CJ4" i="7"/>
  <c r="BD4" i="7"/>
  <c r="GF4" i="7"/>
  <c r="EJ4" i="7"/>
  <c r="BR4" i="7"/>
  <c r="AL4" i="7"/>
  <c r="F4" i="7"/>
  <c r="ED4" i="7"/>
  <c r="CE4" i="7"/>
  <c r="GH4" i="7"/>
  <c r="EL4" i="7"/>
  <c r="CZ4" i="7"/>
  <c r="BT4" i="7"/>
  <c r="AN4" i="7"/>
  <c r="FD4" i="7"/>
  <c r="CX4" i="7"/>
  <c r="BB4" i="7"/>
  <c r="V4" i="7"/>
  <c r="FX4" i="7"/>
  <c r="EZ4" i="7"/>
  <c r="DK4" i="7"/>
  <c r="BO4" i="7"/>
  <c r="AI4" i="7"/>
  <c r="FZ4" i="7"/>
  <c r="FB4" i="7"/>
  <c r="EF4" i="7"/>
  <c r="DL4" i="7"/>
  <c r="CV4" i="7"/>
  <c r="CF4" i="7"/>
  <c r="BP4" i="7"/>
  <c r="AZ4" i="7"/>
  <c r="AJ4" i="7"/>
  <c r="T4" i="7"/>
  <c r="D4" i="7"/>
  <c r="D12" i="3"/>
  <c r="O10" i="7" s="1"/>
  <c r="D16" i="3"/>
  <c r="D4" i="3"/>
  <c r="BE14" i="7" s="1"/>
  <c r="BF14" i="7" l="1"/>
  <c r="D14" i="7"/>
  <c r="S4" i="7"/>
  <c r="X4" i="7"/>
  <c r="L4" i="7"/>
  <c r="Z4" i="7"/>
  <c r="E4" i="7"/>
  <c r="C4" i="7"/>
  <c r="AB4" i="7"/>
  <c r="P4" i="7"/>
  <c r="M4" i="7"/>
  <c r="G4" i="7"/>
  <c r="T11" i="7"/>
  <c r="H4" i="7"/>
  <c r="U4" i="7"/>
  <c r="O4" i="7"/>
  <c r="X11" i="7"/>
  <c r="V10" i="7"/>
  <c r="BB14" i="7"/>
  <c r="AC14" i="7"/>
  <c r="AH14" i="7"/>
  <c r="AX14" i="7"/>
  <c r="BK14" i="7"/>
  <c r="AZ14" i="7"/>
  <c r="AJ14" i="7"/>
  <c r="Y14" i="7"/>
  <c r="T10" i="7"/>
  <c r="BO14" i="7"/>
  <c r="R10" i="7"/>
  <c r="BH14" i="7"/>
  <c r="AO14" i="7"/>
  <c r="M10" i="7"/>
  <c r="AR14" i="7"/>
  <c r="L10" i="7"/>
  <c r="B10" i="7"/>
  <c r="J10" i="7"/>
  <c r="E10" i="7"/>
  <c r="C10" i="7"/>
  <c r="K10" i="7"/>
  <c r="X10" i="7"/>
  <c r="P10" i="7"/>
  <c r="N10" i="7"/>
  <c r="S10" i="7"/>
  <c r="I10" i="7"/>
  <c r="F10" i="7"/>
  <c r="D10" i="7"/>
  <c r="AQ14" i="7"/>
  <c r="AD14" i="7"/>
  <c r="AM14" i="7"/>
  <c r="BL14" i="7"/>
  <c r="W10" i="7"/>
  <c r="J14" i="7"/>
  <c r="Z14" i="7"/>
  <c r="AY14" i="7"/>
  <c r="AL14" i="7"/>
  <c r="AU14" i="7"/>
  <c r="Q14" i="7"/>
  <c r="H10" i="7"/>
  <c r="C14" i="7"/>
  <c r="U14" i="7"/>
  <c r="AS14" i="7"/>
  <c r="P14" i="7"/>
  <c r="Q10" i="7"/>
  <c r="AK14" i="7"/>
  <c r="F14" i="7"/>
  <c r="X14" i="7"/>
  <c r="S14" i="7"/>
  <c r="AA14" i="7"/>
  <c r="N14" i="7"/>
  <c r="W14" i="7"/>
  <c r="AN14" i="7"/>
  <c r="P11" i="7"/>
  <c r="U10" i="7"/>
  <c r="AP14" i="7"/>
  <c r="AI14" i="7"/>
  <c r="E14" i="7"/>
  <c r="AT14" i="7"/>
  <c r="BI14" i="7"/>
  <c r="BC14" i="7"/>
  <c r="AF14" i="7"/>
  <c r="AG14" i="7"/>
  <c r="J11" i="7"/>
  <c r="AV14" i="7"/>
  <c r="AW14" i="7"/>
  <c r="C11" i="7"/>
  <c r="BJ14" i="7"/>
  <c r="G14" i="7"/>
  <c r="B14" i="7"/>
  <c r="BN14" i="7"/>
  <c r="BG14" i="7"/>
  <c r="BA14" i="7"/>
  <c r="T14" i="7"/>
  <c r="O14" i="7"/>
  <c r="AB14" i="7"/>
  <c r="BD14" i="7"/>
  <c r="BM14" i="7"/>
  <c r="AA11" i="7"/>
  <c r="U11" i="7"/>
  <c r="R14" i="7"/>
  <c r="K14" i="7"/>
  <c r="L14" i="7"/>
  <c r="V14" i="7"/>
  <c r="M14" i="7"/>
  <c r="AE14" i="7"/>
  <c r="H14" i="7"/>
  <c r="I14" i="7"/>
  <c r="N11" i="7"/>
  <c r="O11" i="7"/>
  <c r="G10" i="7"/>
  <c r="AB11" i="7"/>
  <c r="F11" i="7"/>
  <c r="W11" i="7"/>
  <c r="L11" i="7"/>
  <c r="AC11" i="7"/>
  <c r="AE11" i="7"/>
  <c r="D11" i="7"/>
  <c r="B11" i="7"/>
  <c r="I11" i="7"/>
  <c r="Q11" i="7"/>
  <c r="V11" i="7"/>
  <c r="AD11" i="7"/>
  <c r="R11" i="7"/>
  <c r="K11" i="7"/>
  <c r="E11" i="7"/>
  <c r="Y11" i="7"/>
  <c r="H11" i="7"/>
  <c r="Z11" i="7"/>
  <c r="S11" i="7"/>
  <c r="M11" i="7"/>
  <c r="G11" i="7"/>
  <c r="D19" i="3" a="1"/>
  <c r="D19" i="3" s="1"/>
  <c r="D15" i="3" a="1"/>
  <c r="D11" i="3" a="1"/>
  <c r="D11" i="3" l="1"/>
  <c r="EW10" i="7"/>
  <c r="CK10" i="7"/>
  <c r="FD10" i="7"/>
  <c r="CR10" i="7"/>
  <c r="AF10" i="7"/>
  <c r="FK10" i="7"/>
  <c r="CY10" i="7"/>
  <c r="AM10" i="7"/>
  <c r="FY10" i="7"/>
  <c r="DM10" i="7"/>
  <c r="BA10" i="7"/>
  <c r="EJ10" i="7"/>
  <c r="BX10" i="7"/>
  <c r="GM10" i="7"/>
  <c r="EA10" i="7"/>
  <c r="BO10" i="7"/>
  <c r="EH10" i="7"/>
  <c r="BV10" i="7"/>
  <c r="FR10" i="7"/>
  <c r="FB10" i="7"/>
  <c r="BU10" i="7"/>
  <c r="EN10" i="7"/>
  <c r="EU10" i="7"/>
  <c r="FI10" i="7"/>
  <c r="GF10" i="7"/>
  <c r="BH10" i="7"/>
  <c r="AY10" i="7"/>
  <c r="BF10" i="7"/>
  <c r="CF10" i="7"/>
  <c r="EO10" i="7"/>
  <c r="CC10" i="7"/>
  <c r="EV10" i="7"/>
  <c r="CJ10" i="7"/>
  <c r="FC10" i="7"/>
  <c r="CQ10" i="7"/>
  <c r="AE10" i="7"/>
  <c r="FQ10" i="7"/>
  <c r="DE10" i="7"/>
  <c r="AS10" i="7"/>
  <c r="GN10" i="7"/>
  <c r="EB10" i="7"/>
  <c r="BP10" i="7"/>
  <c r="GE10" i="7"/>
  <c r="DS10" i="7"/>
  <c r="BG10" i="7"/>
  <c r="GL10" i="7"/>
  <c r="DZ10" i="7"/>
  <c r="BN10" i="7"/>
  <c r="DF10" i="7"/>
  <c r="CP10" i="7"/>
  <c r="ED10" i="7"/>
  <c r="GS10" i="7"/>
  <c r="CB10" i="7"/>
  <c r="CI10" i="7"/>
  <c r="CW10" i="7"/>
  <c r="DT10" i="7"/>
  <c r="DK10" i="7"/>
  <c r="DR10" i="7"/>
  <c r="AT10" i="7"/>
  <c r="DU10" i="7"/>
  <c r="CD10" i="7"/>
  <c r="EG10" i="7"/>
  <c r="AK10" i="7"/>
  <c r="FW10" i="7"/>
  <c r="GD10" i="7"/>
  <c r="GH10" i="7"/>
  <c r="ER10" i="7"/>
  <c r="BR10" i="7"/>
  <c r="GK10" i="7"/>
  <c r="DY10" i="7"/>
  <c r="BM10" i="7"/>
  <c r="GR10" i="7"/>
  <c r="EF10" i="7"/>
  <c r="BT10" i="7"/>
  <c r="EM10" i="7"/>
  <c r="CA10" i="7"/>
  <c r="FA10" i="7"/>
  <c r="CO10" i="7"/>
  <c r="FX10" i="7"/>
  <c r="DL10" i="7"/>
  <c r="AZ10" i="7"/>
  <c r="FO10" i="7"/>
  <c r="DC10" i="7"/>
  <c r="AQ10" i="7"/>
  <c r="FV10" i="7"/>
  <c r="DJ10" i="7"/>
  <c r="AX10" i="7"/>
  <c r="DV10" i="7"/>
  <c r="AL10" i="7"/>
  <c r="ET10" i="7"/>
  <c r="AR10" i="7"/>
  <c r="AI10" i="7"/>
  <c r="DB10" i="7"/>
  <c r="BJ10" i="7"/>
  <c r="FE10" i="7"/>
  <c r="FL10" i="7"/>
  <c r="FS10" i="7"/>
  <c r="BI10" i="7"/>
  <c r="BZ10" i="7"/>
  <c r="GC10" i="7"/>
  <c r="DQ10" i="7"/>
  <c r="BE10" i="7"/>
  <c r="GJ10" i="7"/>
  <c r="DX10" i="7"/>
  <c r="BL10" i="7"/>
  <c r="GQ10" i="7"/>
  <c r="EE10" i="7"/>
  <c r="BS10" i="7"/>
  <c r="ES10" i="7"/>
  <c r="CG10" i="7"/>
  <c r="FP10" i="7"/>
  <c r="DD10" i="7"/>
  <c r="FG10" i="7"/>
  <c r="CU10" i="7"/>
  <c r="FN10" i="7"/>
  <c r="AP10" i="7"/>
  <c r="CH10" i="7"/>
  <c r="AG10" i="7"/>
  <c r="DG10" i="7"/>
  <c r="BW10" i="7"/>
  <c r="BB10" i="7"/>
  <c r="FU10" i="7"/>
  <c r="DI10" i="7"/>
  <c r="AW10" i="7"/>
  <c r="GB10" i="7"/>
  <c r="DP10" i="7"/>
  <c r="BD10" i="7"/>
  <c r="GI10" i="7"/>
  <c r="DW10" i="7"/>
  <c r="BK10" i="7"/>
  <c r="GP10" i="7"/>
  <c r="EK10" i="7"/>
  <c r="BY10" i="7"/>
  <c r="FH10" i="7"/>
  <c r="CV10" i="7"/>
  <c r="AJ10" i="7"/>
  <c r="EY10" i="7"/>
  <c r="CM10" i="7"/>
  <c r="FF10" i="7"/>
  <c r="CT10" i="7"/>
  <c r="AH10" i="7"/>
  <c r="FZ10" i="7"/>
  <c r="FJ10" i="7"/>
  <c r="CE10" i="7"/>
  <c r="CL10" i="7"/>
  <c r="DN10" i="7"/>
  <c r="EL10" i="7"/>
  <c r="CS10" i="7"/>
  <c r="AN10" i="7"/>
  <c r="GG10" i="7"/>
  <c r="EI10" i="7"/>
  <c r="FM10" i="7"/>
  <c r="DA10" i="7"/>
  <c r="AO10" i="7"/>
  <c r="FT10" i="7"/>
  <c r="DH10" i="7"/>
  <c r="AV10" i="7"/>
  <c r="GA10" i="7"/>
  <c r="DO10" i="7"/>
  <c r="BC10" i="7"/>
  <c r="GO10" i="7"/>
  <c r="EC10" i="7"/>
  <c r="BQ10" i="7"/>
  <c r="EZ10" i="7"/>
  <c r="CN10" i="7"/>
  <c r="EQ10" i="7"/>
  <c r="EX10" i="7"/>
  <c r="CX10" i="7"/>
  <c r="CZ10" i="7"/>
  <c r="AU10" i="7"/>
  <c r="EP10" i="7"/>
  <c r="AX11" i="7"/>
  <c r="BF11" i="7"/>
  <c r="D15" i="3"/>
  <c r="BB11" i="7" s="1"/>
  <c r="FE11" i="7"/>
  <c r="CS11" i="7"/>
  <c r="FL11" i="7"/>
  <c r="CZ11" i="7"/>
  <c r="GQ11" i="7"/>
  <c r="EE11" i="7"/>
  <c r="BS11" i="7"/>
  <c r="EK11" i="7"/>
  <c r="BY11" i="7"/>
  <c r="ER11" i="7"/>
  <c r="EQ11" i="7"/>
  <c r="CE11" i="7"/>
  <c r="EX11" i="7"/>
  <c r="CL11" i="7"/>
  <c r="EB11" i="7"/>
  <c r="BJ11" i="7"/>
  <c r="CH11" i="7"/>
  <c r="BZ11" i="7"/>
  <c r="CC11" i="7"/>
  <c r="CJ11" i="7"/>
  <c r="BI11" i="7"/>
  <c r="GM11" i="7"/>
  <c r="FR11" i="7"/>
  <c r="FM11" i="7"/>
  <c r="CA11" i="7"/>
  <c r="FF11" i="7"/>
  <c r="CP11" i="7"/>
  <c r="EW11" i="7"/>
  <c r="CK11" i="7"/>
  <c r="FD11" i="7"/>
  <c r="CR11" i="7"/>
  <c r="GI11" i="7"/>
  <c r="DW11" i="7"/>
  <c r="BK11" i="7"/>
  <c r="GO11" i="7"/>
  <c r="EC11" i="7"/>
  <c r="BQ11" i="7"/>
  <c r="EJ11" i="7"/>
  <c r="EI11" i="7"/>
  <c r="BW11" i="7"/>
  <c r="EP11" i="7"/>
  <c r="CD11" i="7"/>
  <c r="GP11" i="7"/>
  <c r="CV11" i="7"/>
  <c r="CF11" i="7"/>
  <c r="EO11" i="7"/>
  <c r="EV11" i="7"/>
  <c r="DO11" i="7"/>
  <c r="GG11" i="7"/>
  <c r="GN11" i="7"/>
  <c r="BO11" i="7"/>
  <c r="BV11" i="7"/>
  <c r="BP11" i="7"/>
  <c r="FT11" i="7"/>
  <c r="ES11" i="7"/>
  <c r="CT11" i="7"/>
  <c r="DN11" i="7"/>
  <c r="GA11" i="7"/>
  <c r="DU11" i="7"/>
  <c r="EA11" i="7"/>
  <c r="EH11" i="7"/>
  <c r="ED11" i="7"/>
  <c r="DL11" i="7"/>
  <c r="EZ11" i="7"/>
  <c r="DF11" i="7"/>
  <c r="GS11" i="7"/>
  <c r="EG11" i="7"/>
  <c r="BU11" i="7"/>
  <c r="EN11" i="7"/>
  <c r="BT11" i="7"/>
  <c r="FS11" i="7"/>
  <c r="DG11" i="7"/>
  <c r="FY11" i="7"/>
  <c r="DM11" i="7"/>
  <c r="GF11" i="7"/>
  <c r="GE11" i="7"/>
  <c r="DS11" i="7"/>
  <c r="BG11" i="7"/>
  <c r="GL11" i="7"/>
  <c r="DZ11" i="7"/>
  <c r="BN11" i="7"/>
  <c r="CX11" i="7"/>
  <c r="DT11" i="7"/>
  <c r="DD11" i="7"/>
  <c r="GK11" i="7"/>
  <c r="BM11" i="7"/>
  <c r="EF11" i="7"/>
  <c r="FK11" i="7"/>
  <c r="FQ11" i="7"/>
  <c r="FW11" i="7"/>
  <c r="DR11" i="7"/>
  <c r="CB11" i="7"/>
  <c r="CN11" i="7"/>
  <c r="BX11" i="7"/>
  <c r="EM11" i="7"/>
  <c r="EY11" i="7"/>
  <c r="DY11" i="7"/>
  <c r="GR11" i="7"/>
  <c r="BL11" i="7"/>
  <c r="CY11" i="7"/>
  <c r="DE11" i="7"/>
  <c r="FX11" i="7"/>
  <c r="DK11" i="7"/>
  <c r="GD11" i="7"/>
  <c r="BR11" i="7"/>
  <c r="EL11" i="7"/>
  <c r="DH11" i="7"/>
  <c r="GC11" i="7"/>
  <c r="DQ11" i="7"/>
  <c r="GJ11" i="7"/>
  <c r="DX11" i="7"/>
  <c r="FC11" i="7"/>
  <c r="CQ11" i="7"/>
  <c r="FI11" i="7"/>
  <c r="CW11" i="7"/>
  <c r="FP11" i="7"/>
  <c r="FO11" i="7"/>
  <c r="DC11" i="7"/>
  <c r="FV11" i="7"/>
  <c r="DJ11" i="7"/>
  <c r="FZ11" i="7"/>
  <c r="BH11" i="7"/>
  <c r="FB11" i="7"/>
  <c r="DI11" i="7"/>
  <c r="DP11" i="7"/>
  <c r="CI11" i="7"/>
  <c r="FA11" i="7"/>
  <c r="FG11" i="7"/>
  <c r="DB11" i="7"/>
  <c r="DV11" i="7"/>
  <c r="CG11" i="7"/>
  <c r="FJ11" i="7"/>
  <c r="FU11" i="7"/>
  <c r="GB11" i="7"/>
  <c r="EU11" i="7"/>
  <c r="CO11" i="7"/>
  <c r="FH11" i="7"/>
  <c r="CU11" i="7"/>
  <c r="FN11" i="7"/>
  <c r="ET11" i="7"/>
  <c r="DA11" i="7"/>
  <c r="CM11" i="7"/>
  <c r="GH11" i="7"/>
  <c r="AV11" i="7"/>
  <c r="AZ11" i="7"/>
  <c r="BP14" i="7"/>
  <c r="EO14" i="7"/>
  <c r="CC14" i="7"/>
  <c r="EV14" i="7"/>
  <c r="CJ14" i="7"/>
  <c r="GI14" i="7"/>
  <c r="DW14" i="7"/>
  <c r="CG14" i="7"/>
  <c r="FH14" i="7"/>
  <c r="EL14" i="7"/>
  <c r="BZ14" i="7"/>
  <c r="BY14" i="7"/>
  <c r="EJ14" i="7"/>
  <c r="GE14" i="7"/>
  <c r="DS14" i="7"/>
  <c r="GL14" i="7"/>
  <c r="DZ14" i="7"/>
  <c r="FV14" i="7"/>
  <c r="FN14" i="7"/>
  <c r="CI14" i="7"/>
  <c r="DU14" i="7"/>
  <c r="FD14" i="7"/>
  <c r="ET14" i="7"/>
  <c r="GM14" i="7"/>
  <c r="BV14" i="7"/>
  <c r="GS14" i="7"/>
  <c r="EG14" i="7"/>
  <c r="BU14" i="7"/>
  <c r="EN14" i="7"/>
  <c r="CB14" i="7"/>
  <c r="GA14" i="7"/>
  <c r="DO14" i="7"/>
  <c r="GG14" i="7"/>
  <c r="BQ14" i="7"/>
  <c r="ER14" i="7"/>
  <c r="GP14" i="7"/>
  <c r="ED14" i="7"/>
  <c r="BR14" i="7"/>
  <c r="GO14" i="7"/>
  <c r="DT14" i="7"/>
  <c r="FW14" i="7"/>
  <c r="DK14" i="7"/>
  <c r="GD14" i="7"/>
  <c r="DR14" i="7"/>
  <c r="FJ14" i="7"/>
  <c r="GF14" i="7"/>
  <c r="CL14" i="7"/>
  <c r="CK14" i="7"/>
  <c r="EE14" i="7"/>
  <c r="CO14" i="7"/>
  <c r="EH14" i="7"/>
  <c r="GK14" i="7"/>
  <c r="DY14" i="7"/>
  <c r="GR14" i="7"/>
  <c r="EF14" i="7"/>
  <c r="BT14" i="7"/>
  <c r="FS14" i="7"/>
  <c r="DG14" i="7"/>
  <c r="FQ14" i="7"/>
  <c r="EB14" i="7"/>
  <c r="GH14" i="7"/>
  <c r="DV14" i="7"/>
  <c r="FY14" i="7"/>
  <c r="DD14" i="7"/>
  <c r="FO14" i="7"/>
  <c r="DC14" i="7"/>
  <c r="DJ14" i="7"/>
  <c r="DB14" i="7"/>
  <c r="DH14" i="7"/>
  <c r="EU14" i="7"/>
  <c r="CX14" i="7"/>
  <c r="CE14" i="7"/>
  <c r="CW14" i="7"/>
  <c r="GC14" i="7"/>
  <c r="DQ14" i="7"/>
  <c r="GJ14" i="7"/>
  <c r="DX14" i="7"/>
  <c r="BX14" i="7"/>
  <c r="FK14" i="7"/>
  <c r="CY14" i="7"/>
  <c r="FA14" i="7"/>
  <c r="DL14" i="7"/>
  <c r="FZ14" i="7"/>
  <c r="DN14" i="7"/>
  <c r="FI14" i="7"/>
  <c r="CN14" i="7"/>
  <c r="FG14" i="7"/>
  <c r="CU14" i="7"/>
  <c r="FT14" i="7"/>
  <c r="EC14" i="7"/>
  <c r="EQ14" i="7"/>
  <c r="CD14" i="7"/>
  <c r="CR14" i="7"/>
  <c r="BS14" i="7"/>
  <c r="CH14" i="7"/>
  <c r="EA14" i="7"/>
  <c r="FU14" i="7"/>
  <c r="DI14" i="7"/>
  <c r="GB14" i="7"/>
  <c r="DP14" i="7"/>
  <c r="FC14" i="7"/>
  <c r="CQ14" i="7"/>
  <c r="EK14" i="7"/>
  <c r="CV14" i="7"/>
  <c r="FR14" i="7"/>
  <c r="DF14" i="7"/>
  <c r="ES14" i="7"/>
  <c r="EY14" i="7"/>
  <c r="CM14" i="7"/>
  <c r="FF14" i="7"/>
  <c r="CT14" i="7"/>
  <c r="FM14" i="7"/>
  <c r="DA14" i="7"/>
  <c r="CF14" i="7"/>
  <c r="EX14" i="7"/>
  <c r="EW14" i="7"/>
  <c r="GQ14" i="7"/>
  <c r="FX14" i="7"/>
  <c r="EZ14" i="7"/>
  <c r="FE14" i="7"/>
  <c r="CS14" i="7"/>
  <c r="FL14" i="7"/>
  <c r="CZ14" i="7"/>
  <c r="EM14" i="7"/>
  <c r="CA14" i="7"/>
  <c r="DM14" i="7"/>
  <c r="GN14" i="7"/>
  <c r="FB14" i="7"/>
  <c r="CP14" i="7"/>
  <c r="DE14" i="7"/>
  <c r="FP14" i="7"/>
  <c r="EI14" i="7"/>
  <c r="BW14" i="7"/>
  <c r="EP14" i="7"/>
  <c r="AY11" i="7" l="1"/>
  <c r="AG11" i="7"/>
  <c r="AF11" i="7"/>
  <c r="AH11" i="7"/>
  <c r="AI11" i="7"/>
  <c r="BA11" i="7"/>
  <c r="BC11" i="7"/>
  <c r="BD11" i="7"/>
  <c r="AW11" i="7"/>
  <c r="BE11" i="7"/>
  <c r="AO11" i="7"/>
  <c r="AJ11" i="7"/>
  <c r="AP11" i="7"/>
  <c r="AR11" i="7"/>
  <c r="AT11" i="7"/>
  <c r="AK11" i="7"/>
  <c r="AL11" i="7"/>
  <c r="AM11" i="7"/>
  <c r="AU11" i="7"/>
  <c r="AN11" i="7"/>
  <c r="AQ11" i="7"/>
  <c r="AS11" i="7"/>
  <c r="Y10" i="7"/>
  <c r="AD10" i="7"/>
  <c r="AC10" i="7"/>
  <c r="AA10" i="7"/>
  <c r="AB10" i="7"/>
  <c r="Z10"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<sst xmlns="http://schemas.openxmlformats.org/spreadsheetml/2006/main" count="1512" uniqueCount="798">
  <si>
    <t>DO NOT FILTER OR SORT DATA HERE.  IF NEEDED, USE "RESULTS" TABS TO FILTER AND/OR SORT DATA</t>
  </si>
  <si>
    <t>Ammonia</t>
  </si>
  <si>
    <t>Cement</t>
  </si>
  <si>
    <t>Ethanol</t>
  </si>
  <si>
    <t>Hydrogen</t>
  </si>
  <si>
    <t>Natural Gas with AGR</t>
  </si>
  <si>
    <t xml:space="preserve">Cumulative Portion of Capacity </t>
  </si>
  <si>
    <t>Cost of CO₂ Avoided vs Cumulative Portion of Capacity</t>
  </si>
  <si>
    <t>Cost of CO₂ Avoided [$/tonne]</t>
  </si>
  <si>
    <t>Cost</t>
  </si>
  <si>
    <t>Share of Capacity</t>
  </si>
  <si>
    <t>NG processing</t>
  </si>
  <si>
    <t>Table 4-1: Emissions from Industrial Processes and Product Use (MMT CO2 Eq.)</t>
  </si>
  <si>
    <t>EPS industry</t>
  </si>
  <si>
    <t>EPS pollutant</t>
  </si>
  <si>
    <t>Gas/Source</t>
  </si>
  <si>
    <t>CO2</t>
  </si>
  <si>
    <t>Cement Production</t>
  </si>
  <si>
    <t>cement and other nonmetallic minerals 239</t>
  </si>
  <si>
    <t>Iron and Steel Production &amp; Metallurgical Coke Production</t>
  </si>
  <si>
    <t>Iron and Steel Production</t>
  </si>
  <si>
    <t>iron and steel 241</t>
  </si>
  <si>
    <t>Metallurgical Coke Production</t>
  </si>
  <si>
    <t>refined petroleum and coke 19</t>
  </si>
  <si>
    <t>Petrochemical Production</t>
  </si>
  <si>
    <t>chemicals 20</t>
  </si>
  <si>
    <t>Ammonia Production</t>
  </si>
  <si>
    <t>Lime Production</t>
  </si>
  <si>
    <t>Other Process Uses of Carbonates</t>
  </si>
  <si>
    <t>Urea Consumption for Non-Agricultural Purposes</t>
  </si>
  <si>
    <t>Carbon Dioxide Consumption</t>
  </si>
  <si>
    <t>food beverage and tobacco 10T12</t>
  </si>
  <si>
    <t>*according to the GHG report, this represents CO2 used in food and beverage applications that is emitted to the atmosphere (does not include CO2 used in EOR)</t>
  </si>
  <si>
    <t>Glass Production</t>
  </si>
  <si>
    <t>Soda Ash Production</t>
  </si>
  <si>
    <t>Titanium Dioxide Production</t>
  </si>
  <si>
    <t>other metals 242</t>
  </si>
  <si>
    <t>Aluminum Production</t>
  </si>
  <si>
    <t>Ferroalloy Production</t>
  </si>
  <si>
    <t>Zinc Production</t>
  </si>
  <si>
    <t>Phosphoric Acid Production</t>
  </si>
  <si>
    <t>Lead Production</t>
  </si>
  <si>
    <t>Carbide Production and Consumption</t>
  </si>
  <si>
    <t>*carbide production is classified under the "industrial inorganic chemicals" SIC code</t>
  </si>
  <si>
    <t>Substitution of Ozone Depleting Substances</t>
  </si>
  <si>
    <t xml:space="preserve">+ </t>
  </si>
  <si>
    <t>Magnesium Production and Processing</t>
  </si>
  <si>
    <t>CH4</t>
  </si>
  <si>
    <t>N2O</t>
  </si>
  <si>
    <t>Nitric Acid Production</t>
  </si>
  <si>
    <t>N2O from Product Uses</t>
  </si>
  <si>
    <t>Adipic Acid Production</t>
  </si>
  <si>
    <t>Caprolactam, Glyoxal, and Glyoxylic Acid Production</t>
  </si>
  <si>
    <t>Electronics Industry</t>
  </si>
  <si>
    <t>computers and electronics 26</t>
  </si>
  <si>
    <t>HFCs</t>
  </si>
  <si>
    <t>Substitution of Ozone Depleting Substances a</t>
  </si>
  <si>
    <t>F-gases</t>
  </si>
  <si>
    <t>Fluorochemical Production</t>
  </si>
  <si>
    <t>&lt;this is really the electrical equipment industry, but we group with chemicals here</t>
  </si>
  <si>
    <t>PFCs</t>
  </si>
  <si>
    <t>SF6 and PFCs from Other Product Use</t>
  </si>
  <si>
    <t>+</t>
  </si>
  <si>
    <t>Electrical Equipment</t>
  </si>
  <si>
    <t>SF6</t>
  </si>
  <si>
    <t>NF3</t>
  </si>
  <si>
    <t>Total b</t>
  </si>
  <si>
    <t>+ Does not exceed 0.05 MMT CO2 Eq.</t>
  </si>
  <si>
    <t>NO (Not Occurring)</t>
  </si>
  <si>
    <t xml:space="preserve">a Small amounts of PFC emissions from this source are included under HFCs due to confidential business information. </t>
  </si>
  <si>
    <t xml:space="preserve">b Total does not include other fluorinated gases, such as HFEs and PFPEs, which are reported separately in Section 4.24. </t>
  </si>
  <si>
    <t>Note: Totals may not sum due to independent rounding. Emissions of F-HTFs that are not HFCs, PFCs or SF6 are not included in Inventory totals and are included for informational purposes only in Section 4.24. Emissions presented for informational purposes include HFEs, PFPMIEs, perfluoroalkylmorpholines, and perfluorotrialkylamines.</t>
  </si>
  <si>
    <t>Summary of Start Year EPA Data from Inventory</t>
  </si>
  <si>
    <t>EPA Summary (mmt CO2e AR5)</t>
  </si>
  <si>
    <t>Industry</t>
  </si>
  <si>
    <t>Gas</t>
  </si>
  <si>
    <t>5-1</t>
  </si>
  <si>
    <t>agriculture and forestry 01T03</t>
  </si>
  <si>
    <t>3-1</t>
  </si>
  <si>
    <t>coal mining 05</t>
  </si>
  <si>
    <t>3-68</t>
  </si>
  <si>
    <t>oil and gas extraction 06</t>
  </si>
  <si>
    <t>3-46</t>
  </si>
  <si>
    <t>subtotal</t>
  </si>
  <si>
    <t>3-44</t>
  </si>
  <si>
    <t>3-66</t>
  </si>
  <si>
    <t>3-48</t>
  </si>
  <si>
    <t>4-1</t>
  </si>
  <si>
    <t>3-24</t>
  </si>
  <si>
    <t>CO2 from ethanol production not reported in GHG Inventory, added separately based on Rhodium CCS analysis (see About page for citation)</t>
  </si>
  <si>
    <t>refined petroluem and coke 19</t>
  </si>
  <si>
    <t>energy pipelines and gas processing 352T353</t>
  </si>
  <si>
    <t>7-1</t>
  </si>
  <si>
    <t>water and waste 36T39</t>
  </si>
  <si>
    <t>refining</t>
  </si>
  <si>
    <t>chemicals</t>
  </si>
  <si>
    <t>cement</t>
  </si>
  <si>
    <t>hydrogen</t>
  </si>
  <si>
    <t>other mining and quarrying 07T08</t>
  </si>
  <si>
    <t>textiles apparel and leather 13T15</t>
  </si>
  <si>
    <t>wood products 16</t>
  </si>
  <si>
    <t>pulp paper and printing 17T18</t>
  </si>
  <si>
    <t>rubber and plastic products 22</t>
  </si>
  <si>
    <t>glass and glass products 231</t>
  </si>
  <si>
    <t>metal products except machinery and vehicles 25</t>
  </si>
  <si>
    <t>appliances and electrical equipment 27</t>
  </si>
  <si>
    <t>other machinery 28</t>
  </si>
  <si>
    <t>road vehicles 29</t>
  </si>
  <si>
    <t>nonroad vehicles 30</t>
  </si>
  <si>
    <t>other manufacturing 31T33</t>
  </si>
  <si>
    <t>construction 41T43</t>
  </si>
  <si>
    <t>CCS retrofitting percentage by cost (2012$/ton)</t>
  </si>
  <si>
    <t>Historical Consumer Price Index for All Urban Consumers (CPI-U): U.S. city average, all items, index</t>
  </si>
  <si>
    <t>averages — Continued</t>
  </si>
  <si>
    <t>[1982-84=100, unless otherwise noted]</t>
  </si>
  <si>
    <t>Year</t>
  </si>
  <si>
    <t>Semiannual averages</t>
  </si>
  <si>
    <t>Annual avg.</t>
  </si>
  <si>
    <t>Percent change from previous</t>
  </si>
  <si>
    <t>Multiply by to get 2012 Dollars</t>
  </si>
  <si>
    <t>1st half</t>
  </si>
  <si>
    <t>2nd half</t>
  </si>
  <si>
    <t>Dec.</t>
  </si>
  <si>
    <t>1968............................................................................. .</t>
  </si>
  <si>
    <t>–</t>
  </si>
  <si>
    <t>1969............................................................................. .</t>
  </si>
  <si>
    <t>1970............................................................................. .</t>
  </si>
  <si>
    <t>1971............................................................................. .</t>
  </si>
  <si>
    <t>1972............................................................................. .</t>
  </si>
  <si>
    <t>1973............................................................................. .</t>
  </si>
  <si>
    <t>1974............................................................................. .</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</si>
  <si>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</si>
  <si>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</si>
  <si>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</si>
  <si>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</si>
  <si>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</si>
  <si>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</si>
  <si>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</si>
  <si>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</si>
  <si>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</si>
  <si>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</si>
  <si>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</si>
  <si>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</si>
  <si>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</si>
  <si>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</si>
  <si>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</si>
  <si>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</si>
  <si>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</si>
  <si>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</si>
  <si>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</si>
  <si>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</si>
  <si>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</si>
  <si>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</si>
  <si>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</si>
  <si>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</si>
  <si>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</si>
  <si>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</si>
  <si>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</si>
  <si>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</si>
  <si>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</si>
  <si>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</si>
  <si>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</si>
  <si>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</si>
  <si>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</si>
  <si>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
  </si>
  <si>
    <t>2009............................................................................. .</t>
  </si>
  <si>
    <t>2010............................................................................. .</t>
  </si>
  <si>
    <t>2011............................................................................. .</t>
  </si>
  <si>
    <t>2012............................................................................. .</t>
  </si>
  <si>
    <t>2013............................................................................. .</t>
  </si>
  <si>
    <t>2014............................................................................. .</t>
  </si>
  <si>
    <t>2015............................................................................. .</t>
  </si>
  <si>
    <t>2016............................................................................. .</t>
  </si>
  <si>
    <t>2017............................................................................. .</t>
  </si>
  <si>
    <t>2018............................................................................. .</t>
  </si>
  <si>
    <t>2019............................................................................. .</t>
  </si>
  <si>
    <t>2020............................................................................. .</t>
  </si>
  <si>
    <t>2021............................................................................. .</t>
  </si>
  <si>
    <t>2022............................................................................. .</t>
  </si>
  <si>
    <t>2023............................................................................. .</t>
  </si>
  <si>
    <t>2024............................................................................. .</t>
  </si>
  <si>
    <t>Pre-retrofit total CO₂ emissions*, x1,000 TPY</t>
  </si>
  <si>
    <t>Plant ID</t>
  </si>
  <si>
    <t>Plant name (English)</t>
  </si>
  <si>
    <t>Plant name (other language)</t>
  </si>
  <si>
    <t>Country/Area</t>
  </si>
  <si>
    <t>Status</t>
  </si>
  <si>
    <t>Start date</t>
  </si>
  <si>
    <t>Nominal BOF steel capacity (ttpa)</t>
  </si>
  <si>
    <t>Nominal BF capacity (ttpa)</t>
  </si>
  <si>
    <t>Other/unspecified iron capacity (ttpa)</t>
  </si>
  <si>
    <t>P100000120923</t>
  </si>
  <si>
    <t>Cleveland-Cliffs Burns Harbor steel plant</t>
  </si>
  <si>
    <t/>
  </si>
  <si>
    <t>United States</t>
  </si>
  <si>
    <t>operating</t>
  </si>
  <si>
    <t>1964</t>
  </si>
  <si>
    <t>N/A</t>
  </si>
  <si>
    <t>P100000120927</t>
  </si>
  <si>
    <t>Cleveland-Cliffs Cleveland steel plant</t>
  </si>
  <si>
    <t>1913</t>
  </si>
  <si>
    <t>P100000120920</t>
  </si>
  <si>
    <t>Cleveland-Cliffs Dearborn steel plant</t>
  </si>
  <si>
    <t>1920</t>
  </si>
  <si>
    <t>P100000120926</t>
  </si>
  <si>
    <t>Cleveland-Cliffs Indiana Harbor steel plant</t>
  </si>
  <si>
    <t>1901</t>
  </si>
  <si>
    <t>P100000120921</t>
  </si>
  <si>
    <t>Cleveland-Cliffs Middletown steel plant</t>
  </si>
  <si>
    <t>operating pre-retirement</t>
  </si>
  <si>
    <t>P100000120964</t>
  </si>
  <si>
    <t>U.S. Steel Edgar Thomson Plant</t>
  </si>
  <si>
    <t>1875</t>
  </si>
  <si>
    <t>P100000120966</t>
  </si>
  <si>
    <t>U.S. Steel Gary Works</t>
  </si>
  <si>
    <t>1908</t>
  </si>
  <si>
    <t>CO2 available</t>
  </si>
  <si>
    <t>Steel Production Capacity</t>
  </si>
  <si>
    <t>COC, $/tonne</t>
  </si>
  <si>
    <t>Cost of CO2 Avoided</t>
  </si>
  <si>
    <t>Cost of CO2 Captured</t>
  </si>
  <si>
    <t>t&amp;s cost assumption</t>
  </si>
  <si>
    <t>T&amp;S = 10$/tonne</t>
  </si>
  <si>
    <t>T&amp;S = $0/tonne</t>
  </si>
  <si>
    <t>*all costs in 2018 USD</t>
  </si>
  <si>
    <t>COA, 2018 $/tonne</t>
  </si>
  <si>
    <t>COA, 2012 $/tonne</t>
  </si>
  <si>
    <t>steel</t>
  </si>
  <si>
    <t>Cumulative Capacity</t>
  </si>
  <si>
    <t>1.  Iron and steel production</t>
  </si>
  <si>
    <t>a. Steel</t>
  </si>
  <si>
    <t>Steel Production</t>
  </si>
  <si>
    <t>NA</t>
  </si>
  <si>
    <t xml:space="preserve">b. Pig iron </t>
  </si>
  <si>
    <t>Pig Iron Production</t>
  </si>
  <si>
    <t>c. Direct reduced iron</t>
  </si>
  <si>
    <t>Production</t>
  </si>
  <si>
    <t>C</t>
  </si>
  <si>
    <t>NE,NO</t>
  </si>
  <si>
    <t>d. Sinter</t>
  </si>
  <si>
    <t xml:space="preserve">e. Pellet </t>
  </si>
  <si>
    <r>
      <t>f. Other</t>
    </r>
    <r>
      <rPr>
        <i/>
        <sz val="9"/>
        <rFont val="Times New Roman"/>
        <family val="1"/>
      </rPr>
      <t xml:space="preserve"> (please specify)</t>
    </r>
  </si>
  <si>
    <t>Other Blast Furnace Gas Consumption</t>
  </si>
  <si>
    <t>Consumption</t>
  </si>
  <si>
    <t>NO,IE</t>
  </si>
  <si>
    <t>Coke</t>
  </si>
  <si>
    <t>Other Coke Oven Gas Consumption</t>
  </si>
  <si>
    <t xml:space="preserve">TABLE 2(I).A-H   SECTORAL BACKGROUND DATA FOR  INDUSTRIAL PROCESSES AND PRODUCT USE                                                                                                      </t>
  </si>
  <si>
    <t>Data Extracted from EPA's FLIGHT Tool (http://ghgdata.epa.gov/ghgp)</t>
  </si>
  <si>
    <t>The data was reported to EPA by facilities as of 08/16/2024</t>
  </si>
  <si>
    <t>All emissions data is presented in units of metric tons of carbon dioxide equivalent using GWP's from IPCC's AR4</t>
  </si>
  <si>
    <t xml:space="preserve">Search Parameters: year=2023; GHGs=CO2; data type=All Direct Emitters; </t>
  </si>
  <si>
    <t>REPORTING YEAR</t>
  </si>
  <si>
    <t>FACILITY NAME</t>
  </si>
  <si>
    <t>GHGRP ID</t>
  </si>
  <si>
    <t>REPORTED ADDRESS</t>
  </si>
  <si>
    <t>LATITUDE</t>
  </si>
  <si>
    <t>LONGITUDE</t>
  </si>
  <si>
    <t>CITY NAME</t>
  </si>
  <si>
    <t>COUNTY NAME</t>
  </si>
  <si>
    <t>STATE</t>
  </si>
  <si>
    <t>ZIP CODE</t>
  </si>
  <si>
    <t>PARENT COMPANIES</t>
  </si>
  <si>
    <t>GHG QUANTITY (METRIC TONS CO2e)</t>
  </si>
  <si>
    <t>SUBPARTS</t>
  </si>
  <si>
    <t>ABC COKE</t>
  </si>
  <si>
    <t>ONE RAILROAD AVENUE</t>
  </si>
  <si>
    <t>TARRANT</t>
  </si>
  <si>
    <t>JEFFERSON COUNTY</t>
  </si>
  <si>
    <t>AL</t>
  </si>
  <si>
    <t>DRUMMOND CO INC (100%)</t>
  </si>
  <si>
    <t>C,Q</t>
  </si>
  <si>
    <t>ALTON STEEL COMPANY</t>
  </si>
  <si>
    <t>#5 CUT ST.</t>
  </si>
  <si>
    <t>ALTON</t>
  </si>
  <si>
    <t>MADISON COUNTY</t>
  </si>
  <si>
    <t>IL</t>
  </si>
  <si>
    <t>ALTON STEEL INC (100%)</t>
  </si>
  <si>
    <t>ARKANSAS STEEL ASSOCIATES</t>
  </si>
  <si>
    <t>2803 VAN DYKE ROAD</t>
  </si>
  <si>
    <t>NEWPORT</t>
  </si>
  <si>
    <t>JACKSON COUNTY</t>
  </si>
  <si>
    <t>AR</t>
  </si>
  <si>
    <t>ARKANSAS STEEL ASSOCIATES LLC (100%)</t>
  </si>
  <si>
    <t>ArcelorMittal Texas HBI</t>
  </si>
  <si>
    <t>2800 Kay Bailey Hutchison Road</t>
  </si>
  <si>
    <t>Portland</t>
  </si>
  <si>
    <t>SAN PATRICIO COUNTY</t>
  </si>
  <si>
    <t>TX</t>
  </si>
  <si>
    <t>ARCELORMITTAL HOLDINGS LLC (100%)</t>
  </si>
  <si>
    <t>BRACKENRIDGE PLANT</t>
  </si>
  <si>
    <t>100 RIVER ROAD</t>
  </si>
  <si>
    <t>BRACKENRIDGE</t>
  </si>
  <si>
    <t>ALLEGHENY COUNTY</t>
  </si>
  <si>
    <t>PA</t>
  </si>
  <si>
    <t>ALLEGHENY TECHNOLOGIES INC (100%)</t>
  </si>
  <si>
    <t>Big River Steel LLC</t>
  </si>
  <si>
    <t>2027 E. State Hwy.198</t>
  </si>
  <si>
    <t>Osceola</t>
  </si>
  <si>
    <t>US STEEL CORP (99.9%)</t>
  </si>
  <si>
    <t>CARPENTER TECHNOLOGY</t>
  </si>
  <si>
    <t>101 WEST BERN ST.</t>
  </si>
  <si>
    <t>READING</t>
  </si>
  <si>
    <t>BERKS COUNTY</t>
  </si>
  <si>
    <t>CARPENTER TECHNOLOGY CORP (100%)</t>
  </si>
  <si>
    <t>CASCADE STEEL ROLLING MILLS INC</t>
  </si>
  <si>
    <t>3200 NE HWY 99W</t>
  </si>
  <si>
    <t>MCMINNVILLE</t>
  </si>
  <si>
    <t>YAMHILL COUNTY</t>
  </si>
  <si>
    <t>OR</t>
  </si>
  <si>
    <t>SCHNITZER STEEL INDUSTRIES INC (100%)</t>
  </si>
  <si>
    <t>CF &amp; I STEEL L P/ DBA ROCKY MOUNTAIN STEEL MILLS</t>
  </si>
  <si>
    <t>2100 SOUTH FREEWAY</t>
  </si>
  <si>
    <t>PUEBLO</t>
  </si>
  <si>
    <t>PUEBLO COUNTY</t>
  </si>
  <si>
    <t>CO</t>
  </si>
  <si>
    <t>EVRAZ INC NORTH AMERICA (100%)</t>
  </si>
  <si>
    <t>C,Q,TT</t>
  </si>
  <si>
    <t>CHAPARRAL STEEL</t>
  </si>
  <si>
    <t>25801 HOFHEIMER WAY</t>
  </si>
  <si>
    <t>PETERSBURG</t>
  </si>
  <si>
    <t>DINWIDDIE COUNTY</t>
  </si>
  <si>
    <t>VA</t>
  </si>
  <si>
    <t>GERDAU USA INC (100%)</t>
  </si>
  <si>
    <t>CHAPARRAL STEEL MIDLOTHIAN PLANT</t>
  </si>
  <si>
    <t>300 WARD ROAD</t>
  </si>
  <si>
    <t>MIDLOTHIAN</t>
  </si>
  <si>
    <t>ELLIS COUNTY</t>
  </si>
  <si>
    <t>CHARTER STEEL</t>
  </si>
  <si>
    <t>1658 COLD SPRINGS ROAD</t>
  </si>
  <si>
    <t>SAUKVILLE</t>
  </si>
  <si>
    <t>OZAUKEE COUNTY</t>
  </si>
  <si>
    <t>WI</t>
  </si>
  <si>
    <t>CHARTER MANUFACTURING CO INC (100%)</t>
  </si>
  <si>
    <t>CHARTER STEEL CLEVELAND *</t>
  </si>
  <si>
    <t>4300 EAST 49TH STREET</t>
  </si>
  <si>
    <t>CUYAHOGA HEIGHTS</t>
  </si>
  <si>
    <t>CUYAHOGA COUNTY</t>
  </si>
  <si>
    <t>OH</t>
  </si>
  <si>
    <t>CLEVELAND-CLIFFS PLATE LLC-COATESVILLE</t>
  </si>
  <si>
    <t>139 MODENA RD</t>
  </si>
  <si>
    <t>COATESVILLE</t>
  </si>
  <si>
    <t>CHESTER COUNTY</t>
  </si>
  <si>
    <t>CLEVELAND-CLIFFS INC (100%)</t>
  </si>
  <si>
    <t>CLEVELAND-CLIFFS RIVERDALE LLC</t>
  </si>
  <si>
    <t>13500 S PERRY AVE</t>
  </si>
  <si>
    <t>RIVERDALE</t>
  </si>
  <si>
    <t>COOK COUNTY</t>
  </si>
  <si>
    <t>CLEVELAND-CLIFFS STEEL CORPORATION DEARBORN WORKS</t>
  </si>
  <si>
    <t>4001 MILLER RD</t>
  </si>
  <si>
    <t>DEARBORN</t>
  </si>
  <si>
    <t>WAYNE COUNTY</t>
  </si>
  <si>
    <t>MI</t>
  </si>
  <si>
    <t>CMC STEEL TENNESSEE</t>
  </si>
  <si>
    <t>1919 TENNESSEE AVENUE</t>
  </si>
  <si>
    <t>KNOXVILLE</t>
  </si>
  <si>
    <t>KNOX COUNTY</t>
  </si>
  <si>
    <t>TN</t>
  </si>
  <si>
    <t>COMMERCIAL METALS CO (100%)</t>
  </si>
  <si>
    <t>CMC Steel Arizona</t>
  </si>
  <si>
    <t>11444 E Germann Rd</t>
  </si>
  <si>
    <t>Mesa</t>
  </si>
  <si>
    <t>MARICOPA COUNTY</t>
  </si>
  <si>
    <t>AZ</t>
  </si>
  <si>
    <t>CMC Steel Florida</t>
  </si>
  <si>
    <t>16770 REBAR ROAD</t>
  </si>
  <si>
    <t>BALDWIN</t>
  </si>
  <si>
    <t>DUVAL COUNTY</t>
  </si>
  <si>
    <t>FL</t>
  </si>
  <si>
    <t>CMC Steel New Jersey</t>
  </si>
  <si>
    <t>NORTH CROSSMAN ROAD</t>
  </si>
  <si>
    <t>SAYREVILLE</t>
  </si>
  <si>
    <t>MIDDLESEX COUNTY</t>
  </si>
  <si>
    <t>NJ</t>
  </si>
  <si>
    <t>CMC Steel Oklahoma, LLC</t>
  </si>
  <si>
    <t>2253 E. Main Street</t>
  </si>
  <si>
    <t>Durant</t>
  </si>
  <si>
    <t>BRYAN COUNTY</t>
  </si>
  <si>
    <t>OK</t>
  </si>
  <si>
    <t>CMC Steel SC</t>
  </si>
  <si>
    <t>310 New State Road</t>
  </si>
  <si>
    <t>Cayce</t>
  </si>
  <si>
    <t>LEXINGTON COUNTY</t>
  </si>
  <si>
    <t>SC</t>
  </si>
  <si>
    <t>Carpenter Technology - Latrobe Operations</t>
  </si>
  <si>
    <t>2626 LIGONIER STREET</t>
  </si>
  <si>
    <t>LATROBE</t>
  </si>
  <si>
    <t>WESTMORELAND COUNTY</t>
  </si>
  <si>
    <t>Cleveland-Cliffs Burns Harbor LLC</t>
  </si>
  <si>
    <t>250 W US 12</t>
  </si>
  <si>
    <t>BURNS HARBOR</t>
  </si>
  <si>
    <t>PORTER COUNTY</t>
  </si>
  <si>
    <t>IN</t>
  </si>
  <si>
    <t>Cleveland-Cliffs Cleveland Works LLC</t>
  </si>
  <si>
    <t>3060 EGGERS AVENUE</t>
  </si>
  <si>
    <t>CLEVELAND</t>
  </si>
  <si>
    <t>Cuyahoga</t>
  </si>
  <si>
    <t>Cleveland-Cliffs Minorca Mine</t>
  </si>
  <si>
    <t>5950 Old Highway 53</t>
  </si>
  <si>
    <t>Virginia</t>
  </si>
  <si>
    <t>ST. LOUIS COUNTY</t>
  </si>
  <si>
    <t>MN</t>
  </si>
  <si>
    <t>Cleveland-Cliffs Monessen Coke LLC</t>
  </si>
  <si>
    <t>345 DONNER AVENUE</t>
  </si>
  <si>
    <t>MONESSEN</t>
  </si>
  <si>
    <t>Cleveland-Cliffs Steel Corporation - Mansfield Works</t>
  </si>
  <si>
    <t>913 BOWMAN STREET</t>
  </si>
  <si>
    <t>MANSFIELD</t>
  </si>
  <si>
    <t>RICHLAND COUNTY</t>
  </si>
  <si>
    <t>Cleveland-Cliffs Steel Corporation - Middletown Works</t>
  </si>
  <si>
    <t>1801 CRAWFORD STREET</t>
  </si>
  <si>
    <t>MIDDLETOWN</t>
  </si>
  <si>
    <t>Butler</t>
  </si>
  <si>
    <t>Cleveland-Cliffs Steel Corporation /BUTLER WORKS</t>
  </si>
  <si>
    <t>1 ARMCO DR</t>
  </si>
  <si>
    <t>BUTLER</t>
  </si>
  <si>
    <t>BUTLER COUNTY</t>
  </si>
  <si>
    <t>Cleveland-Cliffs Steel LLC</t>
  </si>
  <si>
    <t>3210 WATLING ST</t>
  </si>
  <si>
    <t>EAST CHICAGO</t>
  </si>
  <si>
    <t>Lake</t>
  </si>
  <si>
    <t>C,Q,S</t>
  </si>
  <si>
    <t>3001 Dickey Road</t>
  </si>
  <si>
    <t>East Chicago</t>
  </si>
  <si>
    <t>LAKE COUNTY</t>
  </si>
  <si>
    <t>Cleveland-Cliffs Steelton LLC</t>
  </si>
  <si>
    <t>215 S FRONT ST</t>
  </si>
  <si>
    <t>STEELTON</t>
  </si>
  <si>
    <t>DAUPHIN COUNTY</t>
  </si>
  <si>
    <t>Cleveland-Cliffs Warren</t>
  </si>
  <si>
    <t>2234 MAIN AVE SW</t>
  </si>
  <si>
    <t>WARREN</t>
  </si>
  <si>
    <t>TRUMBULL COUNTY</t>
  </si>
  <si>
    <t>EES COKE BATTERY</t>
  </si>
  <si>
    <t>1400 ZUG ISLAND</t>
  </si>
  <si>
    <t>RIVER ROUGE</t>
  </si>
  <si>
    <t>DTE ENERGY CO (100%)</t>
  </si>
  <si>
    <t>ELLWOOD NATL FORGE</t>
  </si>
  <si>
    <t>ONE FRONT ST</t>
  </si>
  <si>
    <t>IRVINE</t>
  </si>
  <si>
    <t>WARREN COUNTY</t>
  </si>
  <si>
    <t>ELLWOOD GROUP INC (100%)</t>
  </si>
  <si>
    <t>ELLWOOD QUALITY STEELS</t>
  </si>
  <si>
    <t>700 MORAVIA STREET</t>
  </si>
  <si>
    <t>NEW CASTLE</t>
  </si>
  <si>
    <t>LAWRENCE COUNTY</t>
  </si>
  <si>
    <t>FINKL &amp; SONS CO</t>
  </si>
  <si>
    <t>1355 E 93RD ST</t>
  </si>
  <si>
    <t>CHICAGO</t>
  </si>
  <si>
    <t>FINKL &amp; SONS CO (100%)</t>
  </si>
  <si>
    <t>GATEWAY ENERGY &amp; COKE CO LLC</t>
  </si>
  <si>
    <t>2585 EDWARDSVILLE RD</t>
  </si>
  <si>
    <t>GRANITE CITY</t>
  </si>
  <si>
    <t>SUNCOKE ENERGY INC (100%)</t>
  </si>
  <si>
    <t>GERDAU - FORT SMITH MILL</t>
  </si>
  <si>
    <t>5225 PLANTERS ROAD</t>
  </si>
  <si>
    <t>FORT SMITH</t>
  </si>
  <si>
    <t>SEBASTIAN COUNTY</t>
  </si>
  <si>
    <t>GERDAU AMERISTEEL</t>
  </si>
  <si>
    <t>801 Gerdau Dr.</t>
  </si>
  <si>
    <t>JACKSON</t>
  </si>
  <si>
    <t>GERDAU AMERISTEEL CARTERSVILLE STEEL MILL</t>
  </si>
  <si>
    <t>384 OLD GRASSDALE RD NE</t>
  </si>
  <si>
    <t>CARTERSVILLE</t>
  </si>
  <si>
    <t>BARTOW COUNTY</t>
  </si>
  <si>
    <t>GA</t>
  </si>
  <si>
    <t>GERDAU AMERISTEEL US INC</t>
  </si>
  <si>
    <t>1500 WEST 3RD STREET</t>
  </si>
  <si>
    <t>WILTON</t>
  </si>
  <si>
    <t>MUSCATINE COUNTY</t>
  </si>
  <si>
    <t>IA</t>
  </si>
  <si>
    <t>GERDAU MACSTEEL MONROE</t>
  </si>
  <si>
    <t>3000 EAST FRONT STREET</t>
  </si>
  <si>
    <t>MONROE</t>
  </si>
  <si>
    <t>MONROE COUNTY</t>
  </si>
  <si>
    <t>Gerdau Ameristeel US, Inc - Charlotte Mill</t>
  </si>
  <si>
    <t>6601 LAKEVIEW ROAD</t>
  </si>
  <si>
    <t>CHARLOTTE</t>
  </si>
  <si>
    <t>MECKLENBURG COUNTY</t>
  </si>
  <si>
    <t>NC</t>
  </si>
  <si>
    <t>HAVERHILL COKE COMPANY, LLC</t>
  </si>
  <si>
    <t>2446 GALLIA PIKE</t>
  </si>
  <si>
    <t>FRANKLIN FURNACE</t>
  </si>
  <si>
    <t>SCIOTO COUNTY</t>
  </si>
  <si>
    <t>HOEGANAES CORPORATION</t>
  </si>
  <si>
    <t>1315 AIRPORT ROAD</t>
  </si>
  <si>
    <t>GALLATIN</t>
  </si>
  <si>
    <t>SUMNER COUNTY</t>
  </si>
  <si>
    <t>GKN Powdered Metallurgy Holdings INC (100%)</t>
  </si>
  <si>
    <t>HUNTINGTON INGALLS INCORPORATED</t>
  </si>
  <si>
    <t>4101 WASHINGTON AVE</t>
  </si>
  <si>
    <t>NEWPORT NEWS</t>
  </si>
  <si>
    <t>NEWPORT NEWS CITY</t>
  </si>
  <si>
    <t>HUNTINGTON INGALLS INDUSTRIES INC (100%)</t>
  </si>
  <si>
    <t>Hibbing Taconite Company</t>
  </si>
  <si>
    <t>4950 County Highway 5 North</t>
  </si>
  <si>
    <t>Hibbing</t>
  </si>
  <si>
    <t>CLEVELAND-CLIFFS INC (85.3%); US STEEL CORP (14.7%)</t>
  </si>
  <si>
    <t>INMETCO</t>
  </si>
  <si>
    <t>One Inmetco Drive</t>
  </si>
  <si>
    <t>ELLWOOD CITY</t>
  </si>
  <si>
    <t>METALS RECOVERY HOLDINGS LLC (100%)</t>
  </si>
  <si>
    <t>IPSCO KOPPEL TUBULARS CORP KOPPEL WORKS</t>
  </si>
  <si>
    <t>6403 6TH STREET</t>
  </si>
  <si>
    <t>KOPPEL</t>
  </si>
  <si>
    <t>BEAVER COUNTY</t>
  </si>
  <si>
    <t>MAVERICK TUBE CORP (100%)</t>
  </si>
  <si>
    <t>Indiana Harbor Coke Company</t>
  </si>
  <si>
    <t>3210 Watling St.</t>
  </si>
  <si>
    <t>SUNCOKE ENERGY INC (85%); DTE ENERGY CO (15%)</t>
  </si>
  <si>
    <t>IronUnits LLC</t>
  </si>
  <si>
    <t>300 Millard Avenue</t>
  </si>
  <si>
    <t>Toledo</t>
  </si>
  <si>
    <t>LUCAS COUNTY</t>
  </si>
  <si>
    <t>JEWELL COAL &amp; COKE</t>
  </si>
  <si>
    <t>1034 Dismal River Road</t>
  </si>
  <si>
    <t>Oakwood</t>
  </si>
  <si>
    <t>BUCHANAN COUNTY</t>
  </si>
  <si>
    <t>JSW Steel USA Ohio, Inc.</t>
  </si>
  <si>
    <t>1500 Commercial Ave</t>
  </si>
  <si>
    <t>Mingo Junction</t>
  </si>
  <si>
    <t>JSW STEEL USA OHIO INC (100%)</t>
  </si>
  <si>
    <t>KEYSTONE STEEL &amp; WIRE CO</t>
  </si>
  <si>
    <t>7000 SOUTH ADAMS STREET</t>
  </si>
  <si>
    <t>PEORIA</t>
  </si>
  <si>
    <t>PEORIA COUNTY</t>
  </si>
  <si>
    <t>KEYSTONE CONSOLIDATED INDUSTRIES INC (100%)</t>
  </si>
  <si>
    <t>Liberty Steel Georgetown Holdings LLC</t>
  </si>
  <si>
    <t>420 South Hazard Street</t>
  </si>
  <si>
    <t>Georgetown</t>
  </si>
  <si>
    <t>GEORGETOWN COUNTY</t>
  </si>
  <si>
    <t>LIBERTY STEEL GEORGETOWN INC (100%)</t>
  </si>
  <si>
    <t>MOUNTAIN STATE CARBON</t>
  </si>
  <si>
    <t>1851 MAIN ST</t>
  </si>
  <si>
    <t>FOLLANSBEE</t>
  </si>
  <si>
    <t>BROOKE COUNTY</t>
  </si>
  <si>
    <t>WV</t>
  </si>
  <si>
    <t>Mid American Steel &amp; Wire</t>
  </si>
  <si>
    <t>1327 Smiley Road</t>
  </si>
  <si>
    <t>Madill</t>
  </si>
  <si>
    <t>MARSHALL COUNTY</t>
  </si>
  <si>
    <t>MID AMERICAN STEEL &amp; WIRE CO LLC (100%)</t>
  </si>
  <si>
    <t>NLMK INDIANA</t>
  </si>
  <si>
    <t>6500 S. BOUNDARY RD.</t>
  </si>
  <si>
    <t>PORTAGE</t>
  </si>
  <si>
    <t>NLMK INDIANA (100%)</t>
  </si>
  <si>
    <t>NORTH STAR BLUESCOPE STEEL LLC *</t>
  </si>
  <si>
    <t>6767 COUNTY ROAD 9</t>
  </si>
  <si>
    <t>DELTA</t>
  </si>
  <si>
    <t>FULTON COUNTY</t>
  </si>
  <si>
    <t>BLUESCOPE STEEL INVESTMENTS INC (50%); BLUESCOPE STEEL INVESTMENTS INC 3 (30%); BLUESCOPE STEEL INVESTMENTS INC 2 (20%)</t>
  </si>
  <si>
    <t>NORTHSHORE MINING CO - SILVER BAY</t>
  </si>
  <si>
    <t>10 OUTER DRIVE</t>
  </si>
  <si>
    <t>SILVER BAY</t>
  </si>
  <si>
    <t>NUCOR STEEL - ARKANSAS</t>
  </si>
  <si>
    <t>7301 EAST COUNTY ROAD 142</t>
  </si>
  <si>
    <t>BLYTHEVILLE</t>
  </si>
  <si>
    <t>MISSISSIPPI COUNTY</t>
  </si>
  <si>
    <t>NUCOR CORP (100%)</t>
  </si>
  <si>
    <t>NUCOR STEEL - BERKELEY</t>
  </si>
  <si>
    <t>1455 HAGAN AVENUE</t>
  </si>
  <si>
    <t>HUGER</t>
  </si>
  <si>
    <t>BERKELEY COUNTY</t>
  </si>
  <si>
    <t>NUCOR STEEL - UTAH</t>
  </si>
  <si>
    <t>7285 W 21200 N</t>
  </si>
  <si>
    <t>PLYMOUTH</t>
  </si>
  <si>
    <t>BOX ELDER COUNTY</t>
  </si>
  <si>
    <t>UT</t>
  </si>
  <si>
    <t>NUCOR STEEL AUBURN INC</t>
  </si>
  <si>
    <t>25 QUARRY ROAD</t>
  </si>
  <si>
    <t>AUBURN</t>
  </si>
  <si>
    <t>CAYUGA COUNTY</t>
  </si>
  <si>
    <t>NY</t>
  </si>
  <si>
    <t>NUCOR STEEL BIRMINGHAM INC</t>
  </si>
  <si>
    <t>2301 FL SHUTTLESWORTH DRIVE</t>
  </si>
  <si>
    <t>BIRMINGHAM</t>
  </si>
  <si>
    <t>NUCOR STEEL DARLINGTON</t>
  </si>
  <si>
    <t>300 STEEL MILL RD</t>
  </si>
  <si>
    <t>DARLINGTON</t>
  </si>
  <si>
    <t>DARLINGTON COUNTY</t>
  </si>
  <si>
    <t>NUCOR STEEL DECATUR</t>
  </si>
  <si>
    <t>4301 IVERSON BOULEVARD</t>
  </si>
  <si>
    <t>TRINITY</t>
  </si>
  <si>
    <t>MORGAN COUNTY</t>
  </si>
  <si>
    <t>NUCOR STEEL HERTFORD COUNTY</t>
  </si>
  <si>
    <t>1505 RIVER RD</t>
  </si>
  <si>
    <t>COFIELD</t>
  </si>
  <si>
    <t>HERTFORD COUNTY</t>
  </si>
  <si>
    <t>NUCOR STEEL INDIANA</t>
  </si>
  <si>
    <t>4537 S NUCOR RD</t>
  </si>
  <si>
    <t>CRAWFORDSVILLE</t>
  </si>
  <si>
    <t>MONTGOMERY COUNTY</t>
  </si>
  <si>
    <t>NUCOR STEEL JACKSON INC</t>
  </si>
  <si>
    <t>3630 4TH STREET</t>
  </si>
  <si>
    <t>FLOWOOD</t>
  </si>
  <si>
    <t>RANKIN COUNTY</t>
  </si>
  <si>
    <t>MS</t>
  </si>
  <si>
    <t>NUCOR STEEL KANKAKEE, INC.</t>
  </si>
  <si>
    <t>ONE NUCOR WAY</t>
  </si>
  <si>
    <t>BOURBONNAIS</t>
  </si>
  <si>
    <t>KANKAKEE COUNTY</t>
  </si>
  <si>
    <t>NUCOR STEEL MARION, INC. (0351010017)</t>
  </si>
  <si>
    <t>912 CHENEY AVE</t>
  </si>
  <si>
    <t>MARION</t>
  </si>
  <si>
    <t>MARION COUNTY</t>
  </si>
  <si>
    <t>NUCOR STEEL MEMPHIS INC</t>
  </si>
  <si>
    <t>3601 PAUL R LOWRY ROAD</t>
  </si>
  <si>
    <t>MEMPHIS</t>
  </si>
  <si>
    <t>SHELBY COUNTY</t>
  </si>
  <si>
    <t>NUCOR STEEL NEBRASKA</t>
  </si>
  <si>
    <t>2911 EAST NUCOR ROAD</t>
  </si>
  <si>
    <t>NORFOLK</t>
  </si>
  <si>
    <t>STANTON COUNTY</t>
  </si>
  <si>
    <t>NE</t>
  </si>
  <si>
    <t>NUCOR STEEL SEATTLE INC</t>
  </si>
  <si>
    <t>2424 SOUTHWEST ANDOVER STREET</t>
  </si>
  <si>
    <t>SEATTLE</t>
  </si>
  <si>
    <t>KING COUNTY</t>
  </si>
  <si>
    <t>WA</t>
  </si>
  <si>
    <t>NUCOR STEEL-TEXAS</t>
  </si>
  <si>
    <t>8812 US HIGHWAY 79 S</t>
  </si>
  <si>
    <t>JEWETT</t>
  </si>
  <si>
    <t>LEON COUNTY</t>
  </si>
  <si>
    <t>NUCOR-YAMATO STEEL CO</t>
  </si>
  <si>
    <t>5929 E. STATE HWY. 18</t>
  </si>
  <si>
    <t>NUCOR CORP (51%); YAMATO KOGYO (USA) CORP (49%)</t>
  </si>
  <si>
    <t>North American Hoganas</t>
  </si>
  <si>
    <t>111 Hoganas Way</t>
  </si>
  <si>
    <t>Hollsopple</t>
  </si>
  <si>
    <t>SOMERSET COUNTY</t>
  </si>
  <si>
    <t>NORTH AMERICAN HOGANAS (100%)</t>
  </si>
  <si>
    <t>North American Stainless</t>
  </si>
  <si>
    <t>6870 Highway 42 East</t>
  </si>
  <si>
    <t>Ghent</t>
  </si>
  <si>
    <t>GALLATIN COUNTY</t>
  </si>
  <si>
    <t>KY</t>
  </si>
  <si>
    <t>NORTH AMERICAN STAINLESS (100%)</t>
  </si>
  <si>
    <t>Nucor Steel Brandenburg</t>
  </si>
  <si>
    <t>100 Ronnie Greenwell Commerce Road</t>
  </si>
  <si>
    <t>Brandenburg</t>
  </si>
  <si>
    <t>MEADE COUNTY</t>
  </si>
  <si>
    <t>Nucor Steel Florida Inc.</t>
  </si>
  <si>
    <t>22 Nucor Dr.</t>
  </si>
  <si>
    <t>Frostproof</t>
  </si>
  <si>
    <t>POLK COUNTY</t>
  </si>
  <si>
    <t>Nucor Steel Gallatin LLC</t>
  </si>
  <si>
    <t>4831 US 42 W</t>
  </si>
  <si>
    <t>GHENT</t>
  </si>
  <si>
    <t>Nucor Steel Longview</t>
  </si>
  <si>
    <t>5400 W Loop 281, Bldg 52</t>
  </si>
  <si>
    <t>Longview</t>
  </si>
  <si>
    <t>Nucor Steel Louisiana LLC</t>
  </si>
  <si>
    <t>9101 LA HWY 3125</t>
  </si>
  <si>
    <t>Convent</t>
  </si>
  <si>
    <t>ST. JAMES PARISH</t>
  </si>
  <si>
    <t>LA</t>
  </si>
  <si>
    <t>Nucor Steel Sedalia, LLC</t>
  </si>
  <si>
    <t>500 Rebar Road</t>
  </si>
  <si>
    <t>Sedalia</t>
  </si>
  <si>
    <t>PETTIS COUNTY</t>
  </si>
  <si>
    <t>MO</t>
  </si>
  <si>
    <t>Nucor Steel Tuscaloosa, Inc.</t>
  </si>
  <si>
    <t>1700 Holt Road NE</t>
  </si>
  <si>
    <t>Tuscaloosa</t>
  </si>
  <si>
    <t>TUSCALOOSA COUNTY</t>
  </si>
  <si>
    <t>Optimus Steel LLC</t>
  </si>
  <si>
    <t>100 OLD HIGHWAY 90 WEST</t>
  </si>
  <si>
    <t>VIDOR</t>
  </si>
  <si>
    <t>ORANGE COUNTY</t>
  </si>
  <si>
    <t>OPTIMUS STEEL LLC (100%)</t>
  </si>
  <si>
    <t>Outokumpu Stainless USA, LLC</t>
  </si>
  <si>
    <t>1 ThyssenKrupp Drive</t>
  </si>
  <si>
    <t>Calvert</t>
  </si>
  <si>
    <t>MOBILE COUNTY</t>
  </si>
  <si>
    <t>OUTOKUMPU STAINLESS (100%)</t>
  </si>
  <si>
    <t>ROANOKE ELECTRIC STEEL CORPORATION</t>
  </si>
  <si>
    <t>102 WESTSIDE BOULEVARD</t>
  </si>
  <si>
    <t>ROANOKE</t>
  </si>
  <si>
    <t>ROANOKE CITY</t>
  </si>
  <si>
    <t>STEEL DYNAMICS INC (100%)</t>
  </si>
  <si>
    <t>Republic Steel - Canton Plant</t>
  </si>
  <si>
    <t>2633 EIGHTH STREET NE</t>
  </si>
  <si>
    <t>CANTON</t>
  </si>
  <si>
    <t>STARK COUNTY</t>
  </si>
  <si>
    <t>REPUBLIC STEEL (100%)</t>
  </si>
  <si>
    <t>SMI STEEL LLC</t>
  </si>
  <si>
    <t>101 50TH STREET SOUTH</t>
  </si>
  <si>
    <t>SSAB ALABAMA INCORPORATED</t>
  </si>
  <si>
    <t>12400 HIGHWAY 43 NORTH</t>
  </si>
  <si>
    <t>AXIS</t>
  </si>
  <si>
    <t>SSAB US HOLDING INC (100%)</t>
  </si>
  <si>
    <t>SSAB Iowa Inc.</t>
  </si>
  <si>
    <t>1770 BILL SHARP BOULEVARD</t>
  </si>
  <si>
    <t>MUSCATINE</t>
  </si>
  <si>
    <t>STD STEEL BURNHAM PLT</t>
  </si>
  <si>
    <t>500 NORTH WALNUT STREET</t>
  </si>
  <si>
    <t>BURNHAM</t>
  </si>
  <si>
    <t>MIFFLIN COUNTY</t>
  </si>
  <si>
    <t>NIPPON STEEL NORTH AMERICA INC (100%)</t>
  </si>
  <si>
    <t>STEEL DYNAMICS INC</t>
  </si>
  <si>
    <t>4500 CR 59</t>
  </si>
  <si>
    <t>DEKALB COUNTY</t>
  </si>
  <si>
    <t>STEEL DYNAMICS, INC. (SDI)</t>
  </si>
  <si>
    <t>8000 NORTH COUNTY ROAD 225 EAST</t>
  </si>
  <si>
    <t>PITTSBORO</t>
  </si>
  <si>
    <t>HENDRICKS COUNTY</t>
  </si>
  <si>
    <t>STEEL DYNAMICS. INC. (SDI), STRUCTUAL AND RAIL DIVISION</t>
  </si>
  <si>
    <t>2601 COUNTY ROAD 700 EAST</t>
  </si>
  <si>
    <t>COLUMBIA CITY</t>
  </si>
  <si>
    <t>WHITLEY COUNTY</t>
  </si>
  <si>
    <t>STERLING STEEL COMPANY LLC</t>
  </si>
  <si>
    <t>101 AVENUE K</t>
  </si>
  <si>
    <t>STERLING</t>
  </si>
  <si>
    <t>WHITESIDE COUNTY</t>
  </si>
  <si>
    <t>LEGGETT &amp; PLATT INC (100%)</t>
  </si>
  <si>
    <t>STRUCTURAL METALS INC</t>
  </si>
  <si>
    <t>1 STEEL MILL ROAD</t>
  </si>
  <si>
    <t>SEGUIN</t>
  </si>
  <si>
    <t>GUADALUPE COUNTY</t>
  </si>
  <si>
    <t>SWVA, INC.</t>
  </si>
  <si>
    <t>2ND AVE &amp; 17TH STREET</t>
  </si>
  <si>
    <t>HUNTINGTON</t>
  </si>
  <si>
    <t>CABELL COUNTY</t>
  </si>
  <si>
    <t>Steel Dynamics Columbus, LLC</t>
  </si>
  <si>
    <t>1945 Airport Road</t>
  </si>
  <si>
    <t>Columbus</t>
  </si>
  <si>
    <t>LOWNDES COUNTY</t>
  </si>
  <si>
    <t>Steel Dynamics Southwest, LLC</t>
  </si>
  <si>
    <t>8534 HWY 89</t>
  </si>
  <si>
    <t>Sinton</t>
  </si>
  <si>
    <t>SunCoke Energy Middletown Operations</t>
  </si>
  <si>
    <t>3353 Yankee Road</t>
  </si>
  <si>
    <t>Middletown</t>
  </si>
  <si>
    <t>Superior Forge &amp; Steel Corporation</t>
  </si>
  <si>
    <t>1820 McClain Rd.</t>
  </si>
  <si>
    <t>Lima</t>
  </si>
  <si>
    <t>ALLEN COUNTY</t>
  </si>
  <si>
    <t>SUPERIOR FORGE &amp; STEEL CORP (100%)</t>
  </si>
  <si>
    <t>TILDEN MINING COMPANY L C</t>
  </si>
  <si>
    <t>ISHPEMING</t>
  </si>
  <si>
    <t>MARQUETTE COUNTY</t>
  </si>
  <si>
    <t>TIMKENSTEEL CORP (1576000613)</t>
  </si>
  <si>
    <t>1835 DUEBER AVENUE, S.W.</t>
  </si>
  <si>
    <t>TIMKENSTEEL CORP (100%)</t>
  </si>
  <si>
    <t>UNION ELEC HARMON CREEK PLT</t>
  </si>
  <si>
    <t>31 UNION ELECTRIC STEEL ROAD ROUTE 18 NORTH</t>
  </si>
  <si>
    <t>BURGETTSTOWN</t>
  </si>
  <si>
    <t>WASHINGTON COUNTY</t>
  </si>
  <si>
    <t>AMPCO-PITTSBURGH CORP (100%)</t>
  </si>
  <si>
    <t>UNITED TACONITE LLC - FAIRLANE PLANT</t>
  </si>
  <si>
    <t>8470 Townline Road</t>
  </si>
  <si>
    <t>FORBES</t>
  </si>
  <si>
    <t>UNIVERSAL STAINLESS BRIDGEVILLE PLT</t>
  </si>
  <si>
    <t>600 MAYER STREET</t>
  </si>
  <si>
    <t>BRIDGEVILLE</t>
  </si>
  <si>
    <t>UNIVERSAL STAINLESS &amp; ALLOY PRODUCTS INC (100%)</t>
  </si>
  <si>
    <t>US STEEL - GRANITE CITY</t>
  </si>
  <si>
    <t>1951 STATE ST</t>
  </si>
  <si>
    <t>US STEEL CORP (100%)</t>
  </si>
  <si>
    <t>US STEEL - IRVIN WORKS</t>
  </si>
  <si>
    <t>West Mifflin</t>
  </si>
  <si>
    <t>US STEEL - Minntac</t>
  </si>
  <si>
    <t>8819 OLD HIGHWAY 169</t>
  </si>
  <si>
    <t>MOUNTAIN IRON</t>
  </si>
  <si>
    <t>US Steel (Clairton Coke)</t>
  </si>
  <si>
    <t>400 STATE ST</t>
  </si>
  <si>
    <t>CLAIRTON</t>
  </si>
  <si>
    <t>Allegheny</t>
  </si>
  <si>
    <t>US Steel (Edgar Thomson)</t>
  </si>
  <si>
    <t>13th Street and Braddock Avenue</t>
  </si>
  <si>
    <t>Braddock</t>
  </si>
  <si>
    <t>US Steel (Fairfield Works)</t>
  </si>
  <si>
    <t>5700 VALLEY ROAD</t>
  </si>
  <si>
    <t>FAIRFIELD</t>
  </si>
  <si>
    <t>Jefferson</t>
  </si>
  <si>
    <t>US Steel - Keetac</t>
  </si>
  <si>
    <t>1 MINE ROAD</t>
  </si>
  <si>
    <t>KEEWATIN</t>
  </si>
  <si>
    <t>US Steel Corp - Gary Works</t>
  </si>
  <si>
    <t>1 NORTH BROADWAY</t>
  </si>
  <si>
    <t>GARY</t>
  </si>
  <si>
    <t>VINTON STEEL LLC</t>
  </si>
  <si>
    <t>INTERSTATE 10 AND VINTON ROAD</t>
  </si>
  <si>
    <t>VINTON</t>
  </si>
  <si>
    <t>EL PASO COUNTY</t>
  </si>
  <si>
    <t>VINTON STEEL LLC (100%)</t>
  </si>
  <si>
    <t>Vallourec Star</t>
  </si>
  <si>
    <t>2669 Martin Luther King Jr Blv</t>
  </si>
  <si>
    <t>Youngstown</t>
  </si>
  <si>
    <t>MAHONING COUNTY</t>
  </si>
  <si>
    <t>VALLOUREC STAR LP (100%)</t>
  </si>
  <si>
    <t>Yes</t>
  </si>
  <si>
    <t>Column1</t>
  </si>
  <si>
    <t>Share of Steel emissions from these BF/BOFs</t>
  </si>
  <si>
    <t>steel BF cost</t>
  </si>
  <si>
    <t>in 2012 USD</t>
  </si>
  <si>
    <t>average calculated</t>
  </si>
  <si>
    <t>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</si>
</sst>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 #,##0.0_);_(* \(#,##0.0\);_(* &quot;-&quot;??_);_(@_)"/>
    <numFmt numFmtId="165" formatCode="#0.0"/>
    <numFmt numFmtId="166" formatCode="0.000"/>
    <numFmt numFmtId="167" formatCode="#0.000"/>
    <numFmt numFmtId="168" formatCode="###0"/>
    <numFmt numFmtId="170" formatCode="###0.00"/>
    <numFmt numFmtId="181" formatCode="0.0"/>
    <numFmt numFmtId="182" formatCode="_(&quot;$&quot;* #,##0.0_);_(&quot;$&quot;* \(#,##0.0\);_(&quot;$&quot;* &quot;-&quot;?_);_(@_)"/>
  </numFmts>
  <fonts count="17"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14"/>
      <color theme="0"/>
      <name val="Aptos Narrow"/>
      <family val="2"/>
      <scheme val="minor"/>
    </font>
    <font>
      <b/>
      <sz val="12"/>
      <color theme="1"/>
      <name val="Aptos Narrow"/>
      <family val="2"/>
      <scheme val="minor"/>
    </font>
    <font>
      <b/>
      <sz val="11"/>
      <name val="Aptos Narrow"/>
      <family val="2"/>
      <scheme val="minor"/>
    </font>
    <font>
      <sz val="11"/>
      <name val="Aptos Narrow"/>
      <family val="2"/>
      <scheme val="minor"/>
    </font>
    <font>
      <i/>
      <sz val="11"/>
      <name val="Aptos Narrow"/>
      <family val="2"/>
      <scheme val="minor"/>
    </font>
    <font>
      <i/>
      <sz val="11"/>
      <color theme="1"/>
      <name val="Aptos Narrow"/>
      <family val="2"/>
      <scheme val="minor"/>
    </font>
    <font>
      <sz val="10"/>
      <color indexed="8"/>
      <name val="Arial"/>
      <family val="2"/>
    </font>
    <font>
      <b/>
      <sz val="11"/>
      <color theme="1"/>
      <name val="Calibri"/>
      <family val="2"/>
    </font>
    <font>
      <sz val="10"/>
      <color theme="1"/>
      <name val="Aptos Narrow"/>
      <family val="2"/>
      <scheme val="minor"/>
    </font>
    <font>
      <sz val="10"/>
      <name val="Arial"/>
      <family val="2"/>
    </font>
    <font>
      <sz val="9"/>
      <name val="Times New Roman"/>
      <family val="1"/>
    </font>
    <font>
      <i/>
      <sz val="9"/>
      <name val="Times New Roman"/>
      <family val="1"/>
    </font>
    <font>
      <b/>
      <sz val="12"/>
      <name val="Times New Roman"/>
      <family val="1"/>
    </font>
  </fonts>
  <fills count="18">
    <fill>
      <patternFill patternType="none"/>
    </fill>
    <fill>
      <patternFill patternType="gray125"/>
    </fill>
    <fill>
      <patternFill patternType="solid">
        <fgColor theme="5"/>
        <bgColor indexed="64"/>
      </patternFill>
    </fill>
    <fill>
      <patternFill patternType="solid">
        <fgColor theme="3" tint="0.59996337778862885"/>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79998168889431442"/>
        <bgColor indexed="64"/>
      </patternFill>
    </fill>
    <fill>
      <patternFill patternType="solid">
        <fgColor theme="0"/>
        <bgColor indexed="64"/>
      </patternFill>
    </fill>
    <fill>
      <patternFill patternType="solid">
        <fgColor theme="8" tint="0.39997558519241921"/>
        <bgColor indexed="64"/>
      </patternFill>
    </fill>
    <fill>
      <patternFill patternType="solid">
        <fgColor rgb="FF660066"/>
        <bgColor indexed="64"/>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indexed="47"/>
        <bgColor indexed="64"/>
      </patternFill>
    </fill>
    <fill>
      <patternFill patternType="solid">
        <fgColor rgb="FF969696"/>
      </patternFill>
    </fill>
    <fill>
      <patternFill patternType="solid">
        <fgColor rgb="FFFFFFFF"/>
      </patternFill>
    </fill>
    <fill>
      <patternFill patternType="solid">
        <fgColor indexed="9"/>
        <bgColor indexed="64"/>
      </patternFill>
    </fill>
  </fills>
  <borders count="19">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top/>
      <bottom/>
      <diagonal/>
    </border>
    <border>
      <left/>
      <right style="thin">
        <color auto="1"/>
      </right>
      <top/>
      <bottom/>
      <diagonal/>
    </border>
    <border>
      <left/>
      <right style="medium">
        <color indexed="64"/>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auto="1"/>
      </left>
      <right style="medium">
        <color indexed="64"/>
      </right>
      <top style="thin">
        <color auto="1"/>
      </top>
      <bottom style="thin">
        <color auto="1"/>
      </bottom>
      <diagonal/>
    </border>
    <border>
      <left style="thin">
        <color theme="4" tint="0.39997558519241921"/>
      </left>
      <right style="thin">
        <color theme="4" tint="0.39997558519241921"/>
      </right>
      <top/>
      <bottom/>
      <diagonal/>
    </border>
    <border>
      <left style="thin">
        <color auto="1"/>
      </left>
      <right style="thin">
        <color auto="1"/>
      </right>
      <top style="thin">
        <color auto="1"/>
      </top>
      <bottom style="thin">
        <color auto="1"/>
      </bottom>
      <diagonal/>
    </border>
  </borders>
  <cellStyleXfs count="8">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3" fillId="0" borderId="0" applyNumberFormat="0" applyFont="0" applyFill="0" applyBorder="0" applyProtection="0">
      <alignment horizontal="left" vertical="center" indent="2"/>
    </xf>
    <xf numFmtId="0" fontId="13" fillId="0" borderId="0" applyNumberFormat="0" applyFont="0" applyFill="0" applyBorder="0" applyProtection="0">
      <alignment horizontal="left" vertical="center" indent="5"/>
    </xf>
    <xf numFmtId="0" fontId="16" fillId="0" borderId="0" applyNumberFormat="0" applyFill="0" applyBorder="0" applyAlignment="0" applyProtection="0"/>
    <xf numFmtId="0" fontId="13" fillId="0" borderId="0"/>
  </cellStyleXfs>
  <cellXfs count="114">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3" fontId="0" fillId="0" borderId="7" xfId="0" applyNumberFormat="1" applyBorder="1"/>
    <xf numFmtId="4" fontId="0" fillId="0" borderId="0" xfId="0" applyNumberFormat="1"/>
    <xf numFmtId="3" fontId="0" fillId="0" borderId="8" xfId="0" applyNumberFormat="1" applyBorder="1"/>
    <xf numFmtId="4" fontId="0" fillId="0" borderId="9" xfId="0" applyNumberFormat="1" applyBorder="1"/>
    <xf numFmtId="4" fontId="0" fillId="0" borderId="10" xfId="0" applyNumberFormat="1" applyBorder="1"/>
    <xf numFmtId="0" fontId="0" fillId="8" borderId="0" xfId="0" applyFill="1"/>
    <xf numFmtId="49" fontId="6" fillId="9" borderId="0" xfId="0" applyNumberFormat="1" applyFont="1" applyFill="1"/>
    <xf numFmtId="0" fontId="0" fillId="9" borderId="0" xfId="0" applyFill="1"/>
    <xf numFmtId="49" fontId="7" fillId="0" borderId="0" xfId="0" applyNumberFormat="1" applyFont="1"/>
    <xf numFmtId="49" fontId="2" fillId="10" borderId="0" xfId="0" applyNumberFormat="1" applyFont="1" applyFill="1"/>
    <xf numFmtId="0" fontId="2" fillId="10" borderId="0" xfId="0" applyFont="1" applyFill="1"/>
    <xf numFmtId="164" fontId="0" fillId="0" borderId="0" xfId="1" applyNumberFormat="1" applyFont="1" applyBorder="1"/>
    <xf numFmtId="49" fontId="7" fillId="0" borderId="11" xfId="0" applyNumberFormat="1" applyFont="1" applyBorder="1"/>
    <xf numFmtId="0" fontId="0" fillId="0" borderId="11" xfId="0" applyBorder="1"/>
    <xf numFmtId="164" fontId="0" fillId="0" borderId="11" xfId="1" applyNumberFormat="1" applyFont="1" applyBorder="1"/>
    <xf numFmtId="164" fontId="0" fillId="0" borderId="0" xfId="0" applyNumberFormat="1"/>
    <xf numFmtId="49" fontId="7" fillId="0" borderId="12" xfId="0" applyNumberFormat="1" applyFont="1" applyBorder="1"/>
    <xf numFmtId="0" fontId="0" fillId="0" borderId="12" xfId="0" applyBorder="1"/>
    <xf numFmtId="164" fontId="0" fillId="0" borderId="12" xfId="1" applyNumberFormat="1" applyFont="1" applyBorder="1"/>
    <xf numFmtId="49" fontId="8" fillId="7" borderId="12" xfId="0" applyNumberFormat="1" applyFont="1" applyFill="1" applyBorder="1"/>
    <xf numFmtId="49" fontId="8" fillId="7" borderId="0" xfId="0" applyNumberFormat="1" applyFont="1" applyFill="1"/>
    <xf numFmtId="164" fontId="9" fillId="7" borderId="0" xfId="1" applyNumberFormat="1" applyFont="1" applyFill="1" applyBorder="1"/>
    <xf numFmtId="0" fontId="9" fillId="0" borderId="0" xfId="0" applyFont="1"/>
    <xf numFmtId="0" fontId="9" fillId="7" borderId="0" xfId="0" applyFont="1" applyFill="1"/>
    <xf numFmtId="49" fontId="8" fillId="7" borderId="0" xfId="0" applyNumberFormat="1" applyFont="1" applyFill="1" applyAlignment="1">
      <alignment wrapText="1"/>
    </xf>
    <xf numFmtId="164" fontId="9" fillId="0" borderId="0" xfId="0" applyNumberFormat="1" applyFont="1"/>
    <xf numFmtId="164" fontId="1" fillId="0" borderId="0" xfId="1" applyNumberFormat="1" applyFont="1" applyBorder="1"/>
    <xf numFmtId="0" fontId="9" fillId="7" borderId="12" xfId="0" applyFont="1" applyFill="1" applyBorder="1"/>
    <xf numFmtId="164" fontId="9" fillId="7" borderId="12" xfId="1" applyNumberFormat="1" applyFont="1" applyFill="1" applyBorder="1"/>
    <xf numFmtId="49" fontId="7" fillId="0" borderId="13" xfId="0" applyNumberFormat="1" applyFont="1" applyBorder="1"/>
    <xf numFmtId="164" fontId="1" fillId="0" borderId="13" xfId="1" applyNumberFormat="1" applyFont="1" applyBorder="1"/>
    <xf numFmtId="164" fontId="1" fillId="0" borderId="11" xfId="1" applyNumberFormat="1" applyFont="1" applyBorder="1"/>
    <xf numFmtId="0" fontId="3" fillId="0" borderId="0" xfId="0" applyFont="1"/>
    <xf numFmtId="165" fontId="10" fillId="0" borderId="0" xfId="0" applyNumberFormat="1" applyFont="1" applyAlignment="1">
      <alignment horizontal="right"/>
    </xf>
    <xf numFmtId="166" fontId="0" fillId="0" borderId="0" xfId="0" applyNumberFormat="1"/>
    <xf numFmtId="167" fontId="10" fillId="0" borderId="0" xfId="0" applyNumberFormat="1" applyFont="1" applyAlignment="1">
      <alignment horizontal="right"/>
    </xf>
    <xf numFmtId="3" fontId="0" fillId="3" borderId="2" xfId="0" applyNumberFormat="1" applyFill="1" applyBorder="1" applyAlignment="1">
      <alignment horizontal="center" vertical="center" wrapText="1"/>
    </xf>
    <xf numFmtId="3" fontId="0" fillId="3" borderId="6" xfId="0" applyNumberFormat="1" applyFill="1" applyBorder="1" applyAlignment="1">
      <alignment horizontal="center" vertical="center" wrapText="1"/>
    </xf>
    <xf numFmtId="3" fontId="0" fillId="4" borderId="2" xfId="0" applyNumberFormat="1" applyFill="1" applyBorder="1" applyAlignment="1">
      <alignment horizontal="center" vertical="center"/>
    </xf>
    <xf numFmtId="3" fontId="0" fillId="4" borderId="6" xfId="0" applyNumberFormat="1" applyFill="1" applyBorder="1" applyAlignment="1">
      <alignment horizontal="center" vertical="center"/>
    </xf>
    <xf numFmtId="3" fontId="0" fillId="5" borderId="2" xfId="0" applyNumberFormat="1" applyFill="1" applyBorder="1" applyAlignment="1">
      <alignment horizontal="center" vertical="center" wrapText="1"/>
    </xf>
    <xf numFmtId="3" fontId="0" fillId="5" borderId="6" xfId="0" applyNumberFormat="1" applyFill="1" applyBorder="1" applyAlignment="1">
      <alignment horizontal="center" vertical="center" wrapText="1"/>
    </xf>
    <xf numFmtId="3" fontId="0" fillId="6" borderId="2" xfId="0" applyNumberFormat="1" applyFill="1" applyBorder="1" applyAlignment="1">
      <alignment horizontal="center" vertical="center"/>
    </xf>
    <xf numFmtId="3" fontId="0" fillId="6" borderId="6" xfId="0" applyNumberFormat="1" applyFill="1" applyBorder="1" applyAlignment="1">
      <alignment horizontal="center" vertical="center"/>
    </xf>
    <xf numFmtId="3" fontId="0" fillId="7" borderId="2" xfId="0" applyNumberFormat="1" applyFill="1" applyBorder="1" applyAlignment="1">
      <alignment horizontal="center" vertical="center" wrapText="1"/>
    </xf>
    <xf numFmtId="3" fontId="0" fillId="7" borderId="6" xfId="0" applyNumberForma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2"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4" borderId="4" xfId="0" applyFont="1" applyFill="1" applyBorder="1" applyAlignment="1">
      <alignment horizontal="center"/>
    </xf>
    <xf numFmtId="0" fontId="5" fillId="5" borderId="5" xfId="0" applyFont="1" applyFill="1" applyBorder="1" applyAlignment="1">
      <alignment horizontal="center"/>
    </xf>
    <xf numFmtId="0" fontId="5" fillId="5" borderId="3" xfId="0" applyFont="1" applyFill="1" applyBorder="1" applyAlignment="1">
      <alignment horizontal="center"/>
    </xf>
    <xf numFmtId="0" fontId="5" fillId="6" borderId="4" xfId="0" applyFont="1" applyFill="1" applyBorder="1" applyAlignment="1">
      <alignment horizontal="center"/>
    </xf>
    <xf numFmtId="0" fontId="5" fillId="7" borderId="5" xfId="0" applyFont="1" applyFill="1" applyBorder="1" applyAlignment="1">
      <alignment horizontal="center"/>
    </xf>
    <xf numFmtId="0" fontId="5" fillId="7" borderId="6" xfId="0" applyFont="1" applyFill="1" applyBorder="1" applyAlignment="1">
      <alignment horizontal="center"/>
    </xf>
    <xf numFmtId="0" fontId="11" fillId="12" borderId="14" xfId="0" applyFont="1" applyFill="1" applyBorder="1" applyAlignment="1">
      <alignment wrapText="1"/>
    </xf>
    <xf numFmtId="168" fontId="11" fillId="12" borderId="14" xfId="0" applyNumberFormat="1" applyFont="1" applyFill="1" applyBorder="1" applyAlignment="1">
      <alignment wrapText="1"/>
    </xf>
    <xf numFmtId="168" fontId="11" fillId="12" borderId="15" xfId="0" applyNumberFormat="1" applyFont="1" applyFill="1" applyBorder="1" applyAlignment="1">
      <alignment wrapText="1"/>
    </xf>
    <xf numFmtId="0" fontId="12" fillId="13" borderId="14" xfId="0" applyFont="1" applyFill="1" applyBorder="1"/>
    <xf numFmtId="168" fontId="12" fillId="13" borderId="14" xfId="0" applyNumberFormat="1" applyFont="1" applyFill="1" applyBorder="1"/>
    <xf numFmtId="168" fontId="12" fillId="13" borderId="15" xfId="0" applyNumberFormat="1" applyFont="1" applyFill="1" applyBorder="1"/>
    <xf numFmtId="0" fontId="12" fillId="0" borderId="14" xfId="0" applyFont="1" applyBorder="1"/>
    <xf numFmtId="168" fontId="12" fillId="0" borderId="14" xfId="0" applyNumberFormat="1" applyFont="1" applyBorder="1"/>
    <xf numFmtId="168" fontId="12" fillId="0" borderId="15" xfId="0" applyNumberFormat="1" applyFont="1" applyBorder="1"/>
    <xf numFmtId="170" fontId="12" fillId="13" borderId="14" xfId="0" applyNumberFormat="1" applyFont="1" applyFill="1" applyBorder="1"/>
    <xf numFmtId="170" fontId="12" fillId="13" borderId="15" xfId="0" applyNumberFormat="1" applyFont="1" applyFill="1" applyBorder="1"/>
    <xf numFmtId="170" fontId="12" fillId="0" borderId="14" xfId="0" applyNumberFormat="1" applyFont="1" applyBorder="1"/>
    <xf numFmtId="170" fontId="12" fillId="0" borderId="15" xfId="0" applyNumberFormat="1" applyFont="1" applyBorder="1"/>
    <xf numFmtId="3" fontId="0" fillId="3" borderId="4" xfId="0" applyNumberFormat="1" applyFill="1" applyBorder="1" applyAlignment="1">
      <alignment horizontal="center" vertical="center" wrapText="1"/>
    </xf>
    <xf numFmtId="3" fontId="0" fillId="5" borderId="4" xfId="0" applyNumberFormat="1" applyFill="1" applyBorder="1" applyAlignment="1">
      <alignment horizontal="center" vertical="center" wrapText="1"/>
    </xf>
    <xf numFmtId="3" fontId="0" fillId="7" borderId="4" xfId="0" applyNumberFormat="1" applyFill="1" applyBorder="1" applyAlignment="1">
      <alignment horizontal="center" vertical="center" wrapText="1"/>
    </xf>
    <xf numFmtId="3" fontId="0" fillId="3" borderId="16" xfId="0" applyNumberFormat="1" applyFill="1" applyBorder="1" applyAlignment="1">
      <alignment horizontal="center" vertical="center"/>
    </xf>
    <xf numFmtId="3" fontId="0" fillId="4" borderId="16" xfId="0" applyNumberFormat="1" applyFill="1" applyBorder="1" applyAlignment="1">
      <alignment horizontal="center" vertical="center"/>
    </xf>
    <xf numFmtId="3" fontId="0" fillId="5" borderId="16" xfId="0" applyNumberFormat="1" applyFill="1" applyBorder="1" applyAlignment="1">
      <alignment horizontal="center" vertical="center"/>
    </xf>
    <xf numFmtId="3" fontId="0" fillId="6" borderId="16" xfId="0" applyNumberFormat="1" applyFill="1" applyBorder="1" applyAlignment="1">
      <alignment horizontal="center" vertical="center"/>
    </xf>
    <xf numFmtId="3" fontId="0" fillId="7" borderId="16" xfId="0" applyNumberFormat="1" applyFill="1" applyBorder="1" applyAlignment="1">
      <alignment horizontal="center" vertical="center"/>
    </xf>
    <xf numFmtId="3" fontId="0" fillId="4" borderId="4" xfId="0" applyNumberFormat="1" applyFill="1" applyBorder="1" applyAlignment="1">
      <alignment horizontal="center" vertical="center" wrapText="1"/>
    </xf>
    <xf numFmtId="3" fontId="0" fillId="6" borderId="4" xfId="0" applyNumberFormat="1" applyFill="1" applyBorder="1" applyAlignment="1">
      <alignment horizontal="center" vertical="center" wrapText="1"/>
    </xf>
    <xf numFmtId="3" fontId="0" fillId="3" borderId="0" xfId="0" applyNumberFormat="1" applyFill="1" applyBorder="1" applyAlignment="1">
      <alignment horizontal="center" vertical="center"/>
    </xf>
    <xf numFmtId="3" fontId="0" fillId="4" borderId="0" xfId="0" applyNumberFormat="1" applyFill="1" applyBorder="1" applyAlignment="1">
      <alignment horizontal="center" vertical="center"/>
    </xf>
    <xf numFmtId="3" fontId="0" fillId="5" borderId="8" xfId="0" applyNumberFormat="1" applyFill="1" applyBorder="1" applyAlignment="1">
      <alignment horizontal="center" vertical="center"/>
    </xf>
    <xf numFmtId="3" fontId="0" fillId="5" borderId="0" xfId="0" applyNumberFormat="1" applyFill="1" applyBorder="1" applyAlignment="1">
      <alignment horizontal="center" vertical="center"/>
    </xf>
    <xf numFmtId="3" fontId="0" fillId="6" borderId="0" xfId="0" applyNumberFormat="1" applyFill="1" applyBorder="1" applyAlignment="1">
      <alignment horizontal="center" vertical="center"/>
    </xf>
    <xf numFmtId="3" fontId="0" fillId="7" borderId="8" xfId="0" applyNumberFormat="1" applyFill="1" applyBorder="1" applyAlignment="1">
      <alignment horizontal="center" vertical="center"/>
    </xf>
    <xf numFmtId="3" fontId="0" fillId="7" borderId="10" xfId="0" applyNumberFormat="1" applyFill="1" applyBorder="1" applyAlignment="1">
      <alignment horizontal="center" vertical="center"/>
    </xf>
    <xf numFmtId="168" fontId="11" fillId="12" borderId="0" xfId="0" applyNumberFormat="1" applyFont="1" applyFill="1" applyBorder="1" applyAlignment="1">
      <alignment wrapText="1"/>
    </xf>
    <xf numFmtId="44" fontId="0" fillId="0" borderId="0" xfId="2" applyFont="1"/>
    <xf numFmtId="44" fontId="0" fillId="0" borderId="0" xfId="0" applyNumberFormat="1"/>
    <xf numFmtId="168" fontId="11" fillId="12" borderId="17" xfId="0" applyNumberFormat="1" applyFont="1" applyFill="1" applyBorder="1" applyAlignment="1">
      <alignment wrapText="1"/>
    </xf>
    <xf numFmtId="9" fontId="0" fillId="0" borderId="0" xfId="3" applyFont="1"/>
    <xf numFmtId="170" fontId="0" fillId="0" borderId="0" xfId="0" applyNumberFormat="1"/>
    <xf numFmtId="0" fontId="14" fillId="14" borderId="18" xfId="4" applyFont="1" applyFill="1" applyBorder="1" applyAlignment="1">
      <alignment horizontal="left" vertical="center" indent="1"/>
    </xf>
    <xf numFmtId="2" fontId="14" fillId="15" borderId="18" xfId="0" applyNumberFormat="1" applyFont="1" applyFill="1" applyBorder="1" applyAlignment="1">
      <alignment horizontal="right"/>
    </xf>
    <xf numFmtId="2" fontId="14" fillId="11" borderId="18" xfId="0" applyNumberFormat="1" applyFont="1" applyFill="1" applyBorder="1" applyAlignment="1">
      <alignment horizontal="right"/>
    </xf>
    <xf numFmtId="0" fontId="14" fillId="14" borderId="18" xfId="5" applyFont="1" applyFill="1" applyBorder="1" applyAlignment="1">
      <alignment horizontal="left" vertical="center" indent="2"/>
    </xf>
    <xf numFmtId="2" fontId="14" fillId="16" borderId="18" xfId="0" applyNumberFormat="1" applyFont="1" applyFill="1" applyBorder="1" applyAlignment="1">
      <alignment horizontal="right"/>
    </xf>
    <xf numFmtId="0" fontId="14" fillId="11" borderId="18" xfId="0" applyFont="1" applyFill="1" applyBorder="1" applyAlignment="1">
      <alignment horizontal="left" indent="6"/>
    </xf>
    <xf numFmtId="0" fontId="16" fillId="17" borderId="0" xfId="6" applyFill="1" applyAlignment="1">
      <alignment horizontal="left" vertical="center"/>
    </xf>
    <xf numFmtId="0" fontId="13" fillId="0" borderId="0" xfId="7"/>
    <xf numFmtId="0" fontId="13" fillId="0" borderId="0" xfId="7" applyFill="1"/>
    <xf numFmtId="181" fontId="0" fillId="0" borderId="0" xfId="0" applyNumberFormat="1"/>
    <xf numFmtId="1" fontId="0" fillId="0" borderId="0" xfId="0" applyNumberFormat="1"/>
    <xf numFmtId="182" fontId="0" fillId="0" borderId="0" xfId="0" applyNumberFormat="1"/>
  </cellXfs>
  <cellStyles count="8">
    <cellStyle name="2x indented GHG Textfiels" xfId="4" xr:uid="{450E5C4A-DCB2-46B8-A84A-A3382A5A54F1}"/>
    <cellStyle name="5x indented GHG Textfiels" xfId="5" xr:uid="{554EC767-F1DD-4C34-A654-411E874AEA3B}"/>
    <cellStyle name="Comma" xfId="1" builtinId="3"/>
    <cellStyle name="Currency" xfId="2" builtinId="4"/>
    <cellStyle name="Headline" xfId="6" xr:uid="{27F68F25-C753-4F0B-B259-6E9B8A40E786}"/>
    <cellStyle name="Normal" xfId="0" builtinId="0"/>
    <cellStyle name="Normal 2" xfId="7" xr:uid="{2B599F47-CA09-428D-9AAB-F8B2881E79B6}"/>
    <cellStyle name="Percent" xfId="3" builtinId="5"/>
  </cellStyles>
  <dxfs count="16">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0"/>
        <color theme="1"/>
        <name val="Aptos Narrow"/>
        <family val="2"/>
        <scheme val="minor"/>
      </font>
      <numFmt numFmtId="170" formatCode="###0.00"/>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70"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70" formatCode="###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8" formatCode="###0"/>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8"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numFmt numFmtId="168"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1"/>
        <name val="Calibri"/>
        <family val="2"/>
        <scheme val="none"/>
      </font>
      <numFmt numFmtId="168" formatCode="###0"/>
      <fill>
        <patternFill patternType="solid">
          <fgColor theme="4"/>
          <bgColor theme="4"/>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'By Industry'!$C$2</c:f>
              <c:strCache>
                <c:ptCount val="1"/>
                <c:pt idx="0">
                  <c:v>cement</c:v>
                </c:pt>
              </c:strCache>
            </c:strRef>
          </c:tx>
          <c:spPr>
            <a:ln w="19050" cap="rnd">
              <a:solidFill>
                <a:schemeClr val="accent1"/>
              </a:solidFill>
              <a:round/>
            </a:ln>
            <a:effectLst/>
          </c:spPr>
          <c:marker>
            <c:symbol val="none"/>
          </c:marker>
          <c:xVal>
            <c:numRef>
              <c:f>'By Industry'!$D$3:$CP$3</c:f>
              <c:numCache>
                <c:formatCode>General</c:formatCode>
                <c:ptCount val="91"/>
                <c:pt idx="0">
                  <c:v>4.4531576466801594E-2</c:v>
                </c:pt>
                <c:pt idx="1">
                  <c:v>7.2631908164240408E-2</c:v>
                </c:pt>
                <c:pt idx="2">
                  <c:v>9.4124552852601767E-2</c:v>
                </c:pt>
                <c:pt idx="3">
                  <c:v>0.11373608021606607</c:v>
                </c:pt>
                <c:pt idx="4">
                  <c:v>0.1306339636819599</c:v>
                </c:pt>
                <c:pt idx="5">
                  <c:v>0.1566236192643497</c:v>
                </c:pt>
                <c:pt idx="6">
                  <c:v>0.17509356528009759</c:v>
                </c:pt>
                <c:pt idx="7">
                  <c:v>0.1883477519086881</c:v>
                </c:pt>
                <c:pt idx="8">
                  <c:v>0.20789704930710473</c:v>
                </c:pt>
                <c:pt idx="9">
                  <c:v>0.22506502721462873</c:v>
                </c:pt>
                <c:pt idx="10">
                  <c:v>0.24196095892427266</c:v>
                </c:pt>
                <c:pt idx="11">
                  <c:v>0.26301483492411648</c:v>
                </c:pt>
                <c:pt idx="12">
                  <c:v>0.27642288364058365</c:v>
                </c:pt>
                <c:pt idx="13">
                  <c:v>0.29138285288043503</c:v>
                </c:pt>
                <c:pt idx="14">
                  <c:v>0.30964086056653378</c:v>
                </c:pt>
                <c:pt idx="15">
                  <c:v>0.32309943626943027</c:v>
                </c:pt>
                <c:pt idx="16">
                  <c:v>0.33558656509378759</c:v>
                </c:pt>
                <c:pt idx="17">
                  <c:v>0.35132004689085272</c:v>
                </c:pt>
                <c:pt idx="18">
                  <c:v>0.3790218897598967</c:v>
                </c:pt>
                <c:pt idx="19">
                  <c:v>0.39115597336521796</c:v>
                </c:pt>
                <c:pt idx="20">
                  <c:v>0.40430495708102909</c:v>
                </c:pt>
                <c:pt idx="21">
                  <c:v>0.41766725177205521</c:v>
                </c:pt>
                <c:pt idx="22">
                  <c:v>0.42786322379367264</c:v>
                </c:pt>
                <c:pt idx="23">
                  <c:v>0.44349092997460721</c:v>
                </c:pt>
                <c:pt idx="24">
                  <c:v>0.45316610291265652</c:v>
                </c:pt>
                <c:pt idx="25">
                  <c:v>0.4641134148720002</c:v>
                </c:pt>
                <c:pt idx="26">
                  <c:v>0.47441527456425536</c:v>
                </c:pt>
                <c:pt idx="27">
                  <c:v>0.48572750021941202</c:v>
                </c:pt>
                <c:pt idx="28">
                  <c:v>0.4982493325755713</c:v>
                </c:pt>
                <c:pt idx="29">
                  <c:v>0.50853537649018776</c:v>
                </c:pt>
                <c:pt idx="30">
                  <c:v>0.52034383929435057</c:v>
                </c:pt>
                <c:pt idx="31">
                  <c:v>0.53193169836795595</c:v>
                </c:pt>
                <c:pt idx="32">
                  <c:v>0.54502498523603771</c:v>
                </c:pt>
                <c:pt idx="33">
                  <c:v>0.55665020732746529</c:v>
                </c:pt>
                <c:pt idx="34">
                  <c:v>0.56838179312187898</c:v>
                </c:pt>
                <c:pt idx="35">
                  <c:v>0.57731409059269656</c:v>
                </c:pt>
                <c:pt idx="36">
                  <c:v>0.58724965369774573</c:v>
                </c:pt>
                <c:pt idx="37">
                  <c:v>0.5959295593607411</c:v>
                </c:pt>
                <c:pt idx="38">
                  <c:v>0.60593776759461482</c:v>
                </c:pt>
                <c:pt idx="39">
                  <c:v>0.6136744282396811</c:v>
                </c:pt>
                <c:pt idx="40">
                  <c:v>0.62378336904633203</c:v>
                </c:pt>
                <c:pt idx="41">
                  <c:v>0.63139616948174893</c:v>
                </c:pt>
                <c:pt idx="42">
                  <c:v>0.63988094324906197</c:v>
                </c:pt>
                <c:pt idx="43">
                  <c:v>0.64720249851912748</c:v>
                </c:pt>
                <c:pt idx="44">
                  <c:v>0.65435061171899445</c:v>
                </c:pt>
                <c:pt idx="45">
                  <c:v>0.6847154074478381</c:v>
                </c:pt>
                <c:pt idx="46">
                  <c:v>0.6956033483231705</c:v>
                </c:pt>
                <c:pt idx="47">
                  <c:v>0.7029641380246695</c:v>
                </c:pt>
                <c:pt idx="48">
                  <c:v>0.71014838279432979</c:v>
                </c:pt>
                <c:pt idx="49">
                  <c:v>0.71682136598723778</c:v>
                </c:pt>
                <c:pt idx="50">
                  <c:v>0.72712054032792628</c:v>
                </c:pt>
                <c:pt idx="51">
                  <c:v>0.73720130880084644</c:v>
                </c:pt>
                <c:pt idx="52">
                  <c:v>0.74722792231967528</c:v>
                </c:pt>
                <c:pt idx="53">
                  <c:v>0.755013387677827</c:v>
                </c:pt>
                <c:pt idx="54">
                  <c:v>0.76181410418019857</c:v>
                </c:pt>
                <c:pt idx="55">
                  <c:v>0.76936042995497744</c:v>
                </c:pt>
                <c:pt idx="56">
                  <c:v>0.77704961908461334</c:v>
                </c:pt>
                <c:pt idx="57">
                  <c:v>0.78447319787214687</c:v>
                </c:pt>
                <c:pt idx="58">
                  <c:v>0.79256780581828079</c:v>
                </c:pt>
                <c:pt idx="59">
                  <c:v>0.8135840989726858</c:v>
                </c:pt>
                <c:pt idx="60">
                  <c:v>0.82217938237116395</c:v>
                </c:pt>
                <c:pt idx="61">
                  <c:v>0.82888668214612038</c:v>
                </c:pt>
                <c:pt idx="62">
                  <c:v>0.83563098093153099</c:v>
                </c:pt>
                <c:pt idx="63">
                  <c:v>0.84097174507876093</c:v>
                </c:pt>
                <c:pt idx="64">
                  <c:v>0.8485537680238846</c:v>
                </c:pt>
                <c:pt idx="65">
                  <c:v>0.8561086699398156</c:v>
                </c:pt>
                <c:pt idx="66">
                  <c:v>0.87273208945837</c:v>
                </c:pt>
                <c:pt idx="67">
                  <c:v>0.88125873381690212</c:v>
                </c:pt>
                <c:pt idx="68">
                  <c:v>0.88679280134875871</c:v>
                </c:pt>
                <c:pt idx="69">
                  <c:v>0.89155646535615951</c:v>
                </c:pt>
                <c:pt idx="70">
                  <c:v>0.90732668405357086</c:v>
                </c:pt>
                <c:pt idx="71">
                  <c:v>0.91248174943441596</c:v>
                </c:pt>
                <c:pt idx="72">
                  <c:v>0.92518412454376631</c:v>
                </c:pt>
                <c:pt idx="73">
                  <c:v>0.9306688042361978</c:v>
                </c:pt>
                <c:pt idx="74">
                  <c:v>0.93532415364064214</c:v>
                </c:pt>
                <c:pt idx="75">
                  <c:v>0.94044419497541032</c:v>
                </c:pt>
                <c:pt idx="76">
                  <c:v>0.94502493022155576</c:v>
                </c:pt>
                <c:pt idx="77">
                  <c:v>0.95053850137486384</c:v>
                </c:pt>
                <c:pt idx="78">
                  <c:v>0.95504449865650576</c:v>
                </c:pt>
                <c:pt idx="79">
                  <c:v>0.96034262604905185</c:v>
                </c:pt>
                <c:pt idx="80">
                  <c:v>0.97055212220815035</c:v>
                </c:pt>
                <c:pt idx="81">
                  <c:v>0.97409614731439653</c:v>
                </c:pt>
                <c:pt idx="82">
                  <c:v>0.97723707796008485</c:v>
                </c:pt>
                <c:pt idx="83">
                  <c:v>0.98150142073593472</c:v>
                </c:pt>
                <c:pt idx="84">
                  <c:v>0.98494307674211745</c:v>
                </c:pt>
                <c:pt idx="85">
                  <c:v>0.98924897157321234</c:v>
                </c:pt>
                <c:pt idx="86">
                  <c:v>0.99420302516420789</c:v>
                </c:pt>
                <c:pt idx="87">
                  <c:v>0.9970228409581563</c:v>
                </c:pt>
                <c:pt idx="88">
                  <c:v>0.99867155546388531</c:v>
                </c:pt>
                <c:pt idx="89">
                  <c:v>0.99999999999999944</c:v>
                </c:pt>
                <c:pt idx="90">
                  <c:v>#N/A</c:v>
                </c:pt>
              </c:numCache>
            </c:numRef>
          </c:xVal>
          <c:yVal>
            <c:numRef>
              <c:f>'By Industry'!$D$4:$CP$4</c:f>
              <c:numCache>
                <c:formatCode>General</c:formatCode>
                <c:ptCount val="91"/>
                <c:pt idx="0">
                  <c:v>65.698525946831452</c:v>
                </c:pt>
                <c:pt idx="1">
                  <c:v>71.336579683836703</c:v>
                </c:pt>
                <c:pt idx="2">
                  <c:v>72.480144763568035</c:v>
                </c:pt>
                <c:pt idx="3">
                  <c:v>73.895317567390649</c:v>
                </c:pt>
                <c:pt idx="4">
                  <c:v>74.017059369761654</c:v>
                </c:pt>
                <c:pt idx="5">
                  <c:v>74.357261451517502</c:v>
                </c:pt>
                <c:pt idx="6">
                  <c:v>74.848723433553531</c:v>
                </c:pt>
                <c:pt idx="7">
                  <c:v>75.008467331272342</c:v>
                </c:pt>
                <c:pt idx="8">
                  <c:v>75.438028169955416</c:v>
                </c:pt>
                <c:pt idx="9">
                  <c:v>75.592286522447807</c:v>
                </c:pt>
                <c:pt idx="10">
                  <c:v>76.305074384760289</c:v>
                </c:pt>
                <c:pt idx="11">
                  <c:v>77.369810024024403</c:v>
                </c:pt>
                <c:pt idx="12">
                  <c:v>77.921368295892421</c:v>
                </c:pt>
                <c:pt idx="13">
                  <c:v>78.375496507011889</c:v>
                </c:pt>
                <c:pt idx="14">
                  <c:v>78.483701356497988</c:v>
                </c:pt>
                <c:pt idx="15">
                  <c:v>78.984370633016098</c:v>
                </c:pt>
                <c:pt idx="16">
                  <c:v>79.194818995103972</c:v>
                </c:pt>
                <c:pt idx="17">
                  <c:v>80.888123168574865</c:v>
                </c:pt>
                <c:pt idx="18">
                  <c:v>80.943670558312704</c:v>
                </c:pt>
                <c:pt idx="19">
                  <c:v>82.16738905535837</c:v>
                </c:pt>
                <c:pt idx="20">
                  <c:v>82.169753209764806</c:v>
                </c:pt>
                <c:pt idx="21">
                  <c:v>82.789656036178144</c:v>
                </c:pt>
                <c:pt idx="22">
                  <c:v>83.097283199418158</c:v>
                </c:pt>
                <c:pt idx="23">
                  <c:v>83.483746569494556</c:v>
                </c:pt>
                <c:pt idx="24">
                  <c:v>84.054179068156685</c:v>
                </c:pt>
                <c:pt idx="25">
                  <c:v>85.234941419487711</c:v>
                </c:pt>
                <c:pt idx="26">
                  <c:v>85.348028880414887</c:v>
                </c:pt>
                <c:pt idx="27">
                  <c:v>85.829135177333441</c:v>
                </c:pt>
                <c:pt idx="28">
                  <c:v>85.833354568626206</c:v>
                </c:pt>
                <c:pt idx="29">
                  <c:v>85.971778488107759</c:v>
                </c:pt>
                <c:pt idx="30">
                  <c:v>86.204609768510963</c:v>
                </c:pt>
                <c:pt idx="31">
                  <c:v>86.276607000825464</c:v>
                </c:pt>
                <c:pt idx="32">
                  <c:v>86.486335141700025</c:v>
                </c:pt>
                <c:pt idx="33">
                  <c:v>86.92507383993258</c:v>
                </c:pt>
                <c:pt idx="34">
                  <c:v>87.061837886695812</c:v>
                </c:pt>
                <c:pt idx="35">
                  <c:v>87.512162615804058</c:v>
                </c:pt>
                <c:pt idx="36">
                  <c:v>87.755393925958316</c:v>
                </c:pt>
                <c:pt idx="37">
                  <c:v>88.105821126090049</c:v>
                </c:pt>
                <c:pt idx="38">
                  <c:v>88.190112005920355</c:v>
                </c:pt>
                <c:pt idx="39">
                  <c:v>88.71758412162427</c:v>
                </c:pt>
                <c:pt idx="40">
                  <c:v>88.891681771746093</c:v>
                </c:pt>
                <c:pt idx="41">
                  <c:v>89.069771942923467</c:v>
                </c:pt>
                <c:pt idx="42">
                  <c:v>90.472929872958474</c:v>
                </c:pt>
                <c:pt idx="43">
                  <c:v>90.917429180545113</c:v>
                </c:pt>
                <c:pt idx="44">
                  <c:v>91.03847481099281</c:v>
                </c:pt>
                <c:pt idx="45">
                  <c:v>91.33895551971645</c:v>
                </c:pt>
                <c:pt idx="46">
                  <c:v>92.226394886352253</c:v>
                </c:pt>
                <c:pt idx="47">
                  <c:v>92.529941933580886</c:v>
                </c:pt>
                <c:pt idx="48">
                  <c:v>92.913672840373621</c:v>
                </c:pt>
                <c:pt idx="49">
                  <c:v>93.014868507249986</c:v>
                </c:pt>
                <c:pt idx="50">
                  <c:v>93.439012725747773</c:v>
                </c:pt>
                <c:pt idx="51">
                  <c:v>93.760050916673748</c:v>
                </c:pt>
                <c:pt idx="52">
                  <c:v>93.965089800228256</c:v>
                </c:pt>
                <c:pt idx="53">
                  <c:v>94.287604380677067</c:v>
                </c:pt>
                <c:pt idx="54">
                  <c:v>94.3576247356132</c:v>
                </c:pt>
                <c:pt idx="55">
                  <c:v>95.247391021167658</c:v>
                </c:pt>
                <c:pt idx="56">
                  <c:v>95.266805111852207</c:v>
                </c:pt>
                <c:pt idx="57">
                  <c:v>95.330023880019752</c:v>
                </c:pt>
                <c:pt idx="58">
                  <c:v>96.250479298051971</c:v>
                </c:pt>
                <c:pt idx="59">
                  <c:v>96.601801173092298</c:v>
                </c:pt>
                <c:pt idx="60">
                  <c:v>97.092281598227288</c:v>
                </c:pt>
                <c:pt idx="61">
                  <c:v>98.324662864413682</c:v>
                </c:pt>
                <c:pt idx="62">
                  <c:v>98.808184154622083</c:v>
                </c:pt>
                <c:pt idx="63">
                  <c:v>98.989825134178119</c:v>
                </c:pt>
                <c:pt idx="64">
                  <c:v>99.041032651011392</c:v>
                </c:pt>
                <c:pt idx="65">
                  <c:v>99.856234865547989</c:v>
                </c:pt>
                <c:pt idx="66">
                  <c:v>100.35611106054829</c:v>
                </c:pt>
                <c:pt idx="67">
                  <c:v>100.86493903351099</c:v>
                </c:pt>
                <c:pt idx="68">
                  <c:v>101.12656395815789</c:v>
                </c:pt>
                <c:pt idx="69">
                  <c:v>101.12930294792412</c:v>
                </c:pt>
                <c:pt idx="70">
                  <c:v>101.24631904393462</c:v>
                </c:pt>
                <c:pt idx="71">
                  <c:v>104.68349350381314</c:v>
                </c:pt>
                <c:pt idx="72">
                  <c:v>105.09249585926025</c:v>
                </c:pt>
                <c:pt idx="73">
                  <c:v>106.59572360859511</c:v>
                </c:pt>
                <c:pt idx="74">
                  <c:v>106.65643559716007</c:v>
                </c:pt>
                <c:pt idx="75">
                  <c:v>106.95006470571742</c:v>
                </c:pt>
                <c:pt idx="76">
                  <c:v>107.13701826381019</c:v>
                </c:pt>
                <c:pt idx="77">
                  <c:v>107.20216733794788</c:v>
                </c:pt>
                <c:pt idx="78">
                  <c:v>107.52243038227067</c:v>
                </c:pt>
                <c:pt idx="79">
                  <c:v>108.79342544329202</c:v>
                </c:pt>
                <c:pt idx="80">
                  <c:v>109.30865211751659</c:v>
                </c:pt>
                <c:pt idx="81">
                  <c:v>111.68639698550207</c:v>
                </c:pt>
                <c:pt idx="82">
                  <c:v>113.231472464669</c:v>
                </c:pt>
                <c:pt idx="83">
                  <c:v>114.30038714312647</c:v>
                </c:pt>
                <c:pt idx="84">
                  <c:v>117.54731121162956</c:v>
                </c:pt>
                <c:pt idx="85">
                  <c:v>120.12144862918583</c:v>
                </c:pt>
                <c:pt idx="86">
                  <c:v>126.02793239727264</c:v>
                </c:pt>
                <c:pt idx="87">
                  <c:v>126.10774883424533</c:v>
                </c:pt>
                <c:pt idx="88">
                  <c:v>138.33277589947284</c:v>
                </c:pt>
                <c:pt idx="89">
                  <c:v>153.96948353466681</c:v>
                </c:pt>
                <c:pt idx="90">
                  <c:v>#N/A</c:v>
                </c:pt>
              </c:numCache>
            </c:numRef>
          </c:yVal>
          <c:smooth val="0"/>
          <c:extLst>
            <c:ext xmlns:c16="http://schemas.microsoft.com/office/drawing/2014/chart" uri="{C3380CC4-5D6E-409C-BE32-E72D297353CC}">
              <c16:uniqueId val="{00000000-F6FE-40E3-BD3A-B624C9EA38EF}"/>
            </c:ext>
          </c:extLst>
        </c:ser>
        <c:ser>
          <c:idx val="1"/>
          <c:order val="1"/>
          <c:tx>
            <c:strRef>
              <c:f>'By Industry'!$D$6</c:f>
              <c:strCache>
                <c:ptCount val="1"/>
                <c:pt idx="0">
                  <c:v>NG processing</c:v>
                </c:pt>
              </c:strCache>
            </c:strRef>
          </c:tx>
          <c:spPr>
            <a:ln w="19050" cap="rnd">
              <a:solidFill>
                <a:schemeClr val="accent2"/>
              </a:solidFill>
              <a:round/>
            </a:ln>
            <a:effectLst/>
          </c:spPr>
          <c:marker>
            <c:symbol val="none"/>
          </c:marker>
          <c:xVal>
            <c:numRef>
              <c:f>'By Industry'!$D$7:$KL$7</c:f>
              <c:numCache>
                <c:formatCode>General</c:formatCode>
                <c:ptCount val="295"/>
                <c:pt idx="0">
                  <c:v>3.0882023145753692E-2</c:v>
                </c:pt>
                <c:pt idx="1">
                  <c:v>4.3088825770900764E-2</c:v>
                </c:pt>
                <c:pt idx="2">
                  <c:v>5.414240140031254E-2</c:v>
                </c:pt>
                <c:pt idx="3">
                  <c:v>6.4477653881397104E-2</c:v>
                </c:pt>
                <c:pt idx="4">
                  <c:v>7.4975306614797843E-2</c:v>
                </c:pt>
                <c:pt idx="5">
                  <c:v>8.4065453345864016E-2</c:v>
                </c:pt>
                <c:pt idx="6">
                  <c:v>8.9682391476562554E-2</c:v>
                </c:pt>
                <c:pt idx="7">
                  <c:v>9.521043762676476E-2</c:v>
                </c:pt>
                <c:pt idx="8">
                  <c:v>9.9422755213658121E-2</c:v>
                </c:pt>
                <c:pt idx="9">
                  <c:v>0.10350557974382357</c:v>
                </c:pt>
                <c:pt idx="10">
                  <c:v>0.1080787417513052</c:v>
                </c:pt>
                <c:pt idx="11">
                  <c:v>0.11251821422409931</c:v>
                </c:pt>
                <c:pt idx="12">
                  <c:v>0.11625266826816183</c:v>
                </c:pt>
                <c:pt idx="13">
                  <c:v>0.11979142581373167</c:v>
                </c:pt>
                <c:pt idx="14">
                  <c:v>0.12328782750281257</c:v>
                </c:pt>
                <c:pt idx="15">
                  <c:v>0.1271820009974817</c:v>
                </c:pt>
                <c:pt idx="16">
                  <c:v>0.13172624357790449</c:v>
                </c:pt>
                <c:pt idx="17">
                  <c:v>0.1361976729091729</c:v>
                </c:pt>
                <c:pt idx="18">
                  <c:v>0.13985791352722435</c:v>
                </c:pt>
                <c:pt idx="19">
                  <c:v>0.14322903079536775</c:v>
                </c:pt>
                <c:pt idx="20">
                  <c:v>0.14719680982450375</c:v>
                </c:pt>
                <c:pt idx="21">
                  <c:v>0.15009951828963244</c:v>
                </c:pt>
                <c:pt idx="22">
                  <c:v>0.15329612610590085</c:v>
                </c:pt>
                <c:pt idx="23">
                  <c:v>0.15607036885101114</c:v>
                </c:pt>
                <c:pt idx="24">
                  <c:v>0.15894547498742659</c:v>
                </c:pt>
                <c:pt idx="25">
                  <c:v>0.16203129456977949</c:v>
                </c:pt>
                <c:pt idx="26">
                  <c:v>0.16468255072398907</c:v>
                </c:pt>
                <c:pt idx="27">
                  <c:v>0.16818408909661775</c:v>
                </c:pt>
                <c:pt idx="28">
                  <c:v>0.17078711108310671</c:v>
                </c:pt>
                <c:pt idx="29">
                  <c:v>0.17308704239830894</c:v>
                </c:pt>
                <c:pt idx="30">
                  <c:v>0.17557246168667287</c:v>
                </c:pt>
                <c:pt idx="31">
                  <c:v>0.1783367248789339</c:v>
                </c:pt>
                <c:pt idx="32">
                  <c:v>0.18063603209215082</c:v>
                </c:pt>
                <c:pt idx="33">
                  <c:v>0.18277228455648906</c:v>
                </c:pt>
                <c:pt idx="34">
                  <c:v>0.18490736176384201</c:v>
                </c:pt>
                <c:pt idx="35">
                  <c:v>0.18736616148148907</c:v>
                </c:pt>
                <c:pt idx="36">
                  <c:v>0.18948038598257363</c:v>
                </c:pt>
                <c:pt idx="37">
                  <c:v>0.1913358391585479</c:v>
                </c:pt>
                <c:pt idx="38">
                  <c:v>0.19320357984893394</c:v>
                </c:pt>
                <c:pt idx="39">
                  <c:v>0.19504565130571702</c:v>
                </c:pt>
                <c:pt idx="40">
                  <c:v>0.19716875102334569</c:v>
                </c:pt>
                <c:pt idx="41">
                  <c:v>0.19882094350371335</c:v>
                </c:pt>
                <c:pt idx="42">
                  <c:v>0.20052646833555157</c:v>
                </c:pt>
                <c:pt idx="43">
                  <c:v>0.20211797500306994</c:v>
                </c:pt>
                <c:pt idx="44">
                  <c:v>0.20369503006227951</c:v>
                </c:pt>
                <c:pt idx="45">
                  <c:v>0.20546251120029424</c:v>
                </c:pt>
                <c:pt idx="46">
                  <c:v>0.20701327697652583</c:v>
                </c:pt>
                <c:pt idx="47">
                  <c:v>0.20839680571005526</c:v>
                </c:pt>
                <c:pt idx="48">
                  <c:v>0.20986325692911773</c:v>
                </c:pt>
                <c:pt idx="49">
                  <c:v>0.21124370567882361</c:v>
                </c:pt>
                <c:pt idx="50">
                  <c:v>0.2127410073937501</c:v>
                </c:pt>
                <c:pt idx="51">
                  <c:v>0.21404588509299641</c:v>
                </c:pt>
                <c:pt idx="52">
                  <c:v>0.21520778872737145</c:v>
                </c:pt>
                <c:pt idx="53">
                  <c:v>0.21650180543102951</c:v>
                </c:pt>
                <c:pt idx="54">
                  <c:v>0.21777860056724277</c:v>
                </c:pt>
                <c:pt idx="55">
                  <c:v>0.21905170985439351</c:v>
                </c:pt>
                <c:pt idx="56">
                  <c:v>0.22029485819363984</c:v>
                </c:pt>
                <c:pt idx="57">
                  <c:v>0.22169405634487144</c:v>
                </c:pt>
                <c:pt idx="58">
                  <c:v>0.22290773004944864</c:v>
                </c:pt>
                <c:pt idx="59">
                  <c:v>0.2242294706601288</c:v>
                </c:pt>
                <c:pt idx="60">
                  <c:v>0.2253681649953494</c:v>
                </c:pt>
                <c:pt idx="61">
                  <c:v>0.22649823740216926</c:v>
                </c:pt>
                <c:pt idx="62">
                  <c:v>0.22763126010928322</c:v>
                </c:pt>
                <c:pt idx="63">
                  <c:v>0.22873888308137882</c:v>
                </c:pt>
                <c:pt idx="64">
                  <c:v>0.23076418318108469</c:v>
                </c:pt>
                <c:pt idx="65">
                  <c:v>0.23194576021213245</c:v>
                </c:pt>
                <c:pt idx="66">
                  <c:v>0.2329995827562685</c:v>
                </c:pt>
                <c:pt idx="67">
                  <c:v>0.23416411450841923</c:v>
                </c:pt>
                <c:pt idx="68">
                  <c:v>0.23520190492623169</c:v>
                </c:pt>
                <c:pt idx="69">
                  <c:v>0.23621707367338243</c:v>
                </c:pt>
                <c:pt idx="70">
                  <c:v>0.23712202763097431</c:v>
                </c:pt>
                <c:pt idx="71">
                  <c:v>0.23809626096154418</c:v>
                </c:pt>
                <c:pt idx="72">
                  <c:v>0.2390598399796508</c:v>
                </c:pt>
                <c:pt idx="73">
                  <c:v>0.24002029646152581</c:v>
                </c:pt>
                <c:pt idx="74">
                  <c:v>0.24097614715180157</c:v>
                </c:pt>
                <c:pt idx="75">
                  <c:v>0.24191883293753685</c:v>
                </c:pt>
                <c:pt idx="76">
                  <c:v>0.2427917449318383</c:v>
                </c:pt>
                <c:pt idx="77">
                  <c:v>0.24364229259623169</c:v>
                </c:pt>
                <c:pt idx="78">
                  <c:v>0.24443605305887875</c:v>
                </c:pt>
                <c:pt idx="79">
                  <c:v>0.24525859921244492</c:v>
                </c:pt>
                <c:pt idx="80">
                  <c:v>0.24597374916691184</c:v>
                </c:pt>
                <c:pt idx="81">
                  <c:v>0.24676254315564344</c:v>
                </c:pt>
                <c:pt idx="82">
                  <c:v>0.2475463402758824</c:v>
                </c:pt>
                <c:pt idx="83">
                  <c:v>0.2483291667959559</c:v>
                </c:pt>
                <c:pt idx="84">
                  <c:v>0.24901967485352947</c:v>
                </c:pt>
                <c:pt idx="85">
                  <c:v>0.24970317189529417</c:v>
                </c:pt>
                <c:pt idx="86">
                  <c:v>0.2504596625273714</c:v>
                </c:pt>
                <c:pt idx="87">
                  <c:v>0.25113683749707727</c:v>
                </c:pt>
                <c:pt idx="88">
                  <c:v>0.25181180987308832</c:v>
                </c:pt>
                <c:pt idx="89">
                  <c:v>0.25247100543722428</c:v>
                </c:pt>
                <c:pt idx="90">
                  <c:v>0.25318239456933828</c:v>
                </c:pt>
                <c:pt idx="91">
                  <c:v>0.25389175942261033</c:v>
                </c:pt>
                <c:pt idx="92">
                  <c:v>0.25460027322772061</c:v>
                </c:pt>
                <c:pt idx="93">
                  <c:v>0.25530503634200374</c:v>
                </c:pt>
                <c:pt idx="94">
                  <c:v>0.25600324841174638</c:v>
                </c:pt>
                <c:pt idx="95">
                  <c:v>0.25669674324310665</c:v>
                </c:pt>
                <c:pt idx="96">
                  <c:v>0.25737984110275741</c:v>
                </c:pt>
                <c:pt idx="97">
                  <c:v>0.25799258564770228</c:v>
                </c:pt>
                <c:pt idx="98">
                  <c:v>0.25866995311639712</c:v>
                </c:pt>
                <c:pt idx="99">
                  <c:v>0.25933388820827213</c:v>
                </c:pt>
                <c:pt idx="100">
                  <c:v>0.25998504541988976</c:v>
                </c:pt>
                <c:pt idx="101">
                  <c:v>0.26062418664198533</c:v>
                </c:pt>
                <c:pt idx="102">
                  <c:v>0.26122463354099268</c:v>
                </c:pt>
                <c:pt idx="103">
                  <c:v>0.26184438099652579</c:v>
                </c:pt>
                <c:pt idx="104">
                  <c:v>0.26245649738687504</c:v>
                </c:pt>
                <c:pt idx="105">
                  <c:v>0.2630567659710295</c:v>
                </c:pt>
                <c:pt idx="106">
                  <c:v>0.26365619161224274</c:v>
                </c:pt>
                <c:pt idx="107">
                  <c:v>0.26425441768080887</c:v>
                </c:pt>
                <c:pt idx="108">
                  <c:v>0.26485045736612139</c:v>
                </c:pt>
                <c:pt idx="109">
                  <c:v>0.26542340933058833</c:v>
                </c:pt>
                <c:pt idx="110">
                  <c:v>0.26600933977952212</c:v>
                </c:pt>
                <c:pt idx="111">
                  <c:v>0.26657830802806998</c:v>
                </c:pt>
                <c:pt idx="112">
                  <c:v>0.26714640293909936</c:v>
                </c:pt>
                <c:pt idx="113">
                  <c:v>0.26770827304071704</c:v>
                </c:pt>
                <c:pt idx="114">
                  <c:v>0.2682698776963604</c:v>
                </c:pt>
                <c:pt idx="115">
                  <c:v>0.26881513209577218</c:v>
                </c:pt>
                <c:pt idx="116">
                  <c:v>0.26937326163808833</c:v>
                </c:pt>
                <c:pt idx="117">
                  <c:v>0.26987883895641551</c:v>
                </c:pt>
                <c:pt idx="118">
                  <c:v>0.27034694989257363</c:v>
                </c:pt>
                <c:pt idx="119">
                  <c:v>0.27083602295547798</c:v>
                </c:pt>
                <c:pt idx="120">
                  <c:v>0.27132536146435665</c:v>
                </c:pt>
                <c:pt idx="121">
                  <c:v>0.27180326350698536</c:v>
                </c:pt>
                <c:pt idx="122">
                  <c:v>0.27223044713178318</c:v>
                </c:pt>
                <c:pt idx="123">
                  <c:v>0.27274003856060669</c:v>
                </c:pt>
                <c:pt idx="124">
                  <c:v>0.27315874615097435</c:v>
                </c:pt>
                <c:pt idx="125">
                  <c:v>0.27361319776413612</c:v>
                </c:pt>
                <c:pt idx="126">
                  <c:v>0.27406513878522071</c:v>
                </c:pt>
                <c:pt idx="127">
                  <c:v>0.27449806698511042</c:v>
                </c:pt>
                <c:pt idx="128">
                  <c:v>0.27494352585602949</c:v>
                </c:pt>
                <c:pt idx="129">
                  <c:v>0.27538328473056994</c:v>
                </c:pt>
                <c:pt idx="130">
                  <c:v>0.27582153400777581</c:v>
                </c:pt>
                <c:pt idx="131">
                  <c:v>0.27624019904573532</c:v>
                </c:pt>
                <c:pt idx="132">
                  <c:v>0.27667108270373164</c:v>
                </c:pt>
                <c:pt idx="133">
                  <c:v>0.27709587731476104</c:v>
                </c:pt>
                <c:pt idx="134">
                  <c:v>0.27750787986139708</c:v>
                </c:pt>
                <c:pt idx="135">
                  <c:v>0.27791918738536764</c:v>
                </c:pt>
                <c:pt idx="136">
                  <c:v>0.27827082832797795</c:v>
                </c:pt>
                <c:pt idx="137">
                  <c:v>0.27866062662281249</c:v>
                </c:pt>
                <c:pt idx="138">
                  <c:v>0.27905031954977938</c:v>
                </c:pt>
                <c:pt idx="139">
                  <c:v>0.27942684554590069</c:v>
                </c:pt>
                <c:pt idx="140">
                  <c:v>0.27980388217091912</c:v>
                </c:pt>
                <c:pt idx="141">
                  <c:v>0.2801573832616544</c:v>
                </c:pt>
                <c:pt idx="142">
                  <c:v>0.2805181567615625</c:v>
                </c:pt>
                <c:pt idx="143">
                  <c:v>0.28087572464672794</c:v>
                </c:pt>
                <c:pt idx="144">
                  <c:v>0.28122727845821688</c:v>
                </c:pt>
                <c:pt idx="145">
                  <c:v>0.28153671146461395</c:v>
                </c:pt>
                <c:pt idx="146">
                  <c:v>0.28183937661181979</c:v>
                </c:pt>
                <c:pt idx="147">
                  <c:v>0.28217214049568007</c:v>
                </c:pt>
                <c:pt idx="148">
                  <c:v>0.2824680398099999</c:v>
                </c:pt>
                <c:pt idx="149">
                  <c:v>0.28279112808678303</c:v>
                </c:pt>
                <c:pt idx="150">
                  <c:v>0.2830997708341727</c:v>
                </c:pt>
                <c:pt idx="151">
                  <c:v>0.28341449249700357</c:v>
                </c:pt>
                <c:pt idx="152">
                  <c:v>0.2837151779440808</c:v>
                </c:pt>
                <c:pt idx="153">
                  <c:v>0.28402316214229772</c:v>
                </c:pt>
                <c:pt idx="154">
                  <c:v>0.28432395903615804</c:v>
                </c:pt>
                <c:pt idx="155">
                  <c:v>0.28461975906152565</c:v>
                </c:pt>
                <c:pt idx="156">
                  <c:v>0.28490300612650726</c:v>
                </c:pt>
                <c:pt idx="157">
                  <c:v>0.2851901882760845</c:v>
                </c:pt>
                <c:pt idx="158">
                  <c:v>0.28546491270161756</c:v>
                </c:pt>
                <c:pt idx="159">
                  <c:v>0.28573292397819844</c:v>
                </c:pt>
                <c:pt idx="160">
                  <c:v>0.28599209448542273</c:v>
                </c:pt>
                <c:pt idx="161">
                  <c:v>0.28625369453251831</c:v>
                </c:pt>
                <c:pt idx="162">
                  <c:v>0.28651301093371317</c:v>
                </c:pt>
                <c:pt idx="163">
                  <c:v>0.2867683902240073</c:v>
                </c:pt>
                <c:pt idx="164">
                  <c:v>0.28699502232318008</c:v>
                </c:pt>
                <c:pt idx="165">
                  <c:v>0.28723965611727936</c:v>
                </c:pt>
                <c:pt idx="166">
                  <c:v>0.28745287205007347</c:v>
                </c:pt>
                <c:pt idx="167">
                  <c:v>0.28768698526784919</c:v>
                </c:pt>
                <c:pt idx="168">
                  <c:v>0.28791503578062494</c:v>
                </c:pt>
                <c:pt idx="169">
                  <c:v>0.2881423162974448</c:v>
                </c:pt>
                <c:pt idx="170">
                  <c:v>0.28835822113716902</c:v>
                </c:pt>
                <c:pt idx="171">
                  <c:v>0.28857392537268373</c:v>
                </c:pt>
                <c:pt idx="172">
                  <c:v>0.28878935808330874</c:v>
                </c:pt>
                <c:pt idx="173">
                  <c:v>0.28900057000031243</c:v>
                </c:pt>
                <c:pt idx="174">
                  <c:v>0.28920105871047785</c:v>
                </c:pt>
                <c:pt idx="175">
                  <c:v>0.28939994461327201</c:v>
                </c:pt>
                <c:pt idx="176">
                  <c:v>0.28960989414216903</c:v>
                </c:pt>
                <c:pt idx="177">
                  <c:v>0.28980166366128673</c:v>
                </c:pt>
                <c:pt idx="178">
                  <c:v>0.28998020343409919</c:v>
                </c:pt>
                <c:pt idx="179">
                  <c:v>0.29017462336034922</c:v>
                </c:pt>
                <c:pt idx="180">
                  <c:v>0.29036739184790433</c:v>
                </c:pt>
                <c:pt idx="181">
                  <c:v>0.29057219658803302</c:v>
                </c:pt>
                <c:pt idx="182">
                  <c:v>0.29075795000716903</c:v>
                </c:pt>
                <c:pt idx="183">
                  <c:v>0.29094604583505507</c:v>
                </c:pt>
                <c:pt idx="184">
                  <c:v>0.29113409303161758</c:v>
                </c:pt>
                <c:pt idx="185">
                  <c:v>0.29133363545727931</c:v>
                </c:pt>
                <c:pt idx="186">
                  <c:v>0.29150315614588229</c:v>
                </c:pt>
                <c:pt idx="187">
                  <c:v>0.29167082681788598</c:v>
                </c:pt>
                <c:pt idx="188">
                  <c:v>0.29185426011762866</c:v>
                </c:pt>
                <c:pt idx="189">
                  <c:v>0.29203625068810657</c:v>
                </c:pt>
                <c:pt idx="190">
                  <c:v>0.29221635071588231</c:v>
                </c:pt>
                <c:pt idx="191">
                  <c:v>0.29239175579463234</c:v>
                </c:pt>
                <c:pt idx="192">
                  <c:v>0.29256661377099258</c:v>
                </c:pt>
                <c:pt idx="193">
                  <c:v>0.29274034309538599</c:v>
                </c:pt>
                <c:pt idx="194">
                  <c:v>0.29291134906566169</c:v>
                </c:pt>
                <c:pt idx="195">
                  <c:v>0.2930775060877206</c:v>
                </c:pt>
                <c:pt idx="196">
                  <c:v>0.29324634999040439</c:v>
                </c:pt>
                <c:pt idx="197">
                  <c:v>0.293408865742114</c:v>
                </c:pt>
                <c:pt idx="198">
                  <c:v>0.29355894200652571</c:v>
                </c:pt>
                <c:pt idx="199">
                  <c:v>0.29372001300266543</c:v>
                </c:pt>
                <c:pt idx="200">
                  <c:v>0.29388465232216909</c:v>
                </c:pt>
                <c:pt idx="201">
                  <c:v>0.29404205570599262</c:v>
                </c:pt>
                <c:pt idx="202">
                  <c:v>0.29419514305985295</c:v>
                </c:pt>
                <c:pt idx="203">
                  <c:v>0.29440786660049628</c:v>
                </c:pt>
                <c:pt idx="204">
                  <c:v>0.29456429330523898</c:v>
                </c:pt>
                <c:pt idx="205">
                  <c:v>0.29471819320746323</c:v>
                </c:pt>
                <c:pt idx="206">
                  <c:v>0.29487084287941173</c:v>
                </c:pt>
                <c:pt idx="207">
                  <c:v>0.29502257058251835</c:v>
                </c:pt>
                <c:pt idx="208">
                  <c:v>0.29516665911522055</c:v>
                </c:pt>
                <c:pt idx="209">
                  <c:v>0.29530600609387864</c:v>
                </c:pt>
                <c:pt idx="210">
                  <c:v>0.29544399139547795</c:v>
                </c:pt>
                <c:pt idx="211">
                  <c:v>0.29557643677880513</c:v>
                </c:pt>
                <c:pt idx="212">
                  <c:v>0.29571947771174634</c:v>
                </c:pt>
                <c:pt idx="213">
                  <c:v>0.2958445676073897</c:v>
                </c:pt>
                <c:pt idx="214">
                  <c:v>0.29596804253783088</c:v>
                </c:pt>
                <c:pt idx="215">
                  <c:v>0.29608897648161764</c:v>
                </c:pt>
                <c:pt idx="216">
                  <c:v>0.29620823669735297</c:v>
                </c:pt>
                <c:pt idx="217">
                  <c:v>0.29631506350470588</c:v>
                </c:pt>
                <c:pt idx="218">
                  <c:v>0.29643225081027574</c:v>
                </c:pt>
                <c:pt idx="219">
                  <c:v>0.29653205241768377</c:v>
                </c:pt>
                <c:pt idx="220">
                  <c:v>0.29663404446095581</c:v>
                </c:pt>
                <c:pt idx="221">
                  <c:v>0.29674520553501837</c:v>
                </c:pt>
                <c:pt idx="222">
                  <c:v>0.29684136384577209</c:v>
                </c:pt>
                <c:pt idx="223">
                  <c:v>0.29692865504520222</c:v>
                </c:pt>
                <c:pt idx="224">
                  <c:v>0.29702211026488973</c:v>
                </c:pt>
                <c:pt idx="225">
                  <c:v>0.29711457867397062</c:v>
                </c:pt>
                <c:pt idx="226">
                  <c:v>0.2972067654266361</c:v>
                </c:pt>
                <c:pt idx="227">
                  <c:v>0.2972985692076287</c:v>
                </c:pt>
                <c:pt idx="228">
                  <c:v>0.29738994543823533</c:v>
                </c:pt>
                <c:pt idx="229">
                  <c:v>0.29747579796101103</c:v>
                </c:pt>
                <c:pt idx="230">
                  <c:v>0.29755426257522061</c:v>
                </c:pt>
                <c:pt idx="231">
                  <c:v>0.29763269274224263</c:v>
                </c:pt>
                <c:pt idx="232">
                  <c:v>0.29773928855080883</c:v>
                </c:pt>
                <c:pt idx="233">
                  <c:v>0.29782245216665443</c:v>
                </c:pt>
                <c:pt idx="234">
                  <c:v>0.29790407984319855</c:v>
                </c:pt>
                <c:pt idx="235">
                  <c:v>0.29798448363143387</c:v>
                </c:pt>
                <c:pt idx="236">
                  <c:v>0.29806425926507352</c:v>
                </c:pt>
                <c:pt idx="237">
                  <c:v>0.29814051520667284</c:v>
                </c:pt>
                <c:pt idx="238">
                  <c:v>0.29821643478161763</c:v>
                </c:pt>
                <c:pt idx="239">
                  <c:v>0.29829225101500001</c:v>
                </c:pt>
                <c:pt idx="240">
                  <c:v>0.29835994784365805</c:v>
                </c:pt>
                <c:pt idx="241">
                  <c:v>0.29843288267112134</c:v>
                </c:pt>
                <c:pt idx="242">
                  <c:v>0.29850299080290443</c:v>
                </c:pt>
                <c:pt idx="243">
                  <c:v>0.29856416495529414</c:v>
                </c:pt>
                <c:pt idx="244">
                  <c:v>0.29862426921856616</c:v>
                </c:pt>
                <c:pt idx="245">
                  <c:v>0.29868421137742651</c:v>
                </c:pt>
                <c:pt idx="246">
                  <c:v>0.29873145873454049</c:v>
                </c:pt>
                <c:pt idx="247">
                  <c:v>0.29878017921549638</c:v>
                </c:pt>
                <c:pt idx="248">
                  <c:v>0.29882751167742649</c:v>
                </c:pt>
                <c:pt idx="249">
                  <c:v>0.29887346219924632</c:v>
                </c:pt>
                <c:pt idx="250">
                  <c:v>0.29891862854097428</c:v>
                </c:pt>
                <c:pt idx="251">
                  <c:v>0.29896247981066182</c:v>
                </c:pt>
                <c:pt idx="252">
                  <c:v>0.29900589745104783</c:v>
                </c:pt>
                <c:pt idx="253">
                  <c:v>0.29904559276887871</c:v>
                </c:pt>
                <c:pt idx="254">
                  <c:v>0.29908648360674633</c:v>
                </c:pt>
                <c:pt idx="255">
                  <c:v>0.29912619918762867</c:v>
                </c:pt>
                <c:pt idx="256">
                  <c:v>0.29916040929742649</c:v>
                </c:pt>
                <c:pt idx="257">
                  <c:v>0.29919490714255514</c:v>
                </c:pt>
                <c:pt idx="258">
                  <c:v>0.29922742326125001</c:v>
                </c:pt>
                <c:pt idx="259">
                  <c:v>0.29925722818365802</c:v>
                </c:pt>
                <c:pt idx="260">
                  <c:v>0.29928870683411762</c:v>
                </c:pt>
                <c:pt idx="261">
                  <c:v>0.29932015508999998</c:v>
                </c:pt>
                <c:pt idx="262">
                  <c:v>0.29935114134830881</c:v>
                </c:pt>
                <c:pt idx="263">
                  <c:v>0.29937923606917272</c:v>
                </c:pt>
                <c:pt idx="264">
                  <c:v>0.29941031553751835</c:v>
                </c:pt>
                <c:pt idx="265">
                  <c:v>0.29944031701152568</c:v>
                </c:pt>
                <c:pt idx="266">
                  <c:v>0.29947052111604772</c:v>
                </c:pt>
                <c:pt idx="267">
                  <c:v>0.29950484267262861</c:v>
                </c:pt>
                <c:pt idx="268">
                  <c:v>0.29953874073143377</c:v>
                </c:pt>
                <c:pt idx="269">
                  <c:v>0.29956704618803304</c:v>
                </c:pt>
                <c:pt idx="270">
                  <c:v>0.29959512469845578</c:v>
                </c:pt>
                <c:pt idx="271">
                  <c:v>0.29962251021251834</c:v>
                </c:pt>
                <c:pt idx="272">
                  <c:v>0.29964942967639696</c:v>
                </c:pt>
                <c:pt idx="273">
                  <c:v>0.2996740290208823</c:v>
                </c:pt>
                <c:pt idx="274">
                  <c:v>0.29969787052724256</c:v>
                </c:pt>
                <c:pt idx="275">
                  <c:v>0.29972087314327195</c:v>
                </c:pt>
                <c:pt idx="276">
                  <c:v>0.29974295176415433</c:v>
                </c:pt>
                <c:pt idx="277">
                  <c:v>0.29976430699409917</c:v>
                </c:pt>
                <c:pt idx="278">
                  <c:v>0.29978254576672786</c:v>
                </c:pt>
                <c:pt idx="279">
                  <c:v>0.29980094867007345</c:v>
                </c:pt>
                <c:pt idx="280">
                  <c:v>0.29981883486560651</c:v>
                </c:pt>
                <c:pt idx="281">
                  <c:v>0.29983421249536751</c:v>
                </c:pt>
                <c:pt idx="282">
                  <c:v>0.29984835813159916</c:v>
                </c:pt>
                <c:pt idx="283">
                  <c:v>0.29985933867919107</c:v>
                </c:pt>
                <c:pt idx="284">
                  <c:v>0.29986993625511021</c:v>
                </c:pt>
                <c:pt idx="285">
                  <c:v>0.29988030688485284</c:v>
                </c:pt>
                <c:pt idx="286">
                  <c:v>0.29989060254130506</c:v>
                </c:pt>
                <c:pt idx="287">
                  <c:v>0.29990019709617638</c:v>
                </c:pt>
                <c:pt idx="288">
                  <c:v>0.29990867920952197</c:v>
                </c:pt>
                <c:pt idx="289">
                  <c:v>0.29991556459441165</c:v>
                </c:pt>
                <c:pt idx="290">
                  <c:v>0.29992126864340063</c:v>
                </c:pt>
                <c:pt idx="291">
                  <c:v>0.29992628374863955</c:v>
                </c:pt>
                <c:pt idx="292">
                  <c:v>0.29993059167338221</c:v>
                </c:pt>
                <c:pt idx="293">
                  <c:v>0.2999346341521506</c:v>
                </c:pt>
                <c:pt idx="294">
                  <c:v>0.29993682864062488</c:v>
                </c:pt>
              </c:numCache>
            </c:numRef>
          </c:xVal>
          <c:yVal>
            <c:numRef>
              <c:f>'By Industry'!$D$8:$KL$8</c:f>
              <c:numCache>
                <c:formatCode>General</c:formatCode>
                <c:ptCount val="295"/>
                <c:pt idx="0">
                  <c:v>22.002027146198692</c:v>
                </c:pt>
                <c:pt idx="1">
                  <c:v>25.353844311351121</c:v>
                </c:pt>
                <c:pt idx="2">
                  <c:v>26.221478207964797</c:v>
                </c:pt>
                <c:pt idx="3">
                  <c:v>26.531108058758715</c:v>
                </c:pt>
                <c:pt idx="4">
                  <c:v>26.99887517318248</c:v>
                </c:pt>
                <c:pt idx="5">
                  <c:v>27.658953807756749</c:v>
                </c:pt>
                <c:pt idx="6">
                  <c:v>29.766597144642184</c:v>
                </c:pt>
                <c:pt idx="7">
                  <c:v>29.859120516300724</c:v>
                </c:pt>
                <c:pt idx="8">
                  <c:v>30.745312480143564</c:v>
                </c:pt>
                <c:pt idx="9">
                  <c:v>30.939446029066843</c:v>
                </c:pt>
                <c:pt idx="10">
                  <c:v>30.999946246566562</c:v>
                </c:pt>
                <c:pt idx="11">
                  <c:v>31.122537418825686</c:v>
                </c:pt>
                <c:pt idx="12">
                  <c:v>31.506014694903048</c:v>
                </c:pt>
                <c:pt idx="13">
                  <c:v>31.856768434837907</c:v>
                </c:pt>
                <c:pt idx="14">
                  <c:v>32.021576526424262</c:v>
                </c:pt>
                <c:pt idx="15">
                  <c:v>32.028718680859328</c:v>
                </c:pt>
                <c:pt idx="16">
                  <c:v>32.202478882383076</c:v>
                </c:pt>
                <c:pt idx="17">
                  <c:v>32.30347044195787</c:v>
                </c:pt>
                <c:pt idx="18">
                  <c:v>32.44118743550731</c:v>
                </c:pt>
                <c:pt idx="19">
                  <c:v>33.003226864099915</c:v>
                </c:pt>
                <c:pt idx="20">
                  <c:v>33.068851270633658</c:v>
                </c:pt>
                <c:pt idx="21">
                  <c:v>33.20749709837083</c:v>
                </c:pt>
                <c:pt idx="22">
                  <c:v>33.375113567296118</c:v>
                </c:pt>
                <c:pt idx="23">
                  <c:v>33.529731743101379</c:v>
                </c:pt>
                <c:pt idx="24">
                  <c:v>33.59933475623717</c:v>
                </c:pt>
                <c:pt idx="25">
                  <c:v>33.625798018477624</c:v>
                </c:pt>
                <c:pt idx="26">
                  <c:v>33.886854884845086</c:v>
                </c:pt>
                <c:pt idx="27">
                  <c:v>33.904944546977667</c:v>
                </c:pt>
                <c:pt idx="28">
                  <c:v>34.880112113755779</c:v>
                </c:pt>
                <c:pt idx="29">
                  <c:v>34.921371646459789</c:v>
                </c:pt>
                <c:pt idx="30">
                  <c:v>35.234239915154603</c:v>
                </c:pt>
                <c:pt idx="31">
                  <c:v>35.591386839047175</c:v>
                </c:pt>
                <c:pt idx="32">
                  <c:v>35.843737195328586</c:v>
                </c:pt>
                <c:pt idx="33">
                  <c:v>36.435439953092448</c:v>
                </c:pt>
                <c:pt idx="34">
                  <c:v>36.439925378377524</c:v>
                </c:pt>
                <c:pt idx="35">
                  <c:v>36.48058809785536</c:v>
                </c:pt>
                <c:pt idx="36">
                  <c:v>36.520071605692799</c:v>
                </c:pt>
                <c:pt idx="37">
                  <c:v>36.634210624089583</c:v>
                </c:pt>
                <c:pt idx="38">
                  <c:v>37.556769341991583</c:v>
                </c:pt>
                <c:pt idx="39">
                  <c:v>37.612434982546752</c:v>
                </c:pt>
                <c:pt idx="40">
                  <c:v>37.648857407648308</c:v>
                </c:pt>
                <c:pt idx="41">
                  <c:v>38.089653555456465</c:v>
                </c:pt>
                <c:pt idx="42">
                  <c:v>38.34621115387926</c:v>
                </c:pt>
                <c:pt idx="43">
                  <c:v>38.90184305208664</c:v>
                </c:pt>
                <c:pt idx="44">
                  <c:v>39.04747110093809</c:v>
                </c:pt>
                <c:pt idx="45">
                  <c:v>39.196148508440679</c:v>
                </c:pt>
                <c:pt idx="46">
                  <c:v>39.200567177752546</c:v>
                </c:pt>
                <c:pt idx="47">
                  <c:v>39.283970709224626</c:v>
                </c:pt>
                <c:pt idx="48">
                  <c:v>39.716341037094445</c:v>
                </c:pt>
                <c:pt idx="49">
                  <c:v>40.285622521976258</c:v>
                </c:pt>
                <c:pt idx="50">
                  <c:v>40.686085072680669</c:v>
                </c:pt>
                <c:pt idx="51">
                  <c:v>40.827082388317059</c:v>
                </c:pt>
                <c:pt idx="52">
                  <c:v>40.856862424232105</c:v>
                </c:pt>
                <c:pt idx="53">
                  <c:v>40.908398525875299</c:v>
                </c:pt>
                <c:pt idx="54">
                  <c:v>41.039252643501939</c:v>
                </c:pt>
                <c:pt idx="55">
                  <c:v>41.067570066077465</c:v>
                </c:pt>
                <c:pt idx="56">
                  <c:v>41.301955537398143</c:v>
                </c:pt>
                <c:pt idx="57">
                  <c:v>41.320509528771453</c:v>
                </c:pt>
                <c:pt idx="58">
                  <c:v>41.540137592372226</c:v>
                </c:pt>
                <c:pt idx="59">
                  <c:v>41.865660500611774</c:v>
                </c:pt>
                <c:pt idx="60">
                  <c:v>42.183129353074158</c:v>
                </c:pt>
                <c:pt idx="61">
                  <c:v>42.197811565971691</c:v>
                </c:pt>
                <c:pt idx="62">
                  <c:v>42.234097124383482</c:v>
                </c:pt>
                <c:pt idx="63">
                  <c:v>42.466671193541394</c:v>
                </c:pt>
                <c:pt idx="64">
                  <c:v>42.872696365363353</c:v>
                </c:pt>
                <c:pt idx="65">
                  <c:v>42.971628248134778</c:v>
                </c:pt>
                <c:pt idx="66">
                  <c:v>42.984087037663429</c:v>
                </c:pt>
                <c:pt idx="67">
                  <c:v>43.118255468026632</c:v>
                </c:pt>
                <c:pt idx="68">
                  <c:v>43.145252007067057</c:v>
                </c:pt>
                <c:pt idx="69">
                  <c:v>43.378497117229784</c:v>
                </c:pt>
                <c:pt idx="70">
                  <c:v>43.419262742344827</c:v>
                </c:pt>
                <c:pt idx="71">
                  <c:v>43.712946873856637</c:v>
                </c:pt>
                <c:pt idx="72">
                  <c:v>43.937843853116973</c:v>
                </c:pt>
                <c:pt idx="73">
                  <c:v>43.972999540483137</c:v>
                </c:pt>
                <c:pt idx="74">
                  <c:v>44.025138877840902</c:v>
                </c:pt>
                <c:pt idx="75">
                  <c:v>44.176070560126973</c:v>
                </c:pt>
                <c:pt idx="76">
                  <c:v>45.026654188263343</c:v>
                </c:pt>
                <c:pt idx="77">
                  <c:v>45.319055472174611</c:v>
                </c:pt>
                <c:pt idx="78">
                  <c:v>45.590638433298246</c:v>
                </c:pt>
                <c:pt idx="79">
                  <c:v>45.700223125185481</c:v>
                </c:pt>
                <c:pt idx="80">
                  <c:v>46.052309751380221</c:v>
                </c:pt>
                <c:pt idx="81">
                  <c:v>46.183777829537412</c:v>
                </c:pt>
                <c:pt idx="82">
                  <c:v>46.25775438775392</c:v>
                </c:pt>
                <c:pt idx="83">
                  <c:v>46.27219800332756</c:v>
                </c:pt>
                <c:pt idx="84">
                  <c:v>46.463956201676929</c:v>
                </c:pt>
                <c:pt idx="85">
                  <c:v>46.670157195404506</c:v>
                </c:pt>
                <c:pt idx="86">
                  <c:v>46.673636445514504</c:v>
                </c:pt>
                <c:pt idx="87">
                  <c:v>46.695111740442883</c:v>
                </c:pt>
                <c:pt idx="88">
                  <c:v>46.733893969414595</c:v>
                </c:pt>
                <c:pt idx="89">
                  <c:v>47.016808026376438</c:v>
                </c:pt>
                <c:pt idx="90">
                  <c:v>47.407191404022932</c:v>
                </c:pt>
                <c:pt idx="91">
                  <c:v>47.441589567476711</c:v>
                </c:pt>
                <c:pt idx="92">
                  <c:v>47.456091079511168</c:v>
                </c:pt>
                <c:pt idx="93">
                  <c:v>47.520284263008705</c:v>
                </c:pt>
                <c:pt idx="94">
                  <c:v>47.633525805902984</c:v>
                </c:pt>
                <c:pt idx="95">
                  <c:v>47.715965440880581</c:v>
                </c:pt>
                <c:pt idx="96">
                  <c:v>47.900384163904725</c:v>
                </c:pt>
                <c:pt idx="97">
                  <c:v>47.906246864791804</c:v>
                </c:pt>
                <c:pt idx="98">
                  <c:v>48.00366573425184</c:v>
                </c:pt>
                <c:pt idx="99">
                  <c:v>48.250483371938948</c:v>
                </c:pt>
                <c:pt idx="100">
                  <c:v>48.49165093094814</c:v>
                </c:pt>
                <c:pt idx="101">
                  <c:v>48.661440457057985</c:v>
                </c:pt>
                <c:pt idx="102">
                  <c:v>48.977433879681499</c:v>
                </c:pt>
                <c:pt idx="103">
                  <c:v>49.112807674910329</c:v>
                </c:pt>
                <c:pt idx="104">
                  <c:v>49.270202605452852</c:v>
                </c:pt>
                <c:pt idx="105">
                  <c:v>49.519925069023643</c:v>
                </c:pt>
                <c:pt idx="106">
                  <c:v>49.537947041029888</c:v>
                </c:pt>
                <c:pt idx="107">
                  <c:v>49.563653120738081</c:v>
                </c:pt>
                <c:pt idx="108">
                  <c:v>49.61068648240753</c:v>
                </c:pt>
                <c:pt idx="109">
                  <c:v>49.818471186425676</c:v>
                </c:pt>
                <c:pt idx="110">
                  <c:v>49.831242218294719</c:v>
                </c:pt>
                <c:pt idx="111">
                  <c:v>50.213170592148344</c:v>
                </c:pt>
                <c:pt idx="112">
                  <c:v>50.233252844284735</c:v>
                </c:pt>
                <c:pt idx="113">
                  <c:v>50.314680872742933</c:v>
                </c:pt>
                <c:pt idx="114">
                  <c:v>50.383820603821619</c:v>
                </c:pt>
                <c:pt idx="115">
                  <c:v>50.773840010941797</c:v>
                </c:pt>
                <c:pt idx="116">
                  <c:v>50.903230374374679</c:v>
                </c:pt>
                <c:pt idx="117">
                  <c:v>51.251461717966421</c:v>
                </c:pt>
                <c:pt idx="118">
                  <c:v>51.393066424691206</c:v>
                </c:pt>
                <c:pt idx="119">
                  <c:v>51.706689226717266</c:v>
                </c:pt>
                <c:pt idx="120">
                  <c:v>52.237886366691669</c:v>
                </c:pt>
                <c:pt idx="121">
                  <c:v>52.565513211373414</c:v>
                </c:pt>
                <c:pt idx="122">
                  <c:v>52.742457604646852</c:v>
                </c:pt>
                <c:pt idx="123">
                  <c:v>52.845497513193422</c:v>
                </c:pt>
                <c:pt idx="124">
                  <c:v>52.939526587280675</c:v>
                </c:pt>
                <c:pt idx="125">
                  <c:v>53.271874370653066</c:v>
                </c:pt>
                <c:pt idx="126">
                  <c:v>53.350428575404806</c:v>
                </c:pt>
                <c:pt idx="127">
                  <c:v>53.426534020142469</c:v>
                </c:pt>
                <c:pt idx="128">
                  <c:v>53.556020517975206</c:v>
                </c:pt>
                <c:pt idx="129">
                  <c:v>53.740192675274834</c:v>
                </c:pt>
                <c:pt idx="130">
                  <c:v>53.789513124253645</c:v>
                </c:pt>
                <c:pt idx="131">
                  <c:v>53.912349506782611</c:v>
                </c:pt>
                <c:pt idx="132">
                  <c:v>54.033511079632873</c:v>
                </c:pt>
                <c:pt idx="133">
                  <c:v>54.239539735917489</c:v>
                </c:pt>
                <c:pt idx="134">
                  <c:v>54.622802983563226</c:v>
                </c:pt>
                <c:pt idx="135">
                  <c:v>54.71051947230557</c:v>
                </c:pt>
                <c:pt idx="136">
                  <c:v>55.488323664448316</c:v>
                </c:pt>
                <c:pt idx="137">
                  <c:v>55.506767559983892</c:v>
                </c:pt>
                <c:pt idx="138">
                  <c:v>55.510814306863622</c:v>
                </c:pt>
                <c:pt idx="139">
                  <c:v>55.965588644192806</c:v>
                </c:pt>
                <c:pt idx="140">
                  <c:v>56.007990231107044</c:v>
                </c:pt>
                <c:pt idx="141">
                  <c:v>56.457048209153655</c:v>
                </c:pt>
                <c:pt idx="142">
                  <c:v>56.681196891126874</c:v>
                </c:pt>
                <c:pt idx="143">
                  <c:v>56.81876917238192</c:v>
                </c:pt>
                <c:pt idx="144">
                  <c:v>57.081447936325105</c:v>
                </c:pt>
                <c:pt idx="145">
                  <c:v>57.459919449749783</c:v>
                </c:pt>
                <c:pt idx="146">
                  <c:v>57.895645420337658</c:v>
                </c:pt>
                <c:pt idx="147">
                  <c:v>57.943147217864585</c:v>
                </c:pt>
                <c:pt idx="148">
                  <c:v>58.256674176497334</c:v>
                </c:pt>
                <c:pt idx="149">
                  <c:v>58.413110221716117</c:v>
                </c:pt>
                <c:pt idx="150">
                  <c:v>58.612858166370636</c:v>
                </c:pt>
                <c:pt idx="151">
                  <c:v>58.835186981043563</c:v>
                </c:pt>
                <c:pt idx="152">
                  <c:v>59.040003759718196</c:v>
                </c:pt>
                <c:pt idx="153">
                  <c:v>59.186321417772092</c:v>
                </c:pt>
                <c:pt idx="154">
                  <c:v>59.572598809225774</c:v>
                </c:pt>
                <c:pt idx="155">
                  <c:v>59.848625209753287</c:v>
                </c:pt>
                <c:pt idx="156">
                  <c:v>60.032245187244627</c:v>
                </c:pt>
                <c:pt idx="157">
                  <c:v>60.276955665651222</c:v>
                </c:pt>
                <c:pt idx="158">
                  <c:v>61.086611363331919</c:v>
                </c:pt>
                <c:pt idx="159">
                  <c:v>61.508368916898817</c:v>
                </c:pt>
                <c:pt idx="160">
                  <c:v>61.547549328179976</c:v>
                </c:pt>
                <c:pt idx="161">
                  <c:v>61.924787764437021</c:v>
                </c:pt>
                <c:pt idx="162">
                  <c:v>62.076479823615195</c:v>
                </c:pt>
                <c:pt idx="163">
                  <c:v>62.342316500113938</c:v>
                </c:pt>
                <c:pt idx="164">
                  <c:v>62.841227380028414</c:v>
                </c:pt>
                <c:pt idx="165">
                  <c:v>63.097143847267674</c:v>
                </c:pt>
                <c:pt idx="166">
                  <c:v>63.749832657133396</c:v>
                </c:pt>
                <c:pt idx="167">
                  <c:v>63.8811714596565</c:v>
                </c:pt>
                <c:pt idx="168">
                  <c:v>64.355091676797116</c:v>
                </c:pt>
                <c:pt idx="169">
                  <c:v>64.416508081462212</c:v>
                </c:pt>
                <c:pt idx="170">
                  <c:v>64.81948360219171</c:v>
                </c:pt>
                <c:pt idx="171">
                  <c:v>65.375375065081101</c:v>
                </c:pt>
                <c:pt idx="172">
                  <c:v>65.398701682800819</c:v>
                </c:pt>
                <c:pt idx="173">
                  <c:v>65.76653024761967</c:v>
                </c:pt>
                <c:pt idx="174">
                  <c:v>66.747760225303225</c:v>
                </c:pt>
                <c:pt idx="175">
                  <c:v>66.900561907216456</c:v>
                </c:pt>
                <c:pt idx="176">
                  <c:v>67.041518086597065</c:v>
                </c:pt>
                <c:pt idx="177">
                  <c:v>67.061106466180135</c:v>
                </c:pt>
                <c:pt idx="178">
                  <c:v>67.239828050737501</c:v>
                </c:pt>
                <c:pt idx="179">
                  <c:v>67.335306775334089</c:v>
                </c:pt>
                <c:pt idx="180">
                  <c:v>67.499522506355333</c:v>
                </c:pt>
                <c:pt idx="181">
                  <c:v>67.507454661106138</c:v>
                </c:pt>
                <c:pt idx="182">
                  <c:v>67.680341904048049</c:v>
                </c:pt>
                <c:pt idx="183">
                  <c:v>67.974721376828072</c:v>
                </c:pt>
                <c:pt idx="184">
                  <c:v>67.979751296017284</c:v>
                </c:pt>
                <c:pt idx="185">
                  <c:v>68.000798918012805</c:v>
                </c:pt>
                <c:pt idx="186">
                  <c:v>68.066193717476466</c:v>
                </c:pt>
                <c:pt idx="187">
                  <c:v>68.281848289446231</c:v>
                </c:pt>
                <c:pt idx="188">
                  <c:v>68.465170633191789</c:v>
                </c:pt>
                <c:pt idx="189">
                  <c:v>68.620378190162768</c:v>
                </c:pt>
                <c:pt idx="190">
                  <c:v>68.826313452543545</c:v>
                </c:pt>
                <c:pt idx="191">
                  <c:v>69.350701677756689</c:v>
                </c:pt>
                <c:pt idx="192">
                  <c:v>69.413050310488572</c:v>
                </c:pt>
                <c:pt idx="193">
                  <c:v>69.542515661286416</c:v>
                </c:pt>
                <c:pt idx="194">
                  <c:v>69.859672887710772</c:v>
                </c:pt>
                <c:pt idx="195">
                  <c:v>69.903057851588102</c:v>
                </c:pt>
                <c:pt idx="196">
                  <c:v>70.116397359097448</c:v>
                </c:pt>
                <c:pt idx="197">
                  <c:v>70.355567916272292</c:v>
                </c:pt>
                <c:pt idx="198">
                  <c:v>70.50928783311798</c:v>
                </c:pt>
                <c:pt idx="199">
                  <c:v>70.538951452092775</c:v>
                </c:pt>
                <c:pt idx="200">
                  <c:v>70.628694414916936</c:v>
                </c:pt>
                <c:pt idx="201">
                  <c:v>71.553391724202299</c:v>
                </c:pt>
                <c:pt idx="202">
                  <c:v>71.594272652116075</c:v>
                </c:pt>
                <c:pt idx="203">
                  <c:v>71.632077398242032</c:v>
                </c:pt>
                <c:pt idx="204">
                  <c:v>71.682634180097494</c:v>
                </c:pt>
                <c:pt idx="205">
                  <c:v>72.022158818720456</c:v>
                </c:pt>
                <c:pt idx="206">
                  <c:v>72.192969268050078</c:v>
                </c:pt>
                <c:pt idx="207">
                  <c:v>72.32015574619642</c:v>
                </c:pt>
                <c:pt idx="208">
                  <c:v>72.877402101410212</c:v>
                </c:pt>
                <c:pt idx="209">
                  <c:v>74.073978817661768</c:v>
                </c:pt>
                <c:pt idx="210">
                  <c:v>74.350115739095088</c:v>
                </c:pt>
                <c:pt idx="211">
                  <c:v>74.709284632426019</c:v>
                </c:pt>
                <c:pt idx="212">
                  <c:v>74.735569194920174</c:v>
                </c:pt>
                <c:pt idx="213">
                  <c:v>76.52229691718027</c:v>
                </c:pt>
                <c:pt idx="214">
                  <c:v>76.815796575870976</c:v>
                </c:pt>
                <c:pt idx="215">
                  <c:v>77.288325290202337</c:v>
                </c:pt>
                <c:pt idx="216">
                  <c:v>77.60702279145147</c:v>
                </c:pt>
                <c:pt idx="217">
                  <c:v>77.711426050833623</c:v>
                </c:pt>
                <c:pt idx="218">
                  <c:v>78.010272050503133</c:v>
                </c:pt>
                <c:pt idx="219">
                  <c:v>79.551376828850991</c:v>
                </c:pt>
                <c:pt idx="220">
                  <c:v>79.932766961712773</c:v>
                </c:pt>
                <c:pt idx="221">
                  <c:v>80.402961508970492</c:v>
                </c:pt>
                <c:pt idx="222">
                  <c:v>82.740065333818535</c:v>
                </c:pt>
                <c:pt idx="223">
                  <c:v>83.22849073958605</c:v>
                </c:pt>
                <c:pt idx="224">
                  <c:v>83.450264154817503</c:v>
                </c:pt>
                <c:pt idx="225">
                  <c:v>83.716540153391605</c:v>
                </c:pt>
                <c:pt idx="226">
                  <c:v>83.793251519672324</c:v>
                </c:pt>
                <c:pt idx="227">
                  <c:v>83.898070335732399</c:v>
                </c:pt>
                <c:pt idx="228">
                  <c:v>84.015795877113874</c:v>
                </c:pt>
                <c:pt idx="229">
                  <c:v>85.068840479930827</c:v>
                </c:pt>
                <c:pt idx="230">
                  <c:v>85.496726139252004</c:v>
                </c:pt>
                <c:pt idx="231">
                  <c:v>85.508117255291992</c:v>
                </c:pt>
                <c:pt idx="232">
                  <c:v>86.231976781030255</c:v>
                </c:pt>
                <c:pt idx="233">
                  <c:v>86.433759014003698</c:v>
                </c:pt>
                <c:pt idx="234">
                  <c:v>86.922223899606095</c:v>
                </c:pt>
                <c:pt idx="235">
                  <c:v>87.320498030528029</c:v>
                </c:pt>
                <c:pt idx="236">
                  <c:v>87.528130735134155</c:v>
                </c:pt>
                <c:pt idx="237">
                  <c:v>88.734180069217842</c:v>
                </c:pt>
                <c:pt idx="238">
                  <c:v>88.853401859580472</c:v>
                </c:pt>
                <c:pt idx="239">
                  <c:v>88.890174779173549</c:v>
                </c:pt>
                <c:pt idx="240">
                  <c:v>89.459247204273552</c:v>
                </c:pt>
                <c:pt idx="241">
                  <c:v>89.943821218000934</c:v>
                </c:pt>
                <c:pt idx="242">
                  <c:v>91.034047556774212</c:v>
                </c:pt>
                <c:pt idx="243">
                  <c:v>92.98726879553152</c:v>
                </c:pt>
                <c:pt idx="244">
                  <c:v>95.432331821643217</c:v>
                </c:pt>
                <c:pt idx="245">
                  <c:v>95.511695219024901</c:v>
                </c:pt>
                <c:pt idx="246">
                  <c:v>100.39076108067322</c:v>
                </c:pt>
                <c:pt idx="247">
                  <c:v>101.84058498574119</c:v>
                </c:pt>
                <c:pt idx="248">
                  <c:v>102.76146905712073</c:v>
                </c:pt>
                <c:pt idx="249">
                  <c:v>103.71562226947769</c:v>
                </c:pt>
                <c:pt idx="250">
                  <c:v>104.27462672367422</c:v>
                </c:pt>
                <c:pt idx="251">
                  <c:v>105.24240826675604</c:v>
                </c:pt>
                <c:pt idx="252">
                  <c:v>105.57023428888962</c:v>
                </c:pt>
                <c:pt idx="253">
                  <c:v>106.38484747455294</c:v>
                </c:pt>
                <c:pt idx="254">
                  <c:v>107.57344309294935</c:v>
                </c:pt>
                <c:pt idx="255">
                  <c:v>108.56360504228942</c:v>
                </c:pt>
                <c:pt idx="256">
                  <c:v>113.25886431947599</c:v>
                </c:pt>
                <c:pt idx="257">
                  <c:v>113.49620092431056</c:v>
                </c:pt>
                <c:pt idx="258">
                  <c:v>115.64450863509421</c:v>
                </c:pt>
                <c:pt idx="259">
                  <c:v>116.30268972984322</c:v>
                </c:pt>
                <c:pt idx="260">
                  <c:v>116.8417417246073</c:v>
                </c:pt>
                <c:pt idx="261">
                  <c:v>116.87762582515737</c:v>
                </c:pt>
                <c:pt idx="262">
                  <c:v>117.42895330327397</c:v>
                </c:pt>
                <c:pt idx="263">
                  <c:v>117.73542975464908</c:v>
                </c:pt>
                <c:pt idx="264">
                  <c:v>118.47984930492417</c:v>
                </c:pt>
                <c:pt idx="265">
                  <c:v>118.6424577353999</c:v>
                </c:pt>
                <c:pt idx="266">
                  <c:v>119.55139406496731</c:v>
                </c:pt>
                <c:pt idx="267">
                  <c:v>119.67884070847171</c:v>
                </c:pt>
                <c:pt idx="268">
                  <c:v>120.12671080538317</c:v>
                </c:pt>
                <c:pt idx="269">
                  <c:v>120.865176935996</c:v>
                </c:pt>
                <c:pt idx="270">
                  <c:v>121.17637878322715</c:v>
                </c:pt>
                <c:pt idx="271">
                  <c:v>122.14828506074305</c:v>
                </c:pt>
                <c:pt idx="272">
                  <c:v>122.75803696294635</c:v>
                </c:pt>
                <c:pt idx="273">
                  <c:v>122.96609979570802</c:v>
                </c:pt>
                <c:pt idx="274">
                  <c:v>127.70135467639352</c:v>
                </c:pt>
                <c:pt idx="275">
                  <c:v>128.64407293914718</c:v>
                </c:pt>
                <c:pt idx="276">
                  <c:v>130.36349148849663</c:v>
                </c:pt>
                <c:pt idx="277">
                  <c:v>132.25536907488458</c:v>
                </c:pt>
                <c:pt idx="278">
                  <c:v>135.38494850929115</c:v>
                </c:pt>
                <c:pt idx="279">
                  <c:v>138.31849516533046</c:v>
                </c:pt>
                <c:pt idx="280">
                  <c:v>140.14967549691372</c:v>
                </c:pt>
                <c:pt idx="281">
                  <c:v>147.2368348336002</c:v>
                </c:pt>
                <c:pt idx="282">
                  <c:v>151.32399920439946</c:v>
                </c:pt>
                <c:pt idx="283">
                  <c:v>164.50997274263241</c:v>
                </c:pt>
                <c:pt idx="284">
                  <c:v>166.45745371650759</c:v>
                </c:pt>
                <c:pt idx="285">
                  <c:v>167.65745694093064</c:v>
                </c:pt>
                <c:pt idx="286">
                  <c:v>169.22481906038212</c:v>
                </c:pt>
                <c:pt idx="287">
                  <c:v>172.0483377400646</c:v>
                </c:pt>
                <c:pt idx="288">
                  <c:v>179.26571271858435</c:v>
                </c:pt>
                <c:pt idx="289">
                  <c:v>192.18278683981598</c:v>
                </c:pt>
                <c:pt idx="290">
                  <c:v>204.8414659857913</c:v>
                </c:pt>
                <c:pt idx="291">
                  <c:v>213.96893447797802</c:v>
                </c:pt>
                <c:pt idx="292">
                  <c:v>225.31600664866366</c:v>
                </c:pt>
                <c:pt idx="293">
                  <c:v>227.00467248841758</c:v>
                </c:pt>
                <c:pt idx="294">
                  <c:v>283.99167091652396</c:v>
                </c:pt>
              </c:numCache>
            </c:numRef>
          </c:yVal>
          <c:smooth val="0"/>
          <c:extLst>
            <c:ext xmlns:c16="http://schemas.microsoft.com/office/drawing/2014/chart" uri="{C3380CC4-5D6E-409C-BE32-E72D297353CC}">
              <c16:uniqueId val="{00000001-F6FE-40E3-BD3A-B624C9EA38EF}"/>
            </c:ext>
          </c:extLst>
        </c:ser>
        <c:ser>
          <c:idx val="2"/>
          <c:order val="2"/>
          <c:tx>
            <c:strRef>
              <c:f>'By Industry'!$D$10</c:f>
              <c:strCache>
                <c:ptCount val="1"/>
                <c:pt idx="0">
                  <c:v>refining</c:v>
                </c:pt>
              </c:strCache>
            </c:strRef>
          </c:tx>
          <c:spPr>
            <a:ln w="19050" cap="rnd">
              <a:solidFill>
                <a:schemeClr val="accent3"/>
              </a:solidFill>
              <a:round/>
            </a:ln>
            <a:effectLst/>
          </c:spPr>
          <c:marker>
            <c:symbol val="none"/>
          </c:marker>
          <c:xVal>
            <c:numRef>
              <c:f>'By Industry'!$D$11:$FS$11</c:f>
              <c:numCache>
                <c:formatCode>General</c:formatCode>
                <c:ptCount val="172"/>
                <c:pt idx="0">
                  <c:v>2.7824252564195824E-3</c:v>
                </c:pt>
                <c:pt idx="1">
                  <c:v>5.9331126791299918E-3</c:v>
                </c:pt>
                <c:pt idx="2">
                  <c:v>8.2654397323052315E-3</c:v>
                </c:pt>
                <c:pt idx="3">
                  <c:v>1.0515930748526954E-2</c:v>
                </c:pt>
                <c:pt idx="4">
                  <c:v>1.1948061395213502E-2</c:v>
                </c:pt>
                <c:pt idx="5">
                  <c:v>1.493507674401688E-2</c:v>
                </c:pt>
                <c:pt idx="6">
                  <c:v>1.8535862369971633E-2</c:v>
                </c:pt>
                <c:pt idx="7">
                  <c:v>1.95588128318906E-2</c:v>
                </c:pt>
                <c:pt idx="8">
                  <c:v>2.0704517349239841E-2</c:v>
                </c:pt>
                <c:pt idx="9">
                  <c:v>2.1522877718775011E-2</c:v>
                </c:pt>
                <c:pt idx="10">
                  <c:v>2.3977958827380522E-2</c:v>
                </c:pt>
                <c:pt idx="11">
                  <c:v>4.0877100458281808E-2</c:v>
                </c:pt>
                <c:pt idx="12">
                  <c:v>4.12862806430494E-2</c:v>
                </c:pt>
                <c:pt idx="13">
                  <c:v>5.5198406925147318E-2</c:v>
                </c:pt>
                <c:pt idx="14">
                  <c:v>7.7294136902596941E-2</c:v>
                </c:pt>
                <c:pt idx="15">
                  <c:v>7.9340037826434867E-2</c:v>
                </c:pt>
                <c:pt idx="16">
                  <c:v>8.4454790136029675E-2</c:v>
                </c:pt>
                <c:pt idx="17">
                  <c:v>9.2474721757474357E-2</c:v>
                </c:pt>
                <c:pt idx="18">
                  <c:v>9.7794064159452951E-2</c:v>
                </c:pt>
                <c:pt idx="19">
                  <c:v>0.10454553720811813</c:v>
                </c:pt>
                <c:pt idx="20">
                  <c:v>0.11117425620135303</c:v>
                </c:pt>
                <c:pt idx="21">
                  <c:v>0.11731195897286679</c:v>
                </c:pt>
                <c:pt idx="22">
                  <c:v>0.11829399141630902</c:v>
                </c:pt>
                <c:pt idx="23">
                  <c:v>0.12504546446497414</c:v>
                </c:pt>
                <c:pt idx="24">
                  <c:v>0.13036480686695279</c:v>
                </c:pt>
                <c:pt idx="25">
                  <c:v>0.13527496908416381</c:v>
                </c:pt>
                <c:pt idx="26">
                  <c:v>0.14141267185567757</c:v>
                </c:pt>
                <c:pt idx="27">
                  <c:v>0.14746853859023787</c:v>
                </c:pt>
                <c:pt idx="28">
                  <c:v>0.15360624136175163</c:v>
                </c:pt>
                <c:pt idx="29">
                  <c:v>0.15974394413326543</c:v>
                </c:pt>
                <c:pt idx="30">
                  <c:v>0.1683367280133847</c:v>
                </c:pt>
                <c:pt idx="31">
                  <c:v>0.17386066050774712</c:v>
                </c:pt>
                <c:pt idx="32">
                  <c:v>0.17897541281734194</c:v>
                </c:pt>
                <c:pt idx="33">
                  <c:v>0.18470393540408814</c:v>
                </c:pt>
                <c:pt idx="34">
                  <c:v>0.18981868771368296</c:v>
                </c:pt>
                <c:pt idx="35">
                  <c:v>0.19595639048519675</c:v>
                </c:pt>
                <c:pt idx="36">
                  <c:v>0.20168491307194295</c:v>
                </c:pt>
                <c:pt idx="37">
                  <c:v>0.2059813050120026</c:v>
                </c:pt>
                <c:pt idx="38">
                  <c:v>0.21170982759874879</c:v>
                </c:pt>
                <c:pt idx="39">
                  <c:v>0.21743835018549501</c:v>
                </c:pt>
                <c:pt idx="40">
                  <c:v>0.21968884120171675</c:v>
                </c:pt>
                <c:pt idx="41">
                  <c:v>0.22480359351131154</c:v>
                </c:pt>
                <c:pt idx="42">
                  <c:v>0.23032752600567397</c:v>
                </c:pt>
                <c:pt idx="43">
                  <c:v>0.23605604859242019</c:v>
                </c:pt>
                <c:pt idx="44">
                  <c:v>0.24178457117916638</c:v>
                </c:pt>
                <c:pt idx="45">
                  <c:v>0.247103913581145</c:v>
                </c:pt>
                <c:pt idx="46">
                  <c:v>0.25250509202007715</c:v>
                </c:pt>
                <c:pt idx="47">
                  <c:v>0.26220266239906886</c:v>
                </c:pt>
                <c:pt idx="48">
                  <c:v>0.26760384083800098</c:v>
                </c:pt>
                <c:pt idx="49">
                  <c:v>0.27312777333236343</c:v>
                </c:pt>
                <c:pt idx="50">
                  <c:v>0.2783652796973885</c:v>
                </c:pt>
                <c:pt idx="51">
                  <c:v>0.28376645813632062</c:v>
                </c:pt>
                <c:pt idx="52">
                  <c:v>0.28900396450134569</c:v>
                </c:pt>
                <c:pt idx="53">
                  <c:v>0.29432330690332426</c:v>
                </c:pt>
                <c:pt idx="54">
                  <c:v>0.29915163308358184</c:v>
                </c:pt>
                <c:pt idx="55">
                  <c:v>0.30414363133774641</c:v>
                </c:pt>
                <c:pt idx="56">
                  <c:v>0.30966756383210875</c:v>
                </c:pt>
                <c:pt idx="57">
                  <c:v>0.31531425038190147</c:v>
                </c:pt>
                <c:pt idx="58">
                  <c:v>0.31887411798937954</c:v>
                </c:pt>
                <c:pt idx="59">
                  <c:v>0.32247490361533426</c:v>
                </c:pt>
                <c:pt idx="60">
                  <c:v>0.32779424601731288</c:v>
                </c:pt>
                <c:pt idx="61">
                  <c:v>0.33303175238233795</c:v>
                </c:pt>
                <c:pt idx="62">
                  <c:v>0.33753273441478138</c:v>
                </c:pt>
                <c:pt idx="63">
                  <c:v>0.3424428966319924</c:v>
                </c:pt>
                <c:pt idx="64">
                  <c:v>0.34776223903397102</c:v>
                </c:pt>
                <c:pt idx="65">
                  <c:v>0.35234505710336794</c:v>
                </c:pt>
                <c:pt idx="66">
                  <c:v>0.35684603913581137</c:v>
                </c:pt>
                <c:pt idx="67">
                  <c:v>0.36216538153779004</c:v>
                </c:pt>
                <c:pt idx="68">
                  <c:v>0.36605259329308204</c:v>
                </c:pt>
                <c:pt idx="69">
                  <c:v>0.36981705099294387</c:v>
                </c:pt>
                <c:pt idx="70">
                  <c:v>0.37431803302538724</c:v>
                </c:pt>
                <c:pt idx="71">
                  <c:v>0.37840983487306318</c:v>
                </c:pt>
                <c:pt idx="72">
                  <c:v>0.38209245653597146</c:v>
                </c:pt>
                <c:pt idx="73">
                  <c:v>0.38577507819887968</c:v>
                </c:pt>
                <c:pt idx="74">
                  <c:v>0.38945769986178802</c:v>
                </c:pt>
                <c:pt idx="75">
                  <c:v>0.39314032152469625</c:v>
                </c:pt>
                <c:pt idx="76">
                  <c:v>0.39682294318760453</c:v>
                </c:pt>
                <c:pt idx="77">
                  <c:v>0.40050556485051275</c:v>
                </c:pt>
                <c:pt idx="78">
                  <c:v>0.40402451443951404</c:v>
                </c:pt>
                <c:pt idx="79">
                  <c:v>0.40770713610242232</c:v>
                </c:pt>
                <c:pt idx="80">
                  <c:v>0.41036680730341163</c:v>
                </c:pt>
                <c:pt idx="81">
                  <c:v>0.41404942896631991</c:v>
                </c:pt>
                <c:pt idx="82">
                  <c:v>0.41814123081399573</c:v>
                </c:pt>
                <c:pt idx="83">
                  <c:v>0.42141467229213642</c:v>
                </c:pt>
                <c:pt idx="84">
                  <c:v>0.42509729395504475</c:v>
                </c:pt>
                <c:pt idx="85">
                  <c:v>0.42804339128537128</c:v>
                </c:pt>
                <c:pt idx="86">
                  <c:v>0.43131683276351207</c:v>
                </c:pt>
                <c:pt idx="87">
                  <c:v>0.43418109405688515</c:v>
                </c:pt>
                <c:pt idx="88">
                  <c:v>0.43827289590456098</c:v>
                </c:pt>
                <c:pt idx="89">
                  <c:v>0.44093256710555029</c:v>
                </c:pt>
                <c:pt idx="90">
                  <c:v>0.44420600858369103</c:v>
                </c:pt>
                <c:pt idx="91">
                  <c:v>0.4479704662835528</c:v>
                </c:pt>
                <c:pt idx="92">
                  <c:v>0.45103931766930966</c:v>
                </c:pt>
                <c:pt idx="93">
                  <c:v>0.45513111951698554</c:v>
                </c:pt>
                <c:pt idx="94">
                  <c:v>0.45881374117989376</c:v>
                </c:pt>
                <c:pt idx="95">
                  <c:v>0.4615961664363134</c:v>
                </c:pt>
                <c:pt idx="96">
                  <c:v>0.46384665745253512</c:v>
                </c:pt>
                <c:pt idx="97">
                  <c:v>0.4659743944133265</c:v>
                </c:pt>
                <c:pt idx="98">
                  <c:v>0.46863406561431586</c:v>
                </c:pt>
                <c:pt idx="99">
                  <c:v>0.47141649087073545</c:v>
                </c:pt>
                <c:pt idx="100">
                  <c:v>0.47419891612715498</c:v>
                </c:pt>
                <c:pt idx="101">
                  <c:v>0.47718593147595834</c:v>
                </c:pt>
                <c:pt idx="102">
                  <c:v>0.4798456026769477</c:v>
                </c:pt>
                <c:pt idx="103">
                  <c:v>0.48205517567469269</c:v>
                </c:pt>
                <c:pt idx="104">
                  <c:v>0.48455117480177501</c:v>
                </c:pt>
                <c:pt idx="105">
                  <c:v>0.48680166581799672</c:v>
                </c:pt>
                <c:pt idx="106">
                  <c:v>0.48958409107441631</c:v>
                </c:pt>
                <c:pt idx="107">
                  <c:v>0.49216192623845212</c:v>
                </c:pt>
                <c:pt idx="108">
                  <c:v>0.49486251545791821</c:v>
                </c:pt>
                <c:pt idx="109">
                  <c:v>0.49784953080672145</c:v>
                </c:pt>
                <c:pt idx="110">
                  <c:v>0.50010002182294322</c:v>
                </c:pt>
                <c:pt idx="111">
                  <c:v>0.5025551029315487</c:v>
                </c:pt>
                <c:pt idx="112">
                  <c:v>0.50460100385538675</c:v>
                </c:pt>
                <c:pt idx="113">
                  <c:v>0.5071788390194224</c:v>
                </c:pt>
                <c:pt idx="114">
                  <c:v>0.50983851022041182</c:v>
                </c:pt>
                <c:pt idx="115">
                  <c:v>0.51229359132901731</c:v>
                </c:pt>
                <c:pt idx="116">
                  <c:v>0.51442132828980869</c:v>
                </c:pt>
                <c:pt idx="117">
                  <c:v>0.51646722921364663</c:v>
                </c:pt>
                <c:pt idx="118">
                  <c:v>0.51892231032225222</c:v>
                </c:pt>
                <c:pt idx="119">
                  <c:v>0.52125463737542743</c:v>
                </c:pt>
                <c:pt idx="120">
                  <c:v>0.52411889866880057</c:v>
                </c:pt>
                <c:pt idx="121">
                  <c:v>0.52657397977740616</c:v>
                </c:pt>
                <c:pt idx="122">
                  <c:v>0.52890630683058126</c:v>
                </c:pt>
                <c:pt idx="123">
                  <c:v>0.53140230595766369</c:v>
                </c:pt>
                <c:pt idx="124">
                  <c:v>0.53385738706626917</c:v>
                </c:pt>
                <c:pt idx="125">
                  <c:v>0.53582145195315345</c:v>
                </c:pt>
                <c:pt idx="126">
                  <c:v>0.53794918891394494</c:v>
                </c:pt>
                <c:pt idx="127">
                  <c:v>0.53991325380082933</c:v>
                </c:pt>
                <c:pt idx="128">
                  <c:v>0.54195915472466727</c:v>
                </c:pt>
                <c:pt idx="129">
                  <c:v>0.54400505564850521</c:v>
                </c:pt>
                <c:pt idx="130">
                  <c:v>0.54605095657234315</c:v>
                </c:pt>
                <c:pt idx="131">
                  <c:v>0.54809685749618109</c:v>
                </c:pt>
                <c:pt idx="132">
                  <c:v>0.55047010256783324</c:v>
                </c:pt>
                <c:pt idx="133">
                  <c:v>0.55272059358405479</c:v>
                </c:pt>
                <c:pt idx="134">
                  <c:v>0.55562577289590476</c:v>
                </c:pt>
                <c:pt idx="135">
                  <c:v>0.55754891976431242</c:v>
                </c:pt>
                <c:pt idx="136">
                  <c:v>0.55959482068815036</c:v>
                </c:pt>
                <c:pt idx="137">
                  <c:v>0.56123154142722076</c:v>
                </c:pt>
                <c:pt idx="138">
                  <c:v>0.56372754055430307</c:v>
                </c:pt>
                <c:pt idx="139">
                  <c:v>0.56528242525641992</c:v>
                </c:pt>
                <c:pt idx="140">
                  <c:v>0.56732832618025786</c:v>
                </c:pt>
                <c:pt idx="141">
                  <c:v>0.56863770277151404</c:v>
                </c:pt>
                <c:pt idx="142">
                  <c:v>0.56986524332581678</c:v>
                </c:pt>
                <c:pt idx="143">
                  <c:v>0.56990616134429362</c:v>
                </c:pt>
                <c:pt idx="144">
                  <c:v>0.57076543973230554</c:v>
                </c:pt>
                <c:pt idx="145">
                  <c:v>0.57146104604641035</c:v>
                </c:pt>
                <c:pt idx="146">
                  <c:v>0.57170655415727101</c:v>
                </c:pt>
                <c:pt idx="147">
                  <c:v>0.57191114424965472</c:v>
                </c:pt>
                <c:pt idx="148">
                  <c:v>0.57203389830508489</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numCache>
            </c:numRef>
          </c:xVal>
          <c:yVal>
            <c:numRef>
              <c:f>'By Industry'!$D$12:$FS$12</c:f>
              <c:numCache>
                <c:formatCode>General</c:formatCode>
                <c:ptCount val="172"/>
                <c:pt idx="0">
                  <c:v>36.32957130788693</c:v>
                </c:pt>
                <c:pt idx="1">
                  <c:v>36.471680428005847</c:v>
                </c:pt>
                <c:pt idx="2">
                  <c:v>37.503223429881501</c:v>
                </c:pt>
                <c:pt idx="3">
                  <c:v>39.377540884507169</c:v>
                </c:pt>
                <c:pt idx="4">
                  <c:v>42.913472709159329</c:v>
                </c:pt>
                <c:pt idx="5">
                  <c:v>43.066987074206835</c:v>
                </c:pt>
                <c:pt idx="6">
                  <c:v>45.493005769964753</c:v>
                </c:pt>
                <c:pt idx="7">
                  <c:v>45.916379580638313</c:v>
                </c:pt>
                <c:pt idx="8">
                  <c:v>46.410286176652036</c:v>
                </c:pt>
                <c:pt idx="9">
                  <c:v>49.298900400853192</c:v>
                </c:pt>
                <c:pt idx="10">
                  <c:v>52.497140174696483</c:v>
                </c:pt>
                <c:pt idx="11">
                  <c:v>57.166057066292453</c:v>
                </c:pt>
                <c:pt idx="12">
                  <c:v>58.03813547088928</c:v>
                </c:pt>
                <c:pt idx="13">
                  <c:v>58.655541041836408</c:v>
                </c:pt>
                <c:pt idx="14">
                  <c:v>58.914269431839394</c:v>
                </c:pt>
                <c:pt idx="15">
                  <c:v>58.925686626876931</c:v>
                </c:pt>
                <c:pt idx="16">
                  <c:v>59.114878312999075</c:v>
                </c:pt>
                <c:pt idx="17">
                  <c:v>62.709891455970237</c:v>
                </c:pt>
                <c:pt idx="18">
                  <c:v>63.023901167811673</c:v>
                </c:pt>
                <c:pt idx="19">
                  <c:v>63.316676484644155</c:v>
                </c:pt>
                <c:pt idx="20">
                  <c:v>63.720146378137756</c:v>
                </c:pt>
                <c:pt idx="21">
                  <c:v>63.85545201463465</c:v>
                </c:pt>
                <c:pt idx="22">
                  <c:v>63.912825531222765</c:v>
                </c:pt>
                <c:pt idx="23">
                  <c:v>64.400797493630506</c:v>
                </c:pt>
                <c:pt idx="24">
                  <c:v>64.401236066827948</c:v>
                </c:pt>
                <c:pt idx="25">
                  <c:v>65.262045423279929</c:v>
                </c:pt>
                <c:pt idx="26">
                  <c:v>65.274134796034204</c:v>
                </c:pt>
                <c:pt idx="27">
                  <c:v>65.730463999013026</c:v>
                </c:pt>
                <c:pt idx="28">
                  <c:v>65.850525336722882</c:v>
                </c:pt>
                <c:pt idx="29">
                  <c:v>66.152265534666697</c:v>
                </c:pt>
                <c:pt idx="30">
                  <c:v>66.358497196914868</c:v>
                </c:pt>
                <c:pt idx="31">
                  <c:v>66.518848937575967</c:v>
                </c:pt>
                <c:pt idx="32">
                  <c:v>66.564267652923263</c:v>
                </c:pt>
                <c:pt idx="33">
                  <c:v>66.837351519042372</c:v>
                </c:pt>
                <c:pt idx="34">
                  <c:v>67.027935839551731</c:v>
                </c:pt>
                <c:pt idx="35">
                  <c:v>67.42788785572489</c:v>
                </c:pt>
                <c:pt idx="36">
                  <c:v>67.556679012302965</c:v>
                </c:pt>
                <c:pt idx="37">
                  <c:v>67.620590693608648</c:v>
                </c:pt>
                <c:pt idx="38">
                  <c:v>67.644665554618911</c:v>
                </c:pt>
                <c:pt idx="39">
                  <c:v>67.650381795788732</c:v>
                </c:pt>
                <c:pt idx="40">
                  <c:v>67.896826531016828</c:v>
                </c:pt>
                <c:pt idx="41">
                  <c:v>67.937703505367963</c:v>
                </c:pt>
                <c:pt idx="42">
                  <c:v>67.983329333455231</c:v>
                </c:pt>
                <c:pt idx="43">
                  <c:v>68.097400175557709</c:v>
                </c:pt>
                <c:pt idx="44">
                  <c:v>68.268446580898782</c:v>
                </c:pt>
                <c:pt idx="45">
                  <c:v>68.269383569672314</c:v>
                </c:pt>
                <c:pt idx="46">
                  <c:v>68.296296038526535</c:v>
                </c:pt>
                <c:pt idx="47">
                  <c:v>68.384298488232176</c:v>
                </c:pt>
                <c:pt idx="48">
                  <c:v>68.508761395153329</c:v>
                </c:pt>
                <c:pt idx="49">
                  <c:v>68.622069701545712</c:v>
                </c:pt>
                <c:pt idx="50">
                  <c:v>68.950539113205878</c:v>
                </c:pt>
                <c:pt idx="51">
                  <c:v>69.032839900045715</c:v>
                </c:pt>
                <c:pt idx="52">
                  <c:v>69.234715319293485</c:v>
                </c:pt>
                <c:pt idx="53">
                  <c:v>69.27254367709611</c:v>
                </c:pt>
                <c:pt idx="54">
                  <c:v>69.310523348865871</c:v>
                </c:pt>
                <c:pt idx="55">
                  <c:v>69.39962432240344</c:v>
                </c:pt>
                <c:pt idx="56">
                  <c:v>69.61397792530579</c:v>
                </c:pt>
                <c:pt idx="57">
                  <c:v>69.651132278444749</c:v>
                </c:pt>
                <c:pt idx="58">
                  <c:v>69.780680171950237</c:v>
                </c:pt>
                <c:pt idx="59">
                  <c:v>70.03518394860707</c:v>
                </c:pt>
                <c:pt idx="60">
                  <c:v>70.434998275527633</c:v>
                </c:pt>
                <c:pt idx="61">
                  <c:v>70.544388379868593</c:v>
                </c:pt>
                <c:pt idx="62">
                  <c:v>70.685142690838276</c:v>
                </c:pt>
                <c:pt idx="63">
                  <c:v>70.844336343742896</c:v>
                </c:pt>
                <c:pt idx="64">
                  <c:v>71.221653547775986</c:v>
                </c:pt>
                <c:pt idx="65">
                  <c:v>71.512190085132431</c:v>
                </c:pt>
                <c:pt idx="66">
                  <c:v>71.557298639555782</c:v>
                </c:pt>
                <c:pt idx="67">
                  <c:v>71.711605176969286</c:v>
                </c:pt>
                <c:pt idx="68">
                  <c:v>71.714112931467739</c:v>
                </c:pt>
                <c:pt idx="69">
                  <c:v>72.061456112788505</c:v>
                </c:pt>
                <c:pt idx="70">
                  <c:v>72.359496962667862</c:v>
                </c:pt>
                <c:pt idx="71">
                  <c:v>72.525752986117297</c:v>
                </c:pt>
                <c:pt idx="72">
                  <c:v>72.813755547369865</c:v>
                </c:pt>
                <c:pt idx="73">
                  <c:v>73.679708632564299</c:v>
                </c:pt>
                <c:pt idx="74">
                  <c:v>74.109861129710481</c:v>
                </c:pt>
                <c:pt idx="75">
                  <c:v>74.162283148275932</c:v>
                </c:pt>
                <c:pt idx="76">
                  <c:v>74.30980163243386</c:v>
                </c:pt>
                <c:pt idx="77">
                  <c:v>74.54699756362254</c:v>
                </c:pt>
                <c:pt idx="78">
                  <c:v>75.025394789697444</c:v>
                </c:pt>
                <c:pt idx="79">
                  <c:v>75.458914571439053</c:v>
                </c:pt>
                <c:pt idx="80">
                  <c:v>75.765682743766291</c:v>
                </c:pt>
                <c:pt idx="81">
                  <c:v>75.787532738771318</c:v>
                </c:pt>
                <c:pt idx="82">
                  <c:v>76.160122262670114</c:v>
                </c:pt>
                <c:pt idx="83">
                  <c:v>76.202735241615116</c:v>
                </c:pt>
                <c:pt idx="84">
                  <c:v>76.525545516439763</c:v>
                </c:pt>
                <c:pt idx="85">
                  <c:v>76.841881324711295</c:v>
                </c:pt>
                <c:pt idx="86">
                  <c:v>76.960068877609174</c:v>
                </c:pt>
                <c:pt idx="87">
                  <c:v>76.986480890969773</c:v>
                </c:pt>
                <c:pt idx="88">
                  <c:v>77.261303098264065</c:v>
                </c:pt>
                <c:pt idx="89">
                  <c:v>77.475915086301484</c:v>
                </c:pt>
                <c:pt idx="90">
                  <c:v>77.637833170051266</c:v>
                </c:pt>
                <c:pt idx="91">
                  <c:v>77.639270443742376</c:v>
                </c:pt>
                <c:pt idx="92">
                  <c:v>78.183641804799436</c:v>
                </c:pt>
                <c:pt idx="93">
                  <c:v>78.301414723263662</c:v>
                </c:pt>
                <c:pt idx="94">
                  <c:v>78.46440974255195</c:v>
                </c:pt>
                <c:pt idx="95">
                  <c:v>78.587420909860256</c:v>
                </c:pt>
                <c:pt idx="96">
                  <c:v>79.354352135944396</c:v>
                </c:pt>
                <c:pt idx="97">
                  <c:v>79.582881810214971</c:v>
                </c:pt>
                <c:pt idx="98">
                  <c:v>79.892111159119196</c:v>
                </c:pt>
                <c:pt idx="99">
                  <c:v>79.921208230008077</c:v>
                </c:pt>
                <c:pt idx="100">
                  <c:v>80.436410553074708</c:v>
                </c:pt>
                <c:pt idx="101">
                  <c:v>80.51002996074125</c:v>
                </c:pt>
                <c:pt idx="102">
                  <c:v>80.64734884123942</c:v>
                </c:pt>
                <c:pt idx="103">
                  <c:v>80.674701648441172</c:v>
                </c:pt>
                <c:pt idx="104">
                  <c:v>80.758001797933318</c:v>
                </c:pt>
                <c:pt idx="105">
                  <c:v>81.172248091352856</c:v>
                </c:pt>
                <c:pt idx="106">
                  <c:v>81.461503500217958</c:v>
                </c:pt>
                <c:pt idx="107">
                  <c:v>81.519641100887114</c:v>
                </c:pt>
                <c:pt idx="108">
                  <c:v>81.785578278504474</c:v>
                </c:pt>
                <c:pt idx="109">
                  <c:v>81.841454316783526</c:v>
                </c:pt>
                <c:pt idx="110">
                  <c:v>81.960657744196169</c:v>
                </c:pt>
                <c:pt idx="111">
                  <c:v>82.869793062680074</c:v>
                </c:pt>
                <c:pt idx="112">
                  <c:v>83.423634650760633</c:v>
                </c:pt>
                <c:pt idx="113">
                  <c:v>83.470311800209686</c:v>
                </c:pt>
                <c:pt idx="114">
                  <c:v>83.515443007973317</c:v>
                </c:pt>
                <c:pt idx="115">
                  <c:v>83.638215316242551</c:v>
                </c:pt>
                <c:pt idx="116">
                  <c:v>84.312758884531888</c:v>
                </c:pt>
                <c:pt idx="117">
                  <c:v>85.177943075482901</c:v>
                </c:pt>
                <c:pt idx="118">
                  <c:v>85.224244746442835</c:v>
                </c:pt>
                <c:pt idx="119">
                  <c:v>85.483539270014163</c:v>
                </c:pt>
                <c:pt idx="120">
                  <c:v>85.658391200599652</c:v>
                </c:pt>
                <c:pt idx="121">
                  <c:v>86.03547930389594</c:v>
                </c:pt>
                <c:pt idx="122">
                  <c:v>86.089095931103486</c:v>
                </c:pt>
                <c:pt idx="123">
                  <c:v>86.492420015577395</c:v>
                </c:pt>
                <c:pt idx="124">
                  <c:v>86.902753613907265</c:v>
                </c:pt>
                <c:pt idx="125">
                  <c:v>86.968019338634804</c:v>
                </c:pt>
                <c:pt idx="126">
                  <c:v>87.418099241092804</c:v>
                </c:pt>
                <c:pt idx="127">
                  <c:v>87.455363544137001</c:v>
                </c:pt>
                <c:pt idx="128">
                  <c:v>87.60189768527205</c:v>
                </c:pt>
                <c:pt idx="129">
                  <c:v>88.155529164487646</c:v>
                </c:pt>
                <c:pt idx="130">
                  <c:v>88.584066814376968</c:v>
                </c:pt>
                <c:pt idx="131">
                  <c:v>88.977286092651511</c:v>
                </c:pt>
                <c:pt idx="132">
                  <c:v>89.276613628703686</c:v>
                </c:pt>
                <c:pt idx="133">
                  <c:v>89.363365743444632</c:v>
                </c:pt>
                <c:pt idx="134">
                  <c:v>89.50174123204269</c:v>
                </c:pt>
                <c:pt idx="135">
                  <c:v>90.704204894464283</c:v>
                </c:pt>
                <c:pt idx="136">
                  <c:v>91.91385868036879</c:v>
                </c:pt>
                <c:pt idx="137">
                  <c:v>92.733571363702197</c:v>
                </c:pt>
                <c:pt idx="138">
                  <c:v>94.864940270564929</c:v>
                </c:pt>
                <c:pt idx="139">
                  <c:v>95.497006544385798</c:v>
                </c:pt>
                <c:pt idx="140">
                  <c:v>96.414022656134065</c:v>
                </c:pt>
                <c:pt idx="141">
                  <c:v>100.24116811218605</c:v>
                </c:pt>
                <c:pt idx="142">
                  <c:v>101.97210014406585</c:v>
                </c:pt>
                <c:pt idx="143">
                  <c:v>102.2444387658111</c:v>
                </c:pt>
                <c:pt idx="144">
                  <c:v>121.77083677798952</c:v>
                </c:pt>
                <c:pt idx="145">
                  <c:v>126.45459011459477</c:v>
                </c:pt>
                <c:pt idx="146">
                  <c:v>147.79389653712448</c:v>
                </c:pt>
                <c:pt idx="147">
                  <c:v>182.42511672126017</c:v>
                </c:pt>
                <c:pt idx="148">
                  <c:v>240.46538115026343</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numCache>
            </c:numRef>
          </c:yVal>
          <c:smooth val="0"/>
          <c:extLst>
            <c:ext xmlns:c16="http://schemas.microsoft.com/office/drawing/2014/chart" uri="{C3380CC4-5D6E-409C-BE32-E72D297353CC}">
              <c16:uniqueId val="{00000002-F6FE-40E3-BD3A-B624C9EA38EF}"/>
            </c:ext>
          </c:extLst>
        </c:ser>
        <c:ser>
          <c:idx val="3"/>
          <c:order val="3"/>
          <c:tx>
            <c:strRef>
              <c:f>'By Industry'!$D$14</c:f>
              <c:strCache>
                <c:ptCount val="1"/>
                <c:pt idx="0">
                  <c:v>chemicals</c:v>
                </c:pt>
              </c:strCache>
            </c:strRef>
          </c:tx>
          <c:spPr>
            <a:ln w="19050" cap="rnd">
              <a:solidFill>
                <a:schemeClr val="accent4"/>
              </a:solidFill>
              <a:round/>
            </a:ln>
            <a:effectLst/>
          </c:spPr>
          <c:marker>
            <c:symbol val="none"/>
          </c:marker>
          <c:xVal>
            <c:numRef>
              <c:f>'By Industry'!$D$15:$K$15</c:f>
              <c:numCache>
                <c:formatCode>General</c:formatCode>
                <c:ptCount val="8"/>
                <c:pt idx="0">
                  <c:v>2.9351728407862515E-2</c:v>
                </c:pt>
                <c:pt idx="1">
                  <c:v>3.4685522968450226E-2</c:v>
                </c:pt>
                <c:pt idx="2">
                  <c:v>7.6427640564958779E-2</c:v>
                </c:pt>
                <c:pt idx="3">
                  <c:v>0.10383636008959334</c:v>
                </c:pt>
                <c:pt idx="4">
                  <c:v>0.10723404255319147</c:v>
                </c:pt>
                <c:pt idx="5">
                  <c:v>#N/A</c:v>
                </c:pt>
                <c:pt idx="6">
                  <c:v>#N/A</c:v>
                </c:pt>
                <c:pt idx="7">
                  <c:v>#N/A</c:v>
                </c:pt>
              </c:numCache>
            </c:numRef>
          </c:xVal>
          <c:yVal>
            <c:numRef>
              <c:f>'By Industry'!$D$16:$K$16</c:f>
              <c:numCache>
                <c:formatCode>General</c:formatCode>
                <c:ptCount val="8"/>
                <c:pt idx="0">
                  <c:v>30.548489637163218</c:v>
                </c:pt>
                <c:pt idx="1">
                  <c:v>56.04790225189209</c:v>
                </c:pt>
                <c:pt idx="2">
                  <c:v>63.184356766718523</c:v>
                </c:pt>
                <c:pt idx="3">
                  <c:v>64.719973272708899</c:v>
                </c:pt>
                <c:pt idx="4">
                  <c:v>113.46049529233494</c:v>
                </c:pt>
                <c:pt idx="5">
                  <c:v>#N/A</c:v>
                </c:pt>
                <c:pt idx="6">
                  <c:v>#N/A</c:v>
                </c:pt>
                <c:pt idx="7">
                  <c:v>#N/A</c:v>
                </c:pt>
              </c:numCache>
            </c:numRef>
          </c:yVal>
          <c:smooth val="0"/>
          <c:extLst>
            <c:ext xmlns:c16="http://schemas.microsoft.com/office/drawing/2014/chart" uri="{C3380CC4-5D6E-409C-BE32-E72D297353CC}">
              <c16:uniqueId val="{00000003-F6FE-40E3-BD3A-B624C9EA38EF}"/>
            </c:ext>
          </c:extLst>
        </c:ser>
        <c:ser>
          <c:idx val="4"/>
          <c:order val="4"/>
          <c:tx>
            <c:strRef>
              <c:f>'By Industry'!$D$18</c:f>
              <c:strCache>
                <c:ptCount val="1"/>
                <c:pt idx="0">
                  <c:v>hydrogen</c:v>
                </c:pt>
              </c:strCache>
            </c:strRef>
          </c:tx>
          <c:spPr>
            <a:ln w="19050" cap="rnd">
              <a:solidFill>
                <a:schemeClr val="accent5"/>
              </a:solidFill>
              <a:round/>
            </a:ln>
            <a:effectLst/>
          </c:spPr>
          <c:marker>
            <c:symbol val="none"/>
          </c:marker>
          <c:xVal>
            <c:numRef>
              <c:f>'By Industry'!$D$19:$CQ$19</c:f>
              <c:numCache>
                <c:formatCode>General</c:formatCode>
                <c:ptCount val="92"/>
                <c:pt idx="0">
                  <c:v>4.739964688900826E-2</c:v>
                </c:pt>
                <c:pt idx="1">
                  <c:v>7.7965841747586181E-2</c:v>
                </c:pt>
                <c:pt idx="2">
                  <c:v>0.11943986397645576</c:v>
                </c:pt>
                <c:pt idx="3">
                  <c:v>0.14770529211925396</c:v>
                </c:pt>
                <c:pt idx="4">
                  <c:v>0.19933206926835872</c:v>
                </c:pt>
                <c:pt idx="5">
                  <c:v>0.22559650963275579</c:v>
                </c:pt>
                <c:pt idx="6">
                  <c:v>0.2518364905946322</c:v>
                </c:pt>
                <c:pt idx="7">
                  <c:v>0.27600033627829196</c:v>
                </c:pt>
                <c:pt idx="8">
                  <c:v>0.29926494653255131</c:v>
                </c:pt>
                <c:pt idx="9">
                  <c:v>0.32857177486308309</c:v>
                </c:pt>
                <c:pt idx="10">
                  <c:v>0.35722977657985855</c:v>
                </c:pt>
                <c:pt idx="11">
                  <c:v>0.38567015861986842</c:v>
                </c:pt>
                <c:pt idx="12">
                  <c:v>0.41131323073975157</c:v>
                </c:pt>
                <c:pt idx="13">
                  <c:v>0.43583509810707832</c:v>
                </c:pt>
                <c:pt idx="14">
                  <c:v>0.45428305057646795</c:v>
                </c:pt>
                <c:pt idx="15">
                  <c:v>0.47790188556743257</c:v>
                </c:pt>
                <c:pt idx="16">
                  <c:v>0.49239137529597632</c:v>
                </c:pt>
                <c:pt idx="17">
                  <c:v>0.51003330558514914</c:v>
                </c:pt>
                <c:pt idx="18">
                  <c:v>0.52482985418555617</c:v>
                </c:pt>
                <c:pt idx="19">
                  <c:v>0.53915150316042115</c:v>
                </c:pt>
                <c:pt idx="20">
                  <c:v>0.55044209287223089</c:v>
                </c:pt>
                <c:pt idx="21">
                  <c:v>0.56379820864955821</c:v>
                </c:pt>
                <c:pt idx="22">
                  <c:v>0.57694532228262962</c:v>
                </c:pt>
                <c:pt idx="23">
                  <c:v>0.59008684024278868</c:v>
                </c:pt>
                <c:pt idx="24">
                  <c:v>0.60832411284717214</c:v>
                </c:pt>
                <c:pt idx="25">
                  <c:v>0.62347648214476448</c:v>
                </c:pt>
                <c:pt idx="26">
                  <c:v>0.63546154359414142</c:v>
                </c:pt>
                <c:pt idx="27">
                  <c:v>0.64709430984919658</c:v>
                </c:pt>
                <c:pt idx="28">
                  <c:v>0.65888476223233539</c:v>
                </c:pt>
                <c:pt idx="29">
                  <c:v>0.66773681590217404</c:v>
                </c:pt>
                <c:pt idx="30">
                  <c:v>0.70560215890900979</c:v>
                </c:pt>
                <c:pt idx="31">
                  <c:v>0.71582372981371345</c:v>
                </c:pt>
                <c:pt idx="32">
                  <c:v>0.72887708403899454</c:v>
                </c:pt>
                <c:pt idx="33">
                  <c:v>0.73876264966566962</c:v>
                </c:pt>
                <c:pt idx="34">
                  <c:v>0.74874803804179502</c:v>
                </c:pt>
                <c:pt idx="35">
                  <c:v>0.75836523702701486</c:v>
                </c:pt>
                <c:pt idx="36">
                  <c:v>0.78502862499607695</c:v>
                </c:pt>
                <c:pt idx="37">
                  <c:v>0.80830062964919958</c:v>
                </c:pt>
                <c:pt idx="38">
                  <c:v>0.83080895256119125</c:v>
                </c:pt>
                <c:pt idx="39">
                  <c:v>0.85254306287839576</c:v>
                </c:pt>
                <c:pt idx="40">
                  <c:v>0.85875737651282336</c:v>
                </c:pt>
                <c:pt idx="41">
                  <c:v>0.86524116218756331</c:v>
                </c:pt>
                <c:pt idx="42">
                  <c:v>0.87227772251028435</c:v>
                </c:pt>
                <c:pt idx="43">
                  <c:v>0.88968460183302245</c:v>
                </c:pt>
                <c:pt idx="44">
                  <c:v>0.89513119306834288</c:v>
                </c:pt>
                <c:pt idx="45">
                  <c:v>0.89990595689061204</c:v>
                </c:pt>
                <c:pt idx="46">
                  <c:v>0.90456850964724578</c:v>
                </c:pt>
                <c:pt idx="47">
                  <c:v>0.90959750212499646</c:v>
                </c:pt>
                <c:pt idx="48">
                  <c:v>0.91370379397571522</c:v>
                </c:pt>
                <c:pt idx="49">
                  <c:v>0.91943203299082987</c:v>
                </c:pt>
                <c:pt idx="50">
                  <c:v>0.92663505722427464</c:v>
                </c:pt>
                <c:pt idx="51">
                  <c:v>0.93103626164107223</c:v>
                </c:pt>
                <c:pt idx="52">
                  <c:v>0.93480739525016465</c:v>
                </c:pt>
                <c:pt idx="53">
                  <c:v>0.93835198096095362</c:v>
                </c:pt>
                <c:pt idx="54">
                  <c:v>0.94176896505278973</c:v>
                </c:pt>
                <c:pt idx="55">
                  <c:v>0.94575152745096613</c:v>
                </c:pt>
                <c:pt idx="56">
                  <c:v>0.94907614205961</c:v>
                </c:pt>
                <c:pt idx="57">
                  <c:v>0.95236225085126247</c:v>
                </c:pt>
                <c:pt idx="58">
                  <c:v>0.95560863723309863</c:v>
                </c:pt>
                <c:pt idx="59">
                  <c:v>0.95793340549388428</c:v>
                </c:pt>
                <c:pt idx="60">
                  <c:v>0.96094484556243198</c:v>
                </c:pt>
                <c:pt idx="61">
                  <c:v>0.96332274164698395</c:v>
                </c:pt>
                <c:pt idx="62">
                  <c:v>0.96556398688584477</c:v>
                </c:pt>
                <c:pt idx="63">
                  <c:v>0.96789126028131833</c:v>
                </c:pt>
                <c:pt idx="64">
                  <c:v>0.97066954949211759</c:v>
                </c:pt>
                <c:pt idx="65">
                  <c:v>0.97292245047513992</c:v>
                </c:pt>
                <c:pt idx="66">
                  <c:v>0.97596405354267779</c:v>
                </c:pt>
                <c:pt idx="67">
                  <c:v>0.97784565170369431</c:v>
                </c:pt>
                <c:pt idx="68">
                  <c:v>0.97958968657440104</c:v>
                </c:pt>
                <c:pt idx="69">
                  <c:v>0.9808592338913289</c:v>
                </c:pt>
                <c:pt idx="70">
                  <c:v>0.98313673490453712</c:v>
                </c:pt>
                <c:pt idx="71">
                  <c:v>0.9843547438173571</c:v>
                </c:pt>
                <c:pt idx="72">
                  <c:v>0.98571394617649677</c:v>
                </c:pt>
                <c:pt idx="73">
                  <c:v>0.98694838563327503</c:v>
                </c:pt>
                <c:pt idx="74">
                  <c:v>0.98799467835559485</c:v>
                </c:pt>
                <c:pt idx="75">
                  <c:v>0.98954530113042338</c:v>
                </c:pt>
                <c:pt idx="76">
                  <c:v>0.99035204934184229</c:v>
                </c:pt>
                <c:pt idx="77">
                  <c:v>0.99129438224502497</c:v>
                </c:pt>
                <c:pt idx="78">
                  <c:v>0.99212355239302386</c:v>
                </c:pt>
                <c:pt idx="79">
                  <c:v>0.99307287743453909</c:v>
                </c:pt>
                <c:pt idx="80">
                  <c:v>0.99368443444659393</c:v>
                </c:pt>
                <c:pt idx="81">
                  <c:v>0.99671132720626487</c:v>
                </c:pt>
                <c:pt idx="82">
                  <c:v>0.99773373938877907</c:v>
                </c:pt>
                <c:pt idx="83">
                  <c:v>0.99847453649560747</c:v>
                </c:pt>
                <c:pt idx="84">
                  <c:v>0.99913855089721049</c:v>
                </c:pt>
                <c:pt idx="85">
                  <c:v>0.9996039696017861</c:v>
                </c:pt>
                <c:pt idx="86">
                  <c:v>0.99999999999999989</c:v>
                </c:pt>
                <c:pt idx="87">
                  <c:v>#N/A</c:v>
                </c:pt>
                <c:pt idx="88">
                  <c:v>#N/A</c:v>
                </c:pt>
                <c:pt idx="89">
                  <c:v>#N/A</c:v>
                </c:pt>
                <c:pt idx="90">
                  <c:v>#N/A</c:v>
                </c:pt>
                <c:pt idx="91">
                  <c:v>#N/A</c:v>
                </c:pt>
              </c:numCache>
            </c:numRef>
          </c:xVal>
          <c:yVal>
            <c:numRef>
              <c:f>'By Industry'!$D$20:$CQ$20</c:f>
              <c:numCache>
                <c:formatCode>General</c:formatCode>
                <c:ptCount val="92"/>
                <c:pt idx="0">
                  <c:v>50.284045652961737</c:v>
                </c:pt>
                <c:pt idx="1">
                  <c:v>51.671370041211709</c:v>
                </c:pt>
                <c:pt idx="2">
                  <c:v>52.429507923300314</c:v>
                </c:pt>
                <c:pt idx="3">
                  <c:v>52.520299248664081</c:v>
                </c:pt>
                <c:pt idx="4">
                  <c:v>52.527234736563997</c:v>
                </c:pt>
                <c:pt idx="5">
                  <c:v>53.339890028406352</c:v>
                </c:pt>
                <c:pt idx="6">
                  <c:v>53.350436593738344</c:v>
                </c:pt>
                <c:pt idx="7">
                  <c:v>54.298281786064678</c:v>
                </c:pt>
                <c:pt idx="8">
                  <c:v>54.744371198208341</c:v>
                </c:pt>
                <c:pt idx="9">
                  <c:v>54.80516791745719</c:v>
                </c:pt>
                <c:pt idx="10">
                  <c:v>55.45269150871151</c:v>
                </c:pt>
                <c:pt idx="11">
                  <c:v>55.538715812176335</c:v>
                </c:pt>
                <c:pt idx="12">
                  <c:v>56.73181473530753</c:v>
                </c:pt>
                <c:pt idx="13">
                  <c:v>57.261487206354232</c:v>
                </c:pt>
                <c:pt idx="14">
                  <c:v>57.616418349814552</c:v>
                </c:pt>
                <c:pt idx="15">
                  <c:v>57.71290870408923</c:v>
                </c:pt>
                <c:pt idx="16">
                  <c:v>60.88625184161873</c:v>
                </c:pt>
                <c:pt idx="17">
                  <c:v>62.530286610583993</c:v>
                </c:pt>
                <c:pt idx="18">
                  <c:v>63.906316674620996</c:v>
                </c:pt>
                <c:pt idx="19">
                  <c:v>64.380274037681389</c:v>
                </c:pt>
                <c:pt idx="20">
                  <c:v>64.591617532218763</c:v>
                </c:pt>
                <c:pt idx="21">
                  <c:v>65.414086293598331</c:v>
                </c:pt>
                <c:pt idx="22">
                  <c:v>65.651475509911123</c:v>
                </c:pt>
                <c:pt idx="23">
                  <c:v>65.657902471302123</c:v>
                </c:pt>
                <c:pt idx="24">
                  <c:v>66.073941755703004</c:v>
                </c:pt>
                <c:pt idx="25">
                  <c:v>66.527920339407316</c:v>
                </c:pt>
                <c:pt idx="26">
                  <c:v>67.073043275606565</c:v>
                </c:pt>
                <c:pt idx="27">
                  <c:v>67.541999709626154</c:v>
                </c:pt>
                <c:pt idx="28">
                  <c:v>68.411408093129452</c:v>
                </c:pt>
                <c:pt idx="29">
                  <c:v>68.558741093883128</c:v>
                </c:pt>
                <c:pt idx="30">
                  <c:v>69.522867270173876</c:v>
                </c:pt>
                <c:pt idx="31">
                  <c:v>69.636725815231188</c:v>
                </c:pt>
                <c:pt idx="32">
                  <c:v>69.757799015009923</c:v>
                </c:pt>
                <c:pt idx="33">
                  <c:v>69.970091985837385</c:v>
                </c:pt>
                <c:pt idx="34">
                  <c:v>71.879282285740032</c:v>
                </c:pt>
                <c:pt idx="35">
                  <c:v>72.496256619523308</c:v>
                </c:pt>
                <c:pt idx="36">
                  <c:v>73.328415970108779</c:v>
                </c:pt>
                <c:pt idx="37">
                  <c:v>74.944307833149765</c:v>
                </c:pt>
                <c:pt idx="38">
                  <c:v>75.353371922382252</c:v>
                </c:pt>
                <c:pt idx="39">
                  <c:v>75.788031515342411</c:v>
                </c:pt>
                <c:pt idx="40">
                  <c:v>76.548650900426111</c:v>
                </c:pt>
                <c:pt idx="41">
                  <c:v>77.876462885300782</c:v>
                </c:pt>
                <c:pt idx="42">
                  <c:v>78.178600749567394</c:v>
                </c:pt>
                <c:pt idx="43">
                  <c:v>78.682019762728018</c:v>
                </c:pt>
                <c:pt idx="44">
                  <c:v>82.13798980820917</c:v>
                </c:pt>
                <c:pt idx="45">
                  <c:v>82.715698175248519</c:v>
                </c:pt>
                <c:pt idx="46">
                  <c:v>83.044970695090214</c:v>
                </c:pt>
                <c:pt idx="47">
                  <c:v>83.129162130788458</c:v>
                </c:pt>
                <c:pt idx="48">
                  <c:v>85.265260192732768</c:v>
                </c:pt>
                <c:pt idx="49">
                  <c:v>85.937126247182903</c:v>
                </c:pt>
                <c:pt idx="50">
                  <c:v>87.306791091659136</c:v>
                </c:pt>
                <c:pt idx="51">
                  <c:v>87.542416928512296</c:v>
                </c:pt>
                <c:pt idx="52">
                  <c:v>88.172158571577029</c:v>
                </c:pt>
                <c:pt idx="53">
                  <c:v>93.093663086124309</c:v>
                </c:pt>
                <c:pt idx="54">
                  <c:v>93.451874652099605</c:v>
                </c:pt>
                <c:pt idx="55">
                  <c:v>96.567870039641505</c:v>
                </c:pt>
                <c:pt idx="56">
                  <c:v>97.104717109553164</c:v>
                </c:pt>
                <c:pt idx="57">
                  <c:v>97.393605863317333</c:v>
                </c:pt>
                <c:pt idx="58">
                  <c:v>97.696558938701173</c:v>
                </c:pt>
                <c:pt idx="59">
                  <c:v>98.277742982670546</c:v>
                </c:pt>
                <c:pt idx="60">
                  <c:v>98.654132810461135</c:v>
                </c:pt>
                <c:pt idx="61">
                  <c:v>100.32039641848729</c:v>
                </c:pt>
                <c:pt idx="62">
                  <c:v>100.85101376496088</c:v>
                </c:pt>
                <c:pt idx="63">
                  <c:v>102.08703511207156</c:v>
                </c:pt>
                <c:pt idx="64">
                  <c:v>102.83731909636641</c:v>
                </c:pt>
                <c:pt idx="65">
                  <c:v>108.9790155553336</c:v>
                </c:pt>
                <c:pt idx="66">
                  <c:v>112.18628422409743</c:v>
                </c:pt>
                <c:pt idx="67">
                  <c:v>114.45325129658481</c:v>
                </c:pt>
                <c:pt idx="68">
                  <c:v>116.8752440102182</c:v>
                </c:pt>
                <c:pt idx="69">
                  <c:v>117.56457583027779</c:v>
                </c:pt>
                <c:pt idx="70">
                  <c:v>120.20162071151762</c:v>
                </c:pt>
                <c:pt idx="71">
                  <c:v>123.81051575176211</c:v>
                </c:pt>
                <c:pt idx="72">
                  <c:v>123.88860711658135</c:v>
                </c:pt>
                <c:pt idx="73">
                  <c:v>125.93454948492909</c:v>
                </c:pt>
                <c:pt idx="74">
                  <c:v>131.59190498997731</c:v>
                </c:pt>
                <c:pt idx="75">
                  <c:v>132.30633213761115</c:v>
                </c:pt>
                <c:pt idx="76">
                  <c:v>135.23490737803385</c:v>
                </c:pt>
                <c:pt idx="77">
                  <c:v>135.85135614972293</c:v>
                </c:pt>
                <c:pt idx="78">
                  <c:v>140.34742354948739</c:v>
                </c:pt>
                <c:pt idx="79">
                  <c:v>140.62790117330948</c:v>
                </c:pt>
                <c:pt idx="80">
                  <c:v>147.05700898618829</c:v>
                </c:pt>
                <c:pt idx="81">
                  <c:v>147.23878320868081</c:v>
                </c:pt>
                <c:pt idx="82">
                  <c:v>147.57474539756484</c:v>
                </c:pt>
                <c:pt idx="83">
                  <c:v>148.35868369203905</c:v>
                </c:pt>
                <c:pt idx="84">
                  <c:v>150.83235098836465</c:v>
                </c:pt>
                <c:pt idx="85">
                  <c:v>161.21849105084112</c:v>
                </c:pt>
                <c:pt idx="86">
                  <c:v>177.30551094264612</c:v>
                </c:pt>
                <c:pt idx="87">
                  <c:v>#N/A</c:v>
                </c:pt>
                <c:pt idx="88">
                  <c:v>#N/A</c:v>
                </c:pt>
                <c:pt idx="89">
                  <c:v>#N/A</c:v>
                </c:pt>
                <c:pt idx="90">
                  <c:v>#N/A</c:v>
                </c:pt>
                <c:pt idx="91">
                  <c:v>#N/A</c:v>
                </c:pt>
              </c:numCache>
            </c:numRef>
          </c:yVal>
          <c:smooth val="0"/>
          <c:extLst>
            <c:ext xmlns:c16="http://schemas.microsoft.com/office/drawing/2014/chart" uri="{C3380CC4-5D6E-409C-BE32-E72D297353CC}">
              <c16:uniqueId val="{00000004-F6FE-40E3-BD3A-B624C9EA38EF}"/>
            </c:ext>
          </c:extLst>
        </c:ser>
        <c:ser>
          <c:idx val="5"/>
          <c:order val="5"/>
          <c:tx>
            <c:strRef>
              <c:f>'By Industry'!$D$22</c:f>
              <c:strCache>
                <c:ptCount val="1"/>
                <c:pt idx="0">
                  <c:v>steel</c:v>
                </c:pt>
              </c:strCache>
            </c:strRef>
          </c:tx>
          <c:spPr>
            <a:ln w="19050" cap="rnd">
              <a:solidFill>
                <a:schemeClr val="accent6"/>
              </a:solidFill>
              <a:round/>
            </a:ln>
            <a:effectLst/>
          </c:spPr>
          <c:marker>
            <c:symbol val="none"/>
          </c:marker>
          <c:xVal>
            <c:numRef>
              <c:f>'By Industry'!$D$23:$J$23</c:f>
              <c:numCache>
                <c:formatCode>General</c:formatCode>
                <c:ptCount val="7"/>
                <c:pt idx="0">
                  <c:v>0.14961576505804355</c:v>
                </c:pt>
                <c:pt idx="1">
                  <c:v>0.26387199210775814</c:v>
                </c:pt>
                <c:pt idx="2">
                  <c:v>0.36062121662566154</c:v>
                </c:pt>
                <c:pt idx="3">
                  <c:v>0.42535105493406838</c:v>
                </c:pt>
                <c:pt idx="4">
                  <c:v>0.48915947205659044</c:v>
                </c:pt>
                <c:pt idx="5">
                  <c:v>0.54674829617439014</c:v>
                </c:pt>
                <c:pt idx="6">
                  <c:v>0.59489255313687062</c:v>
                </c:pt>
              </c:numCache>
            </c:numRef>
          </c:xVal>
          <c:yVal>
            <c:numRef>
              <c:f>'By Industry'!$D$24:$J$24</c:f>
              <c:numCache>
                <c:formatCode>General</c:formatCode>
                <c:ptCount val="7"/>
                <c:pt idx="0" formatCode="_(&quot;$&quot;* #,##0.0_);_(&quot;$&quot;* \(#,##0.0\);_(&quot;$&quot;* &quot;-&quot;?_);_(@_)">
                  <c:v>95.126491710181028</c:v>
                </c:pt>
                <c:pt idx="1">
                  <c:v>98.592025023944984</c:v>
                </c:pt>
                <c:pt idx="2">
                  <c:v>101.03828383366067</c:v>
                </c:pt>
                <c:pt idx="3">
                  <c:v>107.56164065956942</c:v>
                </c:pt>
                <c:pt idx="4">
                  <c:v>107.76549556037902</c:v>
                </c:pt>
                <c:pt idx="5">
                  <c:v>109.70211711807065</c:v>
                </c:pt>
                <c:pt idx="6">
                  <c:v>112.86186808062016</c:v>
                </c:pt>
              </c:numCache>
            </c:numRef>
          </c:yVal>
          <c:smooth val="0"/>
          <c:extLst>
            <c:ext xmlns:c16="http://schemas.microsoft.com/office/drawing/2014/chart" uri="{C3380CC4-5D6E-409C-BE32-E72D297353CC}">
              <c16:uniqueId val="{00000000-450E-439D-94E3-EF86D71CF349}"/>
            </c:ext>
          </c:extLst>
        </c:ser>
        <c:dLbls>
          <c:showLegendKey val="0"/>
          <c:showVal val="0"/>
          <c:showCatName val="0"/>
          <c:showSerName val="0"/>
          <c:showPercent val="0"/>
          <c:showBubbleSize val="0"/>
        </c:dLbls>
        <c:axId val="1638809855"/>
        <c:axId val="1638810815"/>
      </c:scatterChart>
      <c:valAx>
        <c:axId val="1638809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810815"/>
        <c:crosses val="autoZero"/>
        <c:crossBetween val="midCat"/>
      </c:valAx>
      <c:valAx>
        <c:axId val="1638810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80985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2</xdr:row>
      <xdr:rowOff>44450</xdr:rowOff>
    </xdr:from>
    <xdr:to>
      <xdr:col>6</xdr:col>
      <xdr:colOff>133927</xdr:colOff>
      <xdr:row>24</xdr:row>
      <xdr:rowOff>92637</xdr:rowOff>
    </xdr:to>
    <xdr:pic>
      <xdr:nvPicPr>
        <xdr:cNvPr id="2" name="Picture 1">
          <a:extLst>
            <a:ext uri="{FF2B5EF4-FFF2-40B4-BE49-F238E27FC236}">
              <a16:creationId xmlns:a16="http://schemas.microsoft.com/office/drawing/2014/main" id="{533E1D91-431D-020B-1EA9-DAB2E0A3F28F}"/>
            </a:ext>
          </a:extLst>
        </xdr:cNvPr>
        <xdr:cNvPicPr>
          <a:picLocks noChangeAspect="1"/>
        </xdr:cNvPicPr>
      </xdr:nvPicPr>
      <xdr:blipFill>
        <a:blip xmlns:r="http://schemas.openxmlformats.org/officeDocument/2006/relationships" r:embed="rId1"/>
        <a:stretch>
          <a:fillRect/>
        </a:stretch>
      </xdr:blipFill>
      <xdr:spPr>
        <a:xfrm>
          <a:off x="752475" y="406400"/>
          <a:ext cx="7379730" cy="40296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196850</xdr:colOff>
      <xdr:row>7</xdr:row>
      <xdr:rowOff>77787</xdr:rowOff>
    </xdr:from>
    <xdr:to>
      <xdr:col>21</xdr:col>
      <xdr:colOff>57150</xdr:colOff>
      <xdr:row>21</xdr:row>
      <xdr:rowOff>25400</xdr:rowOff>
    </xdr:to>
    <xdr:graphicFrame macro="">
      <xdr:nvGraphicFramePr>
        <xdr:cNvPr id="5" name="Chart 4">
          <a:extLst>
            <a:ext uri="{FF2B5EF4-FFF2-40B4-BE49-F238E27FC236}">
              <a16:creationId xmlns:a16="http://schemas.microsoft.com/office/drawing/2014/main" id="{E042980D-7C5D-5BC0-4292-A47A4B32F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453092</xdr:colOff>
      <xdr:row>25</xdr:row>
      <xdr:rowOff>129615</xdr:rowOff>
    </xdr:from>
    <xdr:to>
      <xdr:col>10</xdr:col>
      <xdr:colOff>201707</xdr:colOff>
      <xdr:row>48</xdr:row>
      <xdr:rowOff>7820</xdr:rowOff>
    </xdr:to>
    <xdr:pic>
      <xdr:nvPicPr>
        <xdr:cNvPr id="2" name="Picture 1">
          <a:extLst>
            <a:ext uri="{FF2B5EF4-FFF2-40B4-BE49-F238E27FC236}">
              <a16:creationId xmlns:a16="http://schemas.microsoft.com/office/drawing/2014/main" id="{791119EA-5649-DDB1-01E5-98CA9DBB512A}"/>
            </a:ext>
          </a:extLst>
        </xdr:cNvPr>
        <xdr:cNvPicPr>
          <a:picLocks noChangeAspect="1"/>
        </xdr:cNvPicPr>
      </xdr:nvPicPr>
      <xdr:blipFill>
        <a:blip xmlns:r="http://schemas.openxmlformats.org/officeDocument/2006/relationships" r:embed="rId2"/>
        <a:stretch>
          <a:fillRect/>
        </a:stretch>
      </xdr:blipFill>
      <xdr:spPr>
        <a:xfrm>
          <a:off x="1058210" y="4611968"/>
          <a:ext cx="6158379" cy="400197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1158B7-6115-4F94-A569-6F72C4E9B626}" name="Table1" displayName="Table1" ref="A26:O33" totalsRowShown="0" headerRowDxfId="15" tableBorderDxfId="14">
  <autoFilter ref="A26:O33" xr:uid="{EF1158B7-6115-4F94-A569-6F72C4E9B626}"/>
  <sortState xmlns:xlrd2="http://schemas.microsoft.com/office/spreadsheetml/2017/richdata2" ref="A27:N33">
    <sortCondition ref="N26:N33"/>
  </sortState>
  <tableColumns count="15">
    <tableColumn id="1" xr3:uid="{730A85C1-0A06-4D01-9983-2F7D9CA51E21}" name="Plant ID" dataDxfId="13"/>
    <tableColumn id="2" xr3:uid="{A2D3157B-1DEC-478E-9D59-82584CCDC2CC}" name="Plant name (English)" dataDxfId="12"/>
    <tableColumn id="3" xr3:uid="{03663043-414F-4153-BAA2-40F0D32B4803}" name="Plant name (other language)" dataDxfId="11"/>
    <tableColumn id="4" xr3:uid="{4371A448-1E2C-473D-B594-B4C5D7993C35}" name="Country/Area" dataDxfId="10"/>
    <tableColumn id="5" xr3:uid="{11A757E4-2E7E-41FD-83C0-F3AA17100D81}" name="Status" dataDxfId="9"/>
    <tableColumn id="6" xr3:uid="{BD8F80B9-CE49-465B-91F6-0537DBDBE054}" name="Start date" dataDxfId="8"/>
    <tableColumn id="7" xr3:uid="{2B8F4A76-88CA-4EAB-BC6E-570A9F5E892E}" name="Nominal BOF steel capacity (ttpa)" dataDxfId="7"/>
    <tableColumn id="8" xr3:uid="{3B102A00-8484-47D7-8648-B39637CC9186}" name="Nominal BF capacity (ttpa)" dataDxfId="6"/>
    <tableColumn id="9" xr3:uid="{DE29E0F6-80E3-421D-A30E-8C7BB1855CED}" name="Other/unspecified iron capacity (ttpa)" dataDxfId="5"/>
    <tableColumn id="10" xr3:uid="{AFF013E9-9E52-4C04-930F-30D9A6CAF637}" name="CO2 available" dataDxfId="4"/>
    <tableColumn id="11" xr3:uid="{9824DF2A-7B79-454F-8FB5-135553C26C90}" name="Steel Production Capacity" dataDxfId="3"/>
    <tableColumn id="12" xr3:uid="{79AAB376-E3E2-40BF-913F-DEADB3DE2106}" name="COC, $/tonne" dataDxfId="2"/>
    <tableColumn id="13" xr3:uid="{4120D322-BA6E-4C21-B519-62380CA6CEDE}" name="COA, 2018 $/tonne" dataDxfId="1" dataCellStyle="Currency">
      <calculatedColumnFormula>L27+AVERAGE('Retrofit Cost vs SOC Data'!$B$9,'Retrofit Cost vs SOC Data'!$D$9,'Retrofit Cost vs SOC Data'!$F$9,'Retrofit Cost vs SOC Data'!$H$9,'Retrofit Cost vs SOC Data'!$J$9)</calculatedColumnFormula>
    </tableColumn>
    <tableColumn id="14" xr3:uid="{D2484686-495F-4EB0-B324-8C1598A07D26}" name="COA, 2012 $/tonne" dataDxfId="0">
      <calculatedColumnFormula>M27*cpi!$G$56</calculatedColumnFormula>
    </tableColumn>
    <tableColumn id="15" xr3:uid="{AD44B654-71D8-4362-BF50-FEA3C230AC88}" name="Cumulative Capacity"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C76861-2763-4656-858F-AB2EF015E414}" name="Table2" displayName="Table2" ref="A6:N127" totalsRowShown="0" headerRowCellStyle="Normal 2" dataCellStyle="Normal 2">
  <autoFilter ref="A6:N127" xr:uid="{F2C76861-2763-4656-858F-AB2EF015E414}"/>
  <sortState xmlns:xlrd2="http://schemas.microsoft.com/office/spreadsheetml/2017/richdata2" ref="A7:N127">
    <sortCondition descending="1" ref="L6:L127"/>
  </sortState>
  <tableColumns count="14">
    <tableColumn id="1" xr3:uid="{200104D9-E5CD-4EEC-97DA-2C0C7BE0AE74}" name="REPORTING YEAR" dataCellStyle="Normal 2"/>
    <tableColumn id="2" xr3:uid="{6871B0B9-05F1-4BD9-8101-13523DACA5A4}" name="FACILITY NAME" dataCellStyle="Normal 2"/>
    <tableColumn id="3" xr3:uid="{A618454D-DFB9-4150-BAED-D8F23059B52B}" name="GHGRP ID" dataCellStyle="Normal 2"/>
    <tableColumn id="4" xr3:uid="{E794E559-5EA4-4ABD-AAE3-77B64ABFAE3E}" name="REPORTED ADDRESS" dataCellStyle="Normal 2"/>
    <tableColumn id="5" xr3:uid="{F6913071-513D-4E4B-91B6-4CF3BF630930}" name="LATITUDE" dataCellStyle="Normal 2"/>
    <tableColumn id="6" xr3:uid="{A8E1336D-7C3E-4AC1-9412-4097E1A246CD}" name="LONGITUDE" dataCellStyle="Normal 2"/>
    <tableColumn id="7" xr3:uid="{CA5A7FB4-C74C-464A-AB52-E295FF8A72EA}" name="CITY NAME" dataCellStyle="Normal 2"/>
    <tableColumn id="8" xr3:uid="{AABE0D55-344B-4B8F-8955-82399DEC2C97}" name="COUNTY NAME" dataCellStyle="Normal 2"/>
    <tableColumn id="9" xr3:uid="{9480F967-0BFC-49B6-B526-9795398D4D94}" name="STATE" dataCellStyle="Normal 2"/>
    <tableColumn id="10" xr3:uid="{57476705-6F99-4F16-95DA-9987013F9047}" name="ZIP CODE" dataCellStyle="Normal 2"/>
    <tableColumn id="11" xr3:uid="{4B460F14-903D-46D9-B0BB-0F846F5B6164}" name="PARENT COMPANIES" dataCellStyle="Normal 2"/>
    <tableColumn id="12" xr3:uid="{6A242C1A-281C-4B4B-ABB0-54564D635F90}" name="GHG QUANTITY (METRIC TONS CO2e)" dataCellStyle="Normal 2"/>
    <tableColumn id="13" xr3:uid="{A610B70B-CDF0-4787-A521-AE9B57994D3D}" name="SUBPARTS" dataCellStyle="Normal 2"/>
    <tableColumn id="14" xr3:uid="{A82F8C75-1D0A-4F3F-8ECA-778B9FBE0B6E}" name="Column1"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DD81-76F4-4C10-B3F7-79D02EB8386B}">
  <dimension ref="A1:G62"/>
  <sheetViews>
    <sheetView topLeftCell="A49" workbookViewId="0">
      <selection activeCell="G56" sqref="G56"/>
    </sheetView>
  </sheetViews>
  <sheetFormatPr defaultRowHeight="14.5" x14ac:dyDescent="0.35"/>
  <sheetData>
    <row r="1" spans="1:7" x14ac:dyDescent="0.35">
      <c r="A1" t="s">
        <v>112</v>
      </c>
    </row>
    <row r="2" spans="1:7" x14ac:dyDescent="0.35">
      <c r="A2" t="s">
        <v>113</v>
      </c>
    </row>
    <row r="3" spans="1:7" x14ac:dyDescent="0.35">
      <c r="A3" t="s">
        <v>114</v>
      </c>
    </row>
    <row r="4" spans="1:7" x14ac:dyDescent="0.35">
      <c r="A4" t="s">
        <v>115</v>
      </c>
      <c r="B4" t="s">
        <v>116</v>
      </c>
      <c r="D4" t="s">
        <v>117</v>
      </c>
      <c r="E4" t="s">
        <v>118</v>
      </c>
      <c r="G4" s="38" t="s">
        <v>119</v>
      </c>
    </row>
    <row r="5" spans="1:7" x14ac:dyDescent="0.35">
      <c r="B5" t="s">
        <v>120</v>
      </c>
      <c r="C5" t="s">
        <v>121</v>
      </c>
      <c r="E5" t="s">
        <v>122</v>
      </c>
      <c r="F5" t="s">
        <v>117</v>
      </c>
    </row>
    <row r="6" spans="1:7" x14ac:dyDescent="0.35">
      <c r="A6" t="s">
        <v>123</v>
      </c>
      <c r="B6" t="s">
        <v>124</v>
      </c>
      <c r="C6" t="s">
        <v>124</v>
      </c>
      <c r="D6">
        <v>34.799999999999997</v>
      </c>
      <c r="E6">
        <v>4.7</v>
      </c>
      <c r="F6">
        <v>4.2</v>
      </c>
    </row>
    <row r="7" spans="1:7" x14ac:dyDescent="0.35">
      <c r="A7" t="s">
        <v>125</v>
      </c>
      <c r="B7" t="s">
        <v>124</v>
      </c>
      <c r="C7" t="s">
        <v>124</v>
      </c>
      <c r="D7">
        <v>36.700000000000003</v>
      </c>
      <c r="E7">
        <v>6.2</v>
      </c>
      <c r="F7">
        <v>5.5</v>
      </c>
    </row>
    <row r="8" spans="1:7" x14ac:dyDescent="0.35">
      <c r="A8" t="s">
        <v>126</v>
      </c>
      <c r="B8" t="s">
        <v>124</v>
      </c>
      <c r="C8" t="s">
        <v>124</v>
      </c>
      <c r="D8">
        <v>38.799999999999997</v>
      </c>
      <c r="E8">
        <v>5.6</v>
      </c>
      <c r="F8">
        <v>5.7</v>
      </c>
    </row>
    <row r="9" spans="1:7" x14ac:dyDescent="0.35">
      <c r="A9" t="s">
        <v>127</v>
      </c>
      <c r="B9" t="s">
        <v>124</v>
      </c>
      <c r="C9" t="s">
        <v>124</v>
      </c>
      <c r="D9">
        <v>40.5</v>
      </c>
      <c r="E9">
        <v>3.3</v>
      </c>
      <c r="F9">
        <v>4.4000000000000004</v>
      </c>
    </row>
    <row r="10" spans="1:7" x14ac:dyDescent="0.35">
      <c r="A10" t="s">
        <v>128</v>
      </c>
      <c r="B10" t="s">
        <v>124</v>
      </c>
      <c r="C10" t="s">
        <v>124</v>
      </c>
      <c r="D10">
        <v>41.8</v>
      </c>
      <c r="E10">
        <v>3.4</v>
      </c>
      <c r="F10">
        <v>3.2</v>
      </c>
    </row>
    <row r="11" spans="1:7" x14ac:dyDescent="0.35">
      <c r="A11" t="s">
        <v>129</v>
      </c>
      <c r="B11" t="s">
        <v>124</v>
      </c>
      <c r="C11" t="s">
        <v>124</v>
      </c>
      <c r="D11">
        <v>44.4</v>
      </c>
      <c r="E11">
        <v>8.6999999999999993</v>
      </c>
      <c r="F11">
        <v>6.2</v>
      </c>
    </row>
    <row r="12" spans="1:7" x14ac:dyDescent="0.35">
      <c r="A12" t="s">
        <v>130</v>
      </c>
      <c r="B12" t="s">
        <v>124</v>
      </c>
      <c r="C12" t="s">
        <v>124</v>
      </c>
      <c r="D12">
        <v>49.3</v>
      </c>
      <c r="E12">
        <v>12.3</v>
      </c>
      <c r="F12">
        <v>11</v>
      </c>
    </row>
    <row r="13" spans="1:7" x14ac:dyDescent="0.35">
      <c r="A13" t="s">
        <v>131</v>
      </c>
      <c r="B13" t="s">
        <v>124</v>
      </c>
      <c r="C13" t="s">
        <v>124</v>
      </c>
      <c r="D13">
        <v>53.8</v>
      </c>
      <c r="E13">
        <v>6.9</v>
      </c>
      <c r="F13">
        <v>9.1</v>
      </c>
    </row>
    <row r="14" spans="1:7" x14ac:dyDescent="0.35">
      <c r="A14" t="s">
        <v>132</v>
      </c>
      <c r="B14" t="s">
        <v>124</v>
      </c>
      <c r="C14" t="s">
        <v>124</v>
      </c>
      <c r="D14">
        <v>56.9</v>
      </c>
      <c r="E14">
        <v>4.9000000000000004</v>
      </c>
      <c r="F14">
        <v>5.8</v>
      </c>
    </row>
    <row r="15" spans="1:7" x14ac:dyDescent="0.35">
      <c r="A15" t="s">
        <v>133</v>
      </c>
      <c r="B15" t="s">
        <v>124</v>
      </c>
      <c r="C15" t="s">
        <v>124</v>
      </c>
      <c r="D15">
        <v>60.6</v>
      </c>
      <c r="E15">
        <v>6.7</v>
      </c>
      <c r="F15">
        <v>6.5</v>
      </c>
    </row>
    <row r="16" spans="1:7" x14ac:dyDescent="0.35">
      <c r="A16" t="s">
        <v>134</v>
      </c>
      <c r="B16" t="s">
        <v>124</v>
      </c>
      <c r="C16" t="s">
        <v>124</v>
      </c>
      <c r="D16">
        <v>65.2</v>
      </c>
      <c r="E16">
        <v>9</v>
      </c>
      <c r="F16">
        <v>7.6</v>
      </c>
    </row>
    <row r="17" spans="1:7" x14ac:dyDescent="0.35">
      <c r="A17" t="s">
        <v>135</v>
      </c>
      <c r="B17" t="s">
        <v>124</v>
      </c>
      <c r="C17" t="s">
        <v>124</v>
      </c>
      <c r="D17">
        <v>72.599999999999994</v>
      </c>
      <c r="E17">
        <v>13.3</v>
      </c>
      <c r="F17">
        <v>11.3</v>
      </c>
    </row>
    <row r="18" spans="1:7" x14ac:dyDescent="0.35">
      <c r="A18" t="s">
        <v>136</v>
      </c>
      <c r="B18" t="s">
        <v>124</v>
      </c>
      <c r="C18" t="s">
        <v>124</v>
      </c>
      <c r="D18">
        <v>82.4</v>
      </c>
      <c r="E18">
        <v>12.5</v>
      </c>
      <c r="F18">
        <v>13.5</v>
      </c>
    </row>
    <row r="19" spans="1:7" x14ac:dyDescent="0.35">
      <c r="A19" t="s">
        <v>137</v>
      </c>
      <c r="B19" t="s">
        <v>124</v>
      </c>
      <c r="C19" t="s">
        <v>124</v>
      </c>
      <c r="D19">
        <v>90.9</v>
      </c>
      <c r="E19">
        <v>8.9</v>
      </c>
      <c r="F19">
        <v>10.3</v>
      </c>
    </row>
    <row r="20" spans="1:7" x14ac:dyDescent="0.35">
      <c r="A20" t="s">
        <v>138</v>
      </c>
      <c r="B20" t="s">
        <v>124</v>
      </c>
      <c r="C20" t="s">
        <v>124</v>
      </c>
      <c r="D20">
        <v>96.5</v>
      </c>
      <c r="E20">
        <v>3.8</v>
      </c>
      <c r="F20">
        <v>6.2</v>
      </c>
    </row>
    <row r="21" spans="1:7" x14ac:dyDescent="0.35">
      <c r="A21" t="s">
        <v>139</v>
      </c>
      <c r="B21" t="s">
        <v>124</v>
      </c>
      <c r="C21" t="s">
        <v>124</v>
      </c>
      <c r="D21">
        <v>99.6</v>
      </c>
      <c r="E21">
        <v>3.8</v>
      </c>
      <c r="F21">
        <v>3.2</v>
      </c>
    </row>
    <row r="22" spans="1:7" x14ac:dyDescent="0.35">
      <c r="A22" t="s">
        <v>140</v>
      </c>
      <c r="B22" s="39">
        <v>102.9</v>
      </c>
      <c r="C22" s="39">
        <v>104.9</v>
      </c>
      <c r="D22" s="39">
        <v>103.9</v>
      </c>
      <c r="E22">
        <v>3.9</v>
      </c>
      <c r="F22">
        <v>4.3</v>
      </c>
    </row>
    <row r="23" spans="1:7" x14ac:dyDescent="0.35">
      <c r="A23" t="s">
        <v>141</v>
      </c>
      <c r="B23" s="39">
        <v>106.6</v>
      </c>
      <c r="C23" s="39">
        <v>108.5</v>
      </c>
      <c r="D23" s="39">
        <v>107.6</v>
      </c>
      <c r="E23">
        <v>3.8</v>
      </c>
      <c r="F23">
        <v>3.6</v>
      </c>
    </row>
    <row r="24" spans="1:7" x14ac:dyDescent="0.35">
      <c r="A24" t="s">
        <v>142</v>
      </c>
      <c r="B24" s="39">
        <v>109.1</v>
      </c>
      <c r="C24" s="39">
        <v>110.1</v>
      </c>
      <c r="D24" s="39">
        <v>109.6</v>
      </c>
      <c r="E24">
        <v>1.1000000000000001</v>
      </c>
      <c r="F24">
        <v>1.9</v>
      </c>
    </row>
    <row r="25" spans="1:7" x14ac:dyDescent="0.35">
      <c r="A25" t="s">
        <v>143</v>
      </c>
      <c r="B25" s="39">
        <v>112.4</v>
      </c>
      <c r="C25" s="39">
        <v>114.9</v>
      </c>
      <c r="D25" s="39">
        <v>113.6</v>
      </c>
      <c r="E25">
        <v>4.4000000000000004</v>
      </c>
      <c r="F25">
        <v>3.6</v>
      </c>
    </row>
    <row r="26" spans="1:7" x14ac:dyDescent="0.35">
      <c r="A26" t="s">
        <v>144</v>
      </c>
      <c r="B26" s="39">
        <v>116.8</v>
      </c>
      <c r="C26" s="39">
        <v>119.7</v>
      </c>
      <c r="D26" s="39">
        <v>118.3</v>
      </c>
      <c r="E26">
        <v>4.4000000000000004</v>
      </c>
      <c r="F26">
        <v>4.0999999999999996</v>
      </c>
    </row>
    <row r="27" spans="1:7" x14ac:dyDescent="0.35">
      <c r="A27" t="s">
        <v>145</v>
      </c>
      <c r="B27" s="39">
        <v>122.7</v>
      </c>
      <c r="C27" s="39">
        <v>125.3</v>
      </c>
      <c r="D27" s="39">
        <v>124</v>
      </c>
      <c r="E27">
        <v>4.5999999999999996</v>
      </c>
      <c r="F27">
        <v>4.8</v>
      </c>
    </row>
    <row r="28" spans="1:7" x14ac:dyDescent="0.35">
      <c r="A28" t="s">
        <v>146</v>
      </c>
      <c r="B28" s="39">
        <v>128.69999999999999</v>
      </c>
      <c r="C28" s="39">
        <v>132.6</v>
      </c>
      <c r="D28" s="39">
        <v>130.69999999999999</v>
      </c>
      <c r="E28">
        <v>6.1</v>
      </c>
      <c r="F28">
        <v>5.4</v>
      </c>
      <c r="G28" s="40">
        <v>1.7566488140780414</v>
      </c>
    </row>
    <row r="29" spans="1:7" x14ac:dyDescent="0.35">
      <c r="A29" t="s">
        <v>147</v>
      </c>
      <c r="B29" s="39">
        <v>135.19999999999999</v>
      </c>
      <c r="C29" s="39">
        <v>137.19999999999999</v>
      </c>
      <c r="D29" s="39">
        <v>136.19999999999999</v>
      </c>
      <c r="E29">
        <v>3.1</v>
      </c>
      <c r="F29">
        <v>4.2</v>
      </c>
      <c r="G29" s="40">
        <v>1.6857121879588841</v>
      </c>
    </row>
    <row r="30" spans="1:7" x14ac:dyDescent="0.35">
      <c r="A30" t="s">
        <v>148</v>
      </c>
      <c r="B30" s="39">
        <v>139.19999999999999</v>
      </c>
      <c r="C30" s="39">
        <v>141.4</v>
      </c>
      <c r="D30" s="39">
        <v>140.30000000000001</v>
      </c>
      <c r="E30">
        <v>2.9</v>
      </c>
      <c r="F30">
        <v>3</v>
      </c>
      <c r="G30" s="40">
        <v>1.6364504632929435</v>
      </c>
    </row>
    <row r="31" spans="1:7" x14ac:dyDescent="0.35">
      <c r="A31" t="s">
        <v>149</v>
      </c>
      <c r="B31" s="39">
        <v>143.69999999999999</v>
      </c>
      <c r="C31" s="39">
        <v>145.30000000000001</v>
      </c>
      <c r="D31" s="39">
        <v>144.5</v>
      </c>
      <c r="E31">
        <v>2.7</v>
      </c>
      <c r="F31">
        <v>3</v>
      </c>
      <c r="G31" s="40">
        <v>1.5888858131487889</v>
      </c>
    </row>
    <row r="32" spans="1:7" x14ac:dyDescent="0.35">
      <c r="A32" t="s">
        <v>150</v>
      </c>
      <c r="B32" s="39">
        <v>147.19999999999999</v>
      </c>
      <c r="C32" s="39">
        <v>149.30000000000001</v>
      </c>
      <c r="D32" s="39">
        <v>148.19999999999999</v>
      </c>
      <c r="E32">
        <v>2.7</v>
      </c>
      <c r="F32">
        <v>2.6</v>
      </c>
      <c r="G32" s="40">
        <v>1.5492172739541161</v>
      </c>
    </row>
    <row r="33" spans="1:7" x14ac:dyDescent="0.35">
      <c r="A33" t="s">
        <v>151</v>
      </c>
      <c r="B33" s="39">
        <v>151.5</v>
      </c>
      <c r="C33" s="39">
        <v>153.19999999999999</v>
      </c>
      <c r="D33" s="39">
        <v>152.4</v>
      </c>
      <c r="E33">
        <v>2.5</v>
      </c>
      <c r="F33">
        <v>2.8</v>
      </c>
      <c r="G33" s="40">
        <v>1.5065223097112861</v>
      </c>
    </row>
    <row r="34" spans="1:7" x14ac:dyDescent="0.35">
      <c r="A34" t="s">
        <v>152</v>
      </c>
      <c r="B34" s="39">
        <v>155.80000000000001</v>
      </c>
      <c r="C34" s="39">
        <v>157.9</v>
      </c>
      <c r="D34" s="39">
        <v>156.9</v>
      </c>
      <c r="E34">
        <v>3.3</v>
      </c>
      <c r="F34">
        <v>3</v>
      </c>
      <c r="G34" s="40">
        <v>1.4633142128744423</v>
      </c>
    </row>
    <row r="35" spans="1:7" x14ac:dyDescent="0.35">
      <c r="A35" t="s">
        <v>153</v>
      </c>
      <c r="B35" s="39">
        <v>159.9</v>
      </c>
      <c r="C35" s="39">
        <v>161.19999999999999</v>
      </c>
      <c r="D35" s="39">
        <v>160.5</v>
      </c>
      <c r="E35">
        <v>1.7</v>
      </c>
      <c r="F35">
        <v>2.2999999999999998</v>
      </c>
      <c r="G35" s="40">
        <v>1.4304922118380061</v>
      </c>
    </row>
    <row r="36" spans="1:7" x14ac:dyDescent="0.35">
      <c r="A36" t="s">
        <v>154</v>
      </c>
      <c r="B36" s="39">
        <v>162.30000000000001</v>
      </c>
      <c r="C36" s="39">
        <v>163.69999999999999</v>
      </c>
      <c r="D36" s="39">
        <v>163</v>
      </c>
      <c r="E36">
        <v>1.6</v>
      </c>
      <c r="F36">
        <v>1.6</v>
      </c>
      <c r="G36" s="40">
        <v>1.4085521472392637</v>
      </c>
    </row>
    <row r="37" spans="1:7" x14ac:dyDescent="0.35">
      <c r="A37" t="s">
        <v>155</v>
      </c>
      <c r="B37" s="39">
        <v>165.4</v>
      </c>
      <c r="C37" s="39">
        <v>167.8</v>
      </c>
      <c r="D37" s="39">
        <v>166.6</v>
      </c>
      <c r="E37">
        <v>2.7</v>
      </c>
      <c r="F37">
        <v>2.2000000000000002</v>
      </c>
      <c r="G37" s="40">
        <v>1.3781152460984394</v>
      </c>
    </row>
    <row r="38" spans="1:7" x14ac:dyDescent="0.35">
      <c r="A38" t="s">
        <v>156</v>
      </c>
      <c r="B38" s="39">
        <v>170.8</v>
      </c>
      <c r="C38" s="39">
        <v>173.6</v>
      </c>
      <c r="D38" s="39">
        <v>172.2</v>
      </c>
      <c r="E38">
        <v>3.4</v>
      </c>
      <c r="F38">
        <v>3.4</v>
      </c>
      <c r="G38" s="40">
        <v>1.3332984901277585</v>
      </c>
    </row>
    <row r="39" spans="1:7" x14ac:dyDescent="0.35">
      <c r="A39" t="s">
        <v>157</v>
      </c>
      <c r="B39" s="39">
        <v>176.6</v>
      </c>
      <c r="C39" s="39">
        <v>177.5</v>
      </c>
      <c r="D39" s="39">
        <v>177.1</v>
      </c>
      <c r="E39">
        <v>1.6</v>
      </c>
      <c r="F39">
        <v>2.8</v>
      </c>
      <c r="G39" s="40">
        <v>1.2964088085827217</v>
      </c>
    </row>
    <row r="40" spans="1:7" x14ac:dyDescent="0.35">
      <c r="A40" t="s">
        <v>158</v>
      </c>
      <c r="B40" s="39">
        <v>178.9</v>
      </c>
      <c r="C40" s="39">
        <v>180.9</v>
      </c>
      <c r="D40" s="39">
        <v>179.9</v>
      </c>
      <c r="E40">
        <v>2.4</v>
      </c>
      <c r="F40">
        <v>1.6</v>
      </c>
      <c r="G40" s="40">
        <v>1.276231239577543</v>
      </c>
    </row>
    <row r="41" spans="1:7" x14ac:dyDescent="0.35">
      <c r="A41" t="s">
        <v>159</v>
      </c>
      <c r="B41" s="39">
        <v>183.3</v>
      </c>
      <c r="C41" s="39">
        <v>184.6</v>
      </c>
      <c r="D41" s="39">
        <v>184</v>
      </c>
      <c r="E41">
        <v>1.9</v>
      </c>
      <c r="F41">
        <v>2.2999999999999998</v>
      </c>
      <c r="G41" s="40">
        <v>1.2477934782608695</v>
      </c>
    </row>
    <row r="42" spans="1:7" x14ac:dyDescent="0.35">
      <c r="A42" t="s">
        <v>160</v>
      </c>
      <c r="B42" s="39">
        <v>187.6</v>
      </c>
      <c r="C42" s="39">
        <v>190.2</v>
      </c>
      <c r="D42" s="39">
        <v>188.9</v>
      </c>
      <c r="E42">
        <v>3.3</v>
      </c>
      <c r="F42">
        <v>2.7</v>
      </c>
      <c r="G42" s="40">
        <v>1.2154261514028586</v>
      </c>
    </row>
    <row r="43" spans="1:7" x14ac:dyDescent="0.35">
      <c r="A43" t="s">
        <v>161</v>
      </c>
      <c r="B43" s="39">
        <v>193.2</v>
      </c>
      <c r="C43" s="39">
        <v>197.4</v>
      </c>
      <c r="D43" s="39">
        <v>195.3</v>
      </c>
      <c r="E43">
        <v>3.4</v>
      </c>
      <c r="F43">
        <v>3.4</v>
      </c>
      <c r="G43" s="40">
        <v>1.1755965181771633</v>
      </c>
    </row>
    <row r="44" spans="1:7" x14ac:dyDescent="0.35">
      <c r="A44" t="s">
        <v>162</v>
      </c>
      <c r="B44" s="39">
        <v>200.6</v>
      </c>
      <c r="C44" s="39">
        <v>202.6</v>
      </c>
      <c r="D44" s="39">
        <v>201.6</v>
      </c>
      <c r="E44">
        <v>2.5</v>
      </c>
      <c r="F44">
        <v>3.2</v>
      </c>
      <c r="G44" s="40">
        <v>1.1388591269841271</v>
      </c>
    </row>
    <row r="45" spans="1:7" x14ac:dyDescent="0.35">
      <c r="A45" t="s">
        <v>163</v>
      </c>
      <c r="B45" s="41">
        <v>205.709</v>
      </c>
      <c r="C45" s="41">
        <v>208.976</v>
      </c>
      <c r="D45" s="41">
        <v>207.34200000000001</v>
      </c>
      <c r="E45">
        <v>4.0999999999999996</v>
      </c>
      <c r="F45">
        <v>2.8</v>
      </c>
      <c r="G45" s="40">
        <v>1.107320272786025</v>
      </c>
    </row>
    <row r="46" spans="1:7" x14ac:dyDescent="0.35">
      <c r="A46" t="s">
        <v>164</v>
      </c>
      <c r="B46" s="41">
        <v>214.429</v>
      </c>
      <c r="C46" s="41">
        <v>216.17699999999999</v>
      </c>
      <c r="D46" s="41">
        <v>215.303</v>
      </c>
      <c r="E46">
        <v>0.1</v>
      </c>
      <c r="F46">
        <v>3.8</v>
      </c>
      <c r="G46" s="40">
        <v>1.0663762232760343</v>
      </c>
    </row>
    <row r="47" spans="1:7" x14ac:dyDescent="0.35">
      <c r="A47" t="s">
        <v>165</v>
      </c>
      <c r="B47" s="41">
        <v>213.13900000000001</v>
      </c>
      <c r="C47" s="41">
        <v>215.935</v>
      </c>
      <c r="D47" s="41">
        <v>214.53700000000001</v>
      </c>
      <c r="E47">
        <v>2.7</v>
      </c>
      <c r="F47">
        <v>-0.4</v>
      </c>
      <c r="G47" s="40">
        <v>1.0701836979169095</v>
      </c>
    </row>
    <row r="48" spans="1:7" x14ac:dyDescent="0.35">
      <c r="A48" t="s">
        <v>166</v>
      </c>
      <c r="B48" s="41">
        <v>217.535</v>
      </c>
      <c r="C48" s="41">
        <v>218.57599999999999</v>
      </c>
      <c r="D48" s="41">
        <v>218.05600000000001</v>
      </c>
      <c r="E48">
        <v>1.5</v>
      </c>
      <c r="F48">
        <v>1.6</v>
      </c>
      <c r="G48" s="40">
        <v>1.0529130131709286</v>
      </c>
    </row>
    <row r="49" spans="1:7" x14ac:dyDescent="0.35">
      <c r="A49" t="s">
        <v>167</v>
      </c>
      <c r="B49" s="41">
        <v>223.59800000000001</v>
      </c>
      <c r="C49" s="41">
        <v>226.28</v>
      </c>
      <c r="D49" s="41">
        <v>224.93899999999999</v>
      </c>
      <c r="E49">
        <v>3</v>
      </c>
      <c r="F49">
        <v>3.2</v>
      </c>
      <c r="G49" s="40">
        <v>1.0206944993976144</v>
      </c>
    </row>
    <row r="50" spans="1:7" x14ac:dyDescent="0.35">
      <c r="A50" t="s">
        <v>168</v>
      </c>
      <c r="B50" s="41">
        <v>228.85</v>
      </c>
      <c r="C50" s="41">
        <v>230.33799999999999</v>
      </c>
      <c r="D50" s="41">
        <v>229.59399999999999</v>
      </c>
      <c r="E50">
        <v>1.7</v>
      </c>
      <c r="F50">
        <v>2.1</v>
      </c>
      <c r="G50" s="40">
        <v>1</v>
      </c>
    </row>
    <row r="51" spans="1:7" x14ac:dyDescent="0.35">
      <c r="A51" t="s">
        <v>169</v>
      </c>
      <c r="B51" s="41">
        <v>232.36600000000001</v>
      </c>
      <c r="C51" s="41">
        <v>233.548</v>
      </c>
      <c r="D51" s="41">
        <v>232.95699999999999</v>
      </c>
      <c r="E51">
        <v>1.5</v>
      </c>
      <c r="F51">
        <v>1.5</v>
      </c>
      <c r="G51" s="40">
        <v>0.98556385942470071</v>
      </c>
    </row>
    <row r="52" spans="1:7" x14ac:dyDescent="0.35">
      <c r="A52" t="s">
        <v>170</v>
      </c>
      <c r="B52" s="41">
        <v>236.38399999999999</v>
      </c>
      <c r="C52" s="41">
        <v>237.08799999999999</v>
      </c>
      <c r="D52" s="41">
        <v>236.73599999999999</v>
      </c>
      <c r="E52">
        <v>0.8</v>
      </c>
      <c r="F52">
        <v>1.6</v>
      </c>
      <c r="G52" s="40">
        <v>0.96983137334414704</v>
      </c>
    </row>
    <row r="53" spans="1:7" x14ac:dyDescent="0.35">
      <c r="A53" t="s">
        <v>171</v>
      </c>
      <c r="B53" s="41">
        <v>236.26499999999999</v>
      </c>
      <c r="C53" s="41">
        <v>237.76900000000001</v>
      </c>
      <c r="D53" s="41">
        <v>237.017</v>
      </c>
      <c r="E53">
        <v>0.7</v>
      </c>
      <c r="F53">
        <v>0.1</v>
      </c>
      <c r="G53" s="40">
        <v>0.9686815713640794</v>
      </c>
    </row>
    <row r="54" spans="1:7" x14ac:dyDescent="0.35">
      <c r="A54" t="s">
        <v>172</v>
      </c>
      <c r="B54" s="41">
        <v>238.77799999999999</v>
      </c>
      <c r="C54" s="41">
        <v>241.23699999999999</v>
      </c>
      <c r="D54" s="41">
        <v>240.00700000000001</v>
      </c>
      <c r="E54">
        <v>2.1</v>
      </c>
      <c r="F54">
        <v>1.3</v>
      </c>
      <c r="G54" s="40">
        <v>0.95661376543184151</v>
      </c>
    </row>
    <row r="55" spans="1:7" x14ac:dyDescent="0.35">
      <c r="A55" t="s">
        <v>173</v>
      </c>
      <c r="B55" s="41">
        <v>244.07599999999999</v>
      </c>
      <c r="C55" s="41">
        <v>246.16300000000001</v>
      </c>
      <c r="D55" s="41">
        <v>245.12</v>
      </c>
      <c r="E55">
        <v>2.1</v>
      </c>
      <c r="F55">
        <v>2.1</v>
      </c>
      <c r="G55" s="40">
        <v>0.93665959530026111</v>
      </c>
    </row>
    <row r="56" spans="1:7" x14ac:dyDescent="0.35">
      <c r="A56" t="s">
        <v>174</v>
      </c>
      <c r="B56" s="41">
        <v>250.089</v>
      </c>
      <c r="C56" s="41">
        <v>252.125</v>
      </c>
      <c r="D56" s="41">
        <v>251.107</v>
      </c>
      <c r="E56">
        <v>1.9</v>
      </c>
      <c r="F56">
        <v>2.4</v>
      </c>
      <c r="G56" s="40">
        <v>0.9143273584567535</v>
      </c>
    </row>
    <row r="57" spans="1:7" x14ac:dyDescent="0.35">
      <c r="A57" t="s">
        <v>175</v>
      </c>
      <c r="B57" s="41">
        <v>254.41200000000001</v>
      </c>
      <c r="C57" s="41">
        <v>256.90300000000002</v>
      </c>
      <c r="D57" s="41">
        <v>255.65700000000001</v>
      </c>
      <c r="E57">
        <v>2.2999999999999998</v>
      </c>
      <c r="F57">
        <v>1.8</v>
      </c>
      <c r="G57" s="40">
        <v>0.89805481563188172</v>
      </c>
    </row>
    <row r="58" spans="1:7" x14ac:dyDescent="0.35">
      <c r="A58" t="s">
        <v>176</v>
      </c>
      <c r="B58" s="41">
        <v>257.55700000000002</v>
      </c>
      <c r="C58" s="41">
        <v>260.065</v>
      </c>
      <c r="D58" s="41">
        <v>258.81099999999998</v>
      </c>
      <c r="E58">
        <v>1.4</v>
      </c>
      <c r="F58">
        <v>1.2</v>
      </c>
      <c r="G58" s="40">
        <v>0.88711067149387013</v>
      </c>
    </row>
    <row r="59" spans="1:7" x14ac:dyDescent="0.35">
      <c r="A59" t="s">
        <v>177</v>
      </c>
      <c r="B59" s="41">
        <v>266.23599999999999</v>
      </c>
      <c r="C59" s="41">
        <v>275.70299999999997</v>
      </c>
      <c r="D59" s="41">
        <v>270.97000000000003</v>
      </c>
      <c r="E59">
        <v>7</v>
      </c>
      <c r="F59">
        <v>4.7</v>
      </c>
      <c r="G59" s="40">
        <v>0.84730412960844359</v>
      </c>
    </row>
    <row r="60" spans="1:7" x14ac:dyDescent="0.35">
      <c r="A60" t="s">
        <v>178</v>
      </c>
      <c r="B60" s="41">
        <v>288.34699999999998</v>
      </c>
      <c r="C60" s="41">
        <v>296.96300000000002</v>
      </c>
      <c r="D60" s="41">
        <v>292.65499999999997</v>
      </c>
      <c r="E60">
        <v>6.5</v>
      </c>
      <c r="F60">
        <v>8</v>
      </c>
      <c r="G60" s="40">
        <v>0.78452102304761584</v>
      </c>
    </row>
    <row r="61" spans="1:7" x14ac:dyDescent="0.35">
      <c r="A61" t="s">
        <v>179</v>
      </c>
      <c r="B61" s="41">
        <v>302.40800000000002</v>
      </c>
      <c r="C61" s="41">
        <v>306.99599999999998</v>
      </c>
      <c r="D61" s="41">
        <v>304.702</v>
      </c>
      <c r="G61" s="40">
        <v>0.75350342301658668</v>
      </c>
    </row>
    <row r="62" spans="1:7" x14ac:dyDescent="0.35">
      <c r="A62" t="s">
        <v>180</v>
      </c>
      <c r="B62">
        <v>312.14499999999998</v>
      </c>
      <c r="C62">
        <v>315.233</v>
      </c>
      <c r="D62">
        <v>313.68900000000002</v>
      </c>
      <c r="G62" s="40">
        <v>0.73191600598044548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C156-9C48-4ECE-9567-190CC3AD7E45}">
  <dimension ref="A1:K336"/>
  <sheetViews>
    <sheetView zoomScale="85" zoomScaleNormal="85" workbookViewId="0">
      <selection activeCell="E20" sqref="E20"/>
    </sheetView>
  </sheetViews>
  <sheetFormatPr defaultRowHeight="14.5" x14ac:dyDescent="0.35"/>
  <cols>
    <col min="1" max="1" width="17.6328125" customWidth="1"/>
    <col min="2" max="11" width="14.08984375" customWidth="1"/>
  </cols>
  <sheetData>
    <row r="1" spans="1:11" x14ac:dyDescent="0.35">
      <c r="A1" s="28" t="s">
        <v>224</v>
      </c>
    </row>
    <row r="2" spans="1:11" ht="19" thickBot="1" x14ac:dyDescent="0.5">
      <c r="B2" s="57" t="s">
        <v>0</v>
      </c>
      <c r="C2" s="57"/>
      <c r="D2" s="57"/>
      <c r="E2" s="57"/>
      <c r="F2" s="57"/>
      <c r="G2" s="57"/>
      <c r="H2" s="57"/>
      <c r="I2" s="57"/>
      <c r="J2" s="57"/>
      <c r="K2" s="57"/>
    </row>
    <row r="3" spans="1:11" ht="16.5" thickBot="1" x14ac:dyDescent="0.45">
      <c r="B3" s="58" t="s">
        <v>1</v>
      </c>
      <c r="C3" s="59"/>
      <c r="D3" s="60" t="s">
        <v>2</v>
      </c>
      <c r="E3" s="60"/>
      <c r="F3" s="61" t="s">
        <v>3</v>
      </c>
      <c r="G3" s="62"/>
      <c r="H3" s="63" t="s">
        <v>4</v>
      </c>
      <c r="I3" s="63"/>
      <c r="J3" s="64" t="s">
        <v>5</v>
      </c>
      <c r="K3" s="65"/>
    </row>
    <row r="4" spans="1:11" ht="15" thickBot="1" x14ac:dyDescent="0.4">
      <c r="B4" s="52" t="s">
        <v>181</v>
      </c>
      <c r="C4" s="54"/>
      <c r="D4" s="54"/>
      <c r="E4" s="54"/>
      <c r="F4" s="54"/>
      <c r="G4" s="54"/>
      <c r="H4" s="54"/>
      <c r="I4" s="54"/>
      <c r="J4" s="54"/>
      <c r="K4" s="56"/>
    </row>
    <row r="5" spans="1:11" ht="15" thickBot="1" x14ac:dyDescent="0.4">
      <c r="B5" s="42">
        <v>37964.11302245759</v>
      </c>
      <c r="C5" s="43">
        <v>1309.1073456019863</v>
      </c>
      <c r="D5" s="44">
        <v>74664.849479542972</v>
      </c>
      <c r="E5" s="45">
        <v>829.60943866158846</v>
      </c>
      <c r="F5" s="46">
        <v>71351.376159508858</v>
      </c>
      <c r="G5" s="47">
        <v>435.64291563820706</v>
      </c>
      <c r="H5" s="48">
        <v>42242.863154188621</v>
      </c>
      <c r="I5" s="49">
        <v>422.4286315418862</v>
      </c>
      <c r="J5" s="50">
        <v>16316.934736058005</v>
      </c>
      <c r="K5" s="51">
        <v>53.14962454742021</v>
      </c>
    </row>
    <row r="6" spans="1:11" ht="29.5" thickBot="1" x14ac:dyDescent="0.4">
      <c r="B6" s="42" t="s">
        <v>219</v>
      </c>
      <c r="C6" s="79" t="s">
        <v>220</v>
      </c>
      <c r="D6" s="87" t="s">
        <v>219</v>
      </c>
      <c r="E6" s="87" t="s">
        <v>220</v>
      </c>
      <c r="F6" s="80" t="s">
        <v>219</v>
      </c>
      <c r="G6" s="80" t="s">
        <v>220</v>
      </c>
      <c r="H6" s="88" t="s">
        <v>219</v>
      </c>
      <c r="I6" s="88" t="s">
        <v>220</v>
      </c>
      <c r="J6" s="81" t="s">
        <v>219</v>
      </c>
      <c r="K6" s="51" t="s">
        <v>220</v>
      </c>
    </row>
    <row r="7" spans="1:11" x14ac:dyDescent="0.35">
      <c r="A7" t="s">
        <v>223</v>
      </c>
      <c r="B7" s="82">
        <v>71.738248710913936</v>
      </c>
      <c r="C7" s="82">
        <v>58.067922060127145</v>
      </c>
      <c r="D7" s="83">
        <v>101.94957782309591</v>
      </c>
      <c r="E7" s="83">
        <v>75.547457478602084</v>
      </c>
      <c r="F7" s="84">
        <v>83.430431454081202</v>
      </c>
      <c r="G7" s="84">
        <v>68.436788120105632</v>
      </c>
      <c r="H7" s="85">
        <v>97.106488439429938</v>
      </c>
      <c r="I7" s="85">
        <v>76.045226534806858</v>
      </c>
      <c r="J7" s="86">
        <v>99.328024581768645</v>
      </c>
      <c r="K7" s="86">
        <v>89.328024581768673</v>
      </c>
    </row>
    <row r="8" spans="1:11" x14ac:dyDescent="0.35">
      <c r="A8" t="s">
        <v>222</v>
      </c>
      <c r="B8" s="82">
        <v>60.158202762212611</v>
      </c>
      <c r="C8" s="82">
        <v>56.803171203155202</v>
      </c>
      <c r="D8" s="83">
        <v>90.032265394658594</v>
      </c>
      <c r="E8" s="83">
        <v>75.547457478602084</v>
      </c>
      <c r="F8" s="84">
        <v>72.834266229331703</v>
      </c>
      <c r="G8" s="84">
        <v>68.436788120105632</v>
      </c>
      <c r="H8" s="85">
        <v>85.820971235271202</v>
      </c>
      <c r="I8" s="85">
        <v>76.045226534806844</v>
      </c>
      <c r="J8" s="86">
        <v>89.328024581768673</v>
      </c>
      <c r="K8" s="86">
        <v>89.328024581768673</v>
      </c>
    </row>
    <row r="9" spans="1:11" ht="15" thickBot="1" x14ac:dyDescent="0.4">
      <c r="A9" t="s">
        <v>221</v>
      </c>
      <c r="B9" s="89">
        <f>B7-B8</f>
        <v>11.580045948701326</v>
      </c>
      <c r="C9" s="89"/>
      <c r="D9" s="90">
        <f>D7-D8</f>
        <v>11.917312428437313</v>
      </c>
      <c r="E9" s="90"/>
      <c r="F9" s="91">
        <f>F7-F8</f>
        <v>10.596165224749498</v>
      </c>
      <c r="G9" s="92"/>
      <c r="H9" s="93">
        <f>H7-H8</f>
        <v>11.285517204158737</v>
      </c>
      <c r="I9" s="93"/>
      <c r="J9" s="94">
        <f>J7-J8</f>
        <v>9.9999999999999716</v>
      </c>
      <c r="K9" s="95"/>
    </row>
    <row r="10" spans="1:11" ht="15" thickBot="1" x14ac:dyDescent="0.4">
      <c r="B10" s="52" t="s">
        <v>7</v>
      </c>
      <c r="C10" s="53"/>
      <c r="D10" s="54" t="s">
        <v>7</v>
      </c>
      <c r="E10" s="54"/>
      <c r="F10" s="55" t="s">
        <v>7</v>
      </c>
      <c r="G10" s="53"/>
      <c r="H10" s="54" t="s">
        <v>7</v>
      </c>
      <c r="I10" s="54"/>
      <c r="J10" s="55" t="s">
        <v>7</v>
      </c>
      <c r="K10" s="56"/>
    </row>
    <row r="11" spans="1:11" ht="44" thickBot="1" x14ac:dyDescent="0.4">
      <c r="B11" s="1" t="s">
        <v>8</v>
      </c>
      <c r="C11" s="2" t="s">
        <v>6</v>
      </c>
      <c r="D11" s="3" t="s">
        <v>8</v>
      </c>
      <c r="E11" s="3" t="s">
        <v>6</v>
      </c>
      <c r="F11" s="4" t="s">
        <v>8</v>
      </c>
      <c r="G11" s="2" t="s">
        <v>6</v>
      </c>
      <c r="H11" s="3" t="s">
        <v>8</v>
      </c>
      <c r="I11" s="3" t="s">
        <v>6</v>
      </c>
      <c r="J11" s="4" t="s">
        <v>8</v>
      </c>
      <c r="K11" s="5" t="s">
        <v>6</v>
      </c>
    </row>
    <row r="12" spans="1:11" x14ac:dyDescent="0.35">
      <c r="B12" s="6">
        <v>33.410888731060673</v>
      </c>
      <c r="C12" s="7">
        <v>0.27371651491459092</v>
      </c>
      <c r="D12" s="8">
        <v>71.854489903616837</v>
      </c>
      <c r="E12" s="9">
        <v>4.4531576466801594E-2</v>
      </c>
      <c r="F12" s="8">
        <v>39.733658816909688</v>
      </c>
      <c r="G12" s="9">
        <v>4.86409155937053E-3</v>
      </c>
      <c r="H12" s="8">
        <v>54.995669972988246</v>
      </c>
      <c r="I12" s="9">
        <v>4.739964688900826E-2</v>
      </c>
      <c r="J12" s="8">
        <v>24.063621133829781</v>
      </c>
      <c r="K12" s="10">
        <v>0.10295941525196457</v>
      </c>
    </row>
    <row r="13" spans="1:11" x14ac:dyDescent="0.35">
      <c r="B13" s="6">
        <v>61.299600994650852</v>
      </c>
      <c r="C13" s="7">
        <v>0.32345626577721448</v>
      </c>
      <c r="D13" s="8">
        <v>78.020830312069052</v>
      </c>
      <c r="E13" s="9">
        <v>7.2631908164240408E-2</v>
      </c>
      <c r="F13" s="8">
        <v>39.889083587703787</v>
      </c>
      <c r="G13" s="9">
        <v>1.0371959942775394E-2</v>
      </c>
      <c r="H13" s="8">
        <v>56.512986911411225</v>
      </c>
      <c r="I13" s="9">
        <v>7.7965841747586181E-2</v>
      </c>
      <c r="J13" s="8">
        <v>27.72950418343008</v>
      </c>
      <c r="K13" s="10">
        <v>0.14365640114727177</v>
      </c>
    </row>
    <row r="14" spans="1:11" x14ac:dyDescent="0.35">
      <c r="B14" s="6">
        <v>69.104742609216217</v>
      </c>
      <c r="C14" s="7">
        <v>0.71271807669703624</v>
      </c>
      <c r="D14" s="8">
        <v>79.271547649961576</v>
      </c>
      <c r="E14" s="9">
        <v>9.4124552852601767E-2</v>
      </c>
      <c r="F14" s="8">
        <v>41.017282358455596</v>
      </c>
      <c r="G14" s="9">
        <v>1.4449213161659516E-2</v>
      </c>
      <c r="H14" s="8">
        <v>57.342162452399329</v>
      </c>
      <c r="I14" s="9">
        <v>0.11943986397645576</v>
      </c>
      <c r="J14" s="8">
        <v>28.678435535629923</v>
      </c>
      <c r="K14" s="10">
        <v>0.1805085749143939</v>
      </c>
    </row>
    <row r="15" spans="1:11" x14ac:dyDescent="0.35">
      <c r="B15" s="6">
        <v>70.784246664068363</v>
      </c>
      <c r="C15" s="7">
        <v>0.96831526274025548</v>
      </c>
      <c r="D15" s="8">
        <v>80.819322405614969</v>
      </c>
      <c r="E15" s="9">
        <v>0.11373608021606607</v>
      </c>
      <c r="F15" s="8">
        <v>43.067223703084323</v>
      </c>
      <c r="G15" s="9">
        <v>1.8383404864091565E-2</v>
      </c>
      <c r="H15" s="8">
        <v>57.441460941637374</v>
      </c>
      <c r="I15" s="9">
        <v>0.14770529211925396</v>
      </c>
      <c r="J15" s="8">
        <v>29.017077760354034</v>
      </c>
      <c r="K15" s="10">
        <v>0.2149658883783338</v>
      </c>
    </row>
    <row r="16" spans="1:11" x14ac:dyDescent="0.35">
      <c r="B16" s="6">
        <v>124.09176455557353</v>
      </c>
      <c r="C16" s="7">
        <v>1</v>
      </c>
      <c r="D16" s="8">
        <v>80.952471437244611</v>
      </c>
      <c r="E16" s="9">
        <v>0.1306339636819599</v>
      </c>
      <c r="F16" s="8">
        <v>46.934472989620247</v>
      </c>
      <c r="G16" s="9">
        <v>2.0886981402002864E-2</v>
      </c>
      <c r="H16" s="8">
        <v>57.449046286028278</v>
      </c>
      <c r="I16" s="9">
        <v>0.19933206926835872</v>
      </c>
      <c r="J16" s="8">
        <v>29.528674739376171</v>
      </c>
      <c r="K16" s="10">
        <v>0.24996463771052396</v>
      </c>
    </row>
    <row r="17" spans="2:11" x14ac:dyDescent="0.35">
      <c r="B17" s="6" t="e">
        <v>#N/A</v>
      </c>
      <c r="C17" s="7" t="e">
        <v>#N/A</v>
      </c>
      <c r="D17" s="8">
        <v>81.324550516591046</v>
      </c>
      <c r="E17" s="9">
        <v>0.1566236192643497</v>
      </c>
      <c r="F17" s="8">
        <v>47.102371678889064</v>
      </c>
      <c r="G17" s="9">
        <v>2.6108726752503583E-2</v>
      </c>
      <c r="H17" s="8">
        <v>58.337847528084502</v>
      </c>
      <c r="I17" s="9">
        <v>0.22559650963275579</v>
      </c>
      <c r="J17" s="8">
        <v>30.250602863334294</v>
      </c>
      <c r="K17" s="10">
        <v>0.28027081899819067</v>
      </c>
    </row>
    <row r="18" spans="2:11" x14ac:dyDescent="0.35">
      <c r="B18" s="6" t="e">
        <v>#N/A</v>
      </c>
      <c r="C18" s="7" t="e">
        <v>#N/A</v>
      </c>
      <c r="D18" s="8">
        <v>81.862062576675896</v>
      </c>
      <c r="E18" s="9">
        <v>0.17509356528009759</v>
      </c>
      <c r="F18" s="8">
        <v>49.755708772348314</v>
      </c>
      <c r="G18" s="9">
        <v>3.2403433476394856E-2</v>
      </c>
      <c r="H18" s="8">
        <v>58.349382308526593</v>
      </c>
      <c r="I18" s="9">
        <v>0.2518364905946322</v>
      </c>
      <c r="J18" s="8">
        <v>32.555732768276457</v>
      </c>
      <c r="K18" s="10">
        <v>0.29899746338653616</v>
      </c>
    </row>
    <row r="19" spans="2:11" x14ac:dyDescent="0.35">
      <c r="B19" s="6" t="e">
        <v>#N/A</v>
      </c>
      <c r="C19" s="7" t="e">
        <v>#N/A</v>
      </c>
      <c r="D19" s="8">
        <v>82.036774506972321</v>
      </c>
      <c r="E19" s="9">
        <v>0.1883477519086881</v>
      </c>
      <c r="F19" s="8">
        <v>50.218752786899245</v>
      </c>
      <c r="G19" s="9">
        <v>3.4191702432045792E-2</v>
      </c>
      <c r="H19" s="8">
        <v>59.386040769590423</v>
      </c>
      <c r="I19" s="9">
        <v>0.27600033627829196</v>
      </c>
      <c r="J19" s="8">
        <v>32.656925596865449</v>
      </c>
      <c r="K19" s="10">
        <v>0.3174277455097122</v>
      </c>
    </row>
    <row r="20" spans="2:11" x14ac:dyDescent="0.35">
      <c r="B20" s="6" t="e">
        <v>#N/A</v>
      </c>
      <c r="C20" s="7" t="e">
        <v>#N/A</v>
      </c>
      <c r="D20" s="8">
        <v>82.506585275194453</v>
      </c>
      <c r="E20" s="9">
        <v>0.20789704930710473</v>
      </c>
      <c r="F20" s="8">
        <v>50.758938521740824</v>
      </c>
      <c r="G20" s="9">
        <v>3.6194563662374835E-2</v>
      </c>
      <c r="H20" s="8">
        <v>59.873928841644393</v>
      </c>
      <c r="I20" s="9">
        <v>0.29926494653255131</v>
      </c>
      <c r="J20" s="8">
        <v>33.626153910604849</v>
      </c>
      <c r="K20" s="10">
        <v>0.33147144185548549</v>
      </c>
    </row>
    <row r="21" spans="2:11" x14ac:dyDescent="0.35">
      <c r="B21" s="6" t="e">
        <v>#N/A</v>
      </c>
      <c r="C21" s="7" t="e">
        <v>#N/A</v>
      </c>
      <c r="D21" s="8">
        <v>82.675297663668488</v>
      </c>
      <c r="E21" s="9">
        <v>0.22506502721462873</v>
      </c>
      <c r="F21" s="8">
        <v>53.918216429684762</v>
      </c>
      <c r="G21" s="9">
        <v>3.7625178826895575E-2</v>
      </c>
      <c r="H21" s="8">
        <v>59.940422224661454</v>
      </c>
      <c r="I21" s="9">
        <v>0.32857177486308309</v>
      </c>
      <c r="J21" s="8">
        <v>33.838477808744514</v>
      </c>
      <c r="K21" s="10">
        <v>0.34508341359121719</v>
      </c>
    </row>
    <row r="22" spans="2:11" x14ac:dyDescent="0.35">
      <c r="B22" s="6" t="e">
        <v>#N/A</v>
      </c>
      <c r="C22" s="7" t="e">
        <v>#N/A</v>
      </c>
      <c r="D22" s="8">
        <v>83.454873879691988</v>
      </c>
      <c r="E22" s="9">
        <v>0.24196095892427266</v>
      </c>
      <c r="F22" s="8">
        <v>57.416131858182311</v>
      </c>
      <c r="G22" s="9">
        <v>4.1917024320457803E-2</v>
      </c>
      <c r="H22" s="8">
        <v>60.648618895432897</v>
      </c>
      <c r="I22" s="9">
        <v>0.35722977657985855</v>
      </c>
      <c r="J22" s="8">
        <v>33.904646907744059</v>
      </c>
      <c r="K22" s="10">
        <v>0.36033015063045004</v>
      </c>
    </row>
    <row r="23" spans="2:11" x14ac:dyDescent="0.35">
      <c r="B23" s="6" t="e">
        <v>#N/A</v>
      </c>
      <c r="C23" s="7" t="e">
        <v>#N/A</v>
      </c>
      <c r="D23" s="8">
        <v>84.619375444056445</v>
      </c>
      <c r="E23" s="9">
        <v>0.26301483492411648</v>
      </c>
      <c r="F23" s="8">
        <v>62.522527120680415</v>
      </c>
      <c r="G23" s="9">
        <v>7.1459227467811165E-2</v>
      </c>
      <c r="H23" s="8">
        <v>60.742703691943881</v>
      </c>
      <c r="I23" s="9">
        <v>0.38567015861986842</v>
      </c>
      <c r="J23" s="8">
        <v>34.038724895376454</v>
      </c>
      <c r="K23" s="10">
        <v>0.37513117217197184</v>
      </c>
    </row>
    <row r="24" spans="2:11" x14ac:dyDescent="0.35">
      <c r="B24" s="6" t="e">
        <v>#N/A</v>
      </c>
      <c r="C24" s="7" t="e">
        <v>#N/A</v>
      </c>
      <c r="D24" s="8">
        <v>85.222614827376404</v>
      </c>
      <c r="E24" s="9">
        <v>0.27642288364058365</v>
      </c>
      <c r="F24" s="8">
        <v>63.476319432078341</v>
      </c>
      <c r="G24" s="9">
        <v>7.2174535050071542E-2</v>
      </c>
      <c r="H24" s="8">
        <v>62.047596203467286</v>
      </c>
      <c r="I24" s="9">
        <v>0.41131323073975157</v>
      </c>
      <c r="J24" s="8">
        <v>34.458134062706428</v>
      </c>
      <c r="K24" s="10">
        <v>0.38758169080694926</v>
      </c>
    </row>
    <row r="25" spans="2:11" x14ac:dyDescent="0.35">
      <c r="B25" s="6" t="e">
        <v>#N/A</v>
      </c>
      <c r="C25" s="7" t="e">
        <v>#N/A</v>
      </c>
      <c r="D25" s="8">
        <v>85.719294935347762</v>
      </c>
      <c r="E25" s="9">
        <v>0.29138285288043503</v>
      </c>
      <c r="F25" s="8">
        <v>64.151576018504031</v>
      </c>
      <c r="G25" s="9">
        <v>9.6494992846924199E-2</v>
      </c>
      <c r="H25" s="8">
        <v>62.626899082406304</v>
      </c>
      <c r="I25" s="9">
        <v>0.43583509810707832</v>
      </c>
      <c r="J25" s="8">
        <v>34.841753492542672</v>
      </c>
      <c r="K25" s="10">
        <v>0.39937976523655305</v>
      </c>
    </row>
    <row r="26" spans="2:11" x14ac:dyDescent="0.35">
      <c r="B26" s="6" t="e">
        <v>#N/A</v>
      </c>
      <c r="C26" s="7" t="e">
        <v>#N/A</v>
      </c>
      <c r="D26" s="8">
        <v>85.83763859911906</v>
      </c>
      <c r="E26" s="9">
        <v>0.30964086056653378</v>
      </c>
      <c r="F26" s="8">
        <v>64.434547306205275</v>
      </c>
      <c r="G26" s="9">
        <v>0.13512160228898429</v>
      </c>
      <c r="H26" s="8">
        <v>63.015087339246158</v>
      </c>
      <c r="I26" s="9">
        <v>0.45428305057646795</v>
      </c>
      <c r="J26" s="8">
        <v>35.022004132602845</v>
      </c>
      <c r="K26" s="10">
        <v>0.41103662695492948</v>
      </c>
    </row>
    <row r="27" spans="2:11" x14ac:dyDescent="0.35">
      <c r="B27" s="6" t="e">
        <v>#N/A</v>
      </c>
      <c r="C27" s="7" t="e">
        <v>#N/A</v>
      </c>
      <c r="D27" s="8">
        <v>86.385220678871278</v>
      </c>
      <c r="E27" s="9">
        <v>0.32309943626943027</v>
      </c>
      <c r="F27" s="8">
        <v>64.447034294516342</v>
      </c>
      <c r="G27" s="9">
        <v>0.13869814020028615</v>
      </c>
      <c r="H27" s="8">
        <v>63.120618857451561</v>
      </c>
      <c r="I27" s="9">
        <v>0.47790188556743257</v>
      </c>
      <c r="J27" s="8">
        <v>35.029815508221219</v>
      </c>
      <c r="K27" s="10">
        <v>0.42401964377375995</v>
      </c>
    </row>
    <row r="28" spans="2:11" x14ac:dyDescent="0.35">
      <c r="B28" s="6" t="e">
        <v>#N/A</v>
      </c>
      <c r="C28" s="7" t="e">
        <v>#N/A</v>
      </c>
      <c r="D28" s="8">
        <v>86.615388091167773</v>
      </c>
      <c r="E28" s="9">
        <v>0.33558656509378759</v>
      </c>
      <c r="F28" s="8">
        <v>64.653953276402078</v>
      </c>
      <c r="G28" s="9">
        <v>0.14763948497854079</v>
      </c>
      <c r="H28" s="8">
        <v>66.591304830236652</v>
      </c>
      <c r="I28" s="9">
        <v>0.49239137529597632</v>
      </c>
      <c r="J28" s="8">
        <v>35.21985707256534</v>
      </c>
      <c r="K28" s="10">
        <v>0.4391699646136607</v>
      </c>
    </row>
    <row r="29" spans="2:11" x14ac:dyDescent="0.35">
      <c r="B29" s="6" t="e">
        <v>#N/A</v>
      </c>
      <c r="C29" s="7" t="e">
        <v>#N/A</v>
      </c>
      <c r="D29" s="8">
        <v>88.467355176926787</v>
      </c>
      <c r="E29" s="9">
        <v>0.35132004689085272</v>
      </c>
      <c r="F29" s="8">
        <v>68.585819811642807</v>
      </c>
      <c r="G29" s="9">
        <v>0.16165951359084407</v>
      </c>
      <c r="H29" s="8">
        <v>68.389385959232015</v>
      </c>
      <c r="I29" s="9">
        <v>0.51003330558514914</v>
      </c>
      <c r="J29" s="8">
        <v>35.330311559834819</v>
      </c>
      <c r="K29" s="10">
        <v>0.45407752902791698</v>
      </c>
    </row>
    <row r="30" spans="2:11" x14ac:dyDescent="0.35">
      <c r="B30" s="6" t="e">
        <v>#N/A</v>
      </c>
      <c r="C30" s="7" t="e">
        <v>#N/A</v>
      </c>
      <c r="D30" s="8">
        <v>88.528107367292819</v>
      </c>
      <c r="E30" s="9">
        <v>0.3790218897598967</v>
      </c>
      <c r="F30" s="8">
        <v>68.929252291199617</v>
      </c>
      <c r="G30" s="9">
        <v>0.17095851216022889</v>
      </c>
      <c r="H30" s="8">
        <v>69.894350293187344</v>
      </c>
      <c r="I30" s="9">
        <v>0.52482985418555617</v>
      </c>
      <c r="J30" s="8">
        <v>35.480932660992593</v>
      </c>
      <c r="K30" s="10">
        <v>0.46628062310428053</v>
      </c>
    </row>
    <row r="31" spans="2:11" x14ac:dyDescent="0.35">
      <c r="B31" s="6" t="e">
        <v>#N/A</v>
      </c>
      <c r="C31" s="7" t="e">
        <v>#N/A</v>
      </c>
      <c r="D31" s="8">
        <v>89.866488512434444</v>
      </c>
      <c r="E31" s="9">
        <v>0.39115597336521796</v>
      </c>
      <c r="F31" s="8">
        <v>69.249460709032206</v>
      </c>
      <c r="G31" s="9">
        <v>0.18276108726752505</v>
      </c>
      <c r="H31" s="8">
        <v>70.412717548281137</v>
      </c>
      <c r="I31" s="9">
        <v>0.53915150316042115</v>
      </c>
      <c r="J31" s="8">
        <v>36.095635287348699</v>
      </c>
      <c r="K31" s="10">
        <v>0.47751979163400066</v>
      </c>
    </row>
    <row r="32" spans="2:11" x14ac:dyDescent="0.35">
      <c r="B32" s="6" t="e">
        <v>#N/A</v>
      </c>
      <c r="C32" s="7" t="e">
        <v>#N/A</v>
      </c>
      <c r="D32" s="8">
        <v>89.869074188543308</v>
      </c>
      <c r="E32" s="9">
        <v>0.40430495708102909</v>
      </c>
      <c r="F32" s="8">
        <v>69.690735805705017</v>
      </c>
      <c r="G32" s="9">
        <v>0.19434907010014307</v>
      </c>
      <c r="H32" s="8">
        <v>70.643863967102178</v>
      </c>
      <c r="I32" s="9">
        <v>0.55044209287223089</v>
      </c>
      <c r="J32" s="8">
        <v>36.167408712836597</v>
      </c>
      <c r="K32" s="10">
        <v>0.49074820632564059</v>
      </c>
    </row>
    <row r="33" spans="2:11" x14ac:dyDescent="0.35">
      <c r="B33" s="6" t="e">
        <v>#N/A</v>
      </c>
      <c r="C33" s="7" t="e">
        <v>#N/A</v>
      </c>
      <c r="D33" s="8">
        <v>90.547062023731385</v>
      </c>
      <c r="E33" s="9">
        <v>0.41766725177205521</v>
      </c>
      <c r="F33" s="8">
        <v>69.83871960521121</v>
      </c>
      <c r="G33" s="9">
        <v>0.20507868383404865</v>
      </c>
      <c r="H33" s="8">
        <v>71.543398202595</v>
      </c>
      <c r="I33" s="9">
        <v>0.56379820864955821</v>
      </c>
      <c r="J33" s="8">
        <v>36.319045680116218</v>
      </c>
      <c r="K33" s="10">
        <v>0.50042571886444165</v>
      </c>
    </row>
    <row r="34" spans="2:11" x14ac:dyDescent="0.35">
      <c r="B34" s="6" t="e">
        <v>#N/A</v>
      </c>
      <c r="C34" s="7" t="e">
        <v>#N/A</v>
      </c>
      <c r="D34" s="8">
        <v>90.883513908709702</v>
      </c>
      <c r="E34" s="9">
        <v>0.42786322379367264</v>
      </c>
      <c r="F34" s="8">
        <v>69.901469030849043</v>
      </c>
      <c r="G34" s="9">
        <v>0.20679542203147355</v>
      </c>
      <c r="H34" s="8">
        <v>71.803030832109073</v>
      </c>
      <c r="I34" s="9">
        <v>0.57694532228262962</v>
      </c>
      <c r="J34" s="8">
        <v>36.502367842988171</v>
      </c>
      <c r="K34" s="10">
        <v>0.51108307994468904</v>
      </c>
    </row>
    <row r="35" spans="2:11" x14ac:dyDescent="0.35">
      <c r="B35" s="6" t="e">
        <v>#N/A</v>
      </c>
      <c r="C35" s="7" t="e">
        <v>#N/A</v>
      </c>
      <c r="D35" s="8">
        <v>91.306188967595276</v>
      </c>
      <c r="E35" s="9">
        <v>0.44349092997460721</v>
      </c>
      <c r="F35" s="8">
        <v>70.435164055824956</v>
      </c>
      <c r="G35" s="9">
        <v>0.21859799713876965</v>
      </c>
      <c r="H35" s="8">
        <v>71.810060000963702</v>
      </c>
      <c r="I35" s="9">
        <v>0.59008684024278868</v>
      </c>
      <c r="J35" s="8">
        <v>36.67147377028563</v>
      </c>
      <c r="K35" s="10">
        <v>0.52033229297245776</v>
      </c>
    </row>
    <row r="36" spans="2:11" x14ac:dyDescent="0.35">
      <c r="B36" s="6" t="e">
        <v>#N/A</v>
      </c>
      <c r="C36" s="7" t="e">
        <v>#N/A</v>
      </c>
      <c r="D36" s="8">
        <v>91.930071096229085</v>
      </c>
      <c r="E36" s="9">
        <v>0.45316610291265652</v>
      </c>
      <c r="F36" s="8">
        <v>70.435643723411616</v>
      </c>
      <c r="G36" s="9">
        <v>0.2278969957081545</v>
      </c>
      <c r="H36" s="8">
        <v>72.2650822427821</v>
      </c>
      <c r="I36" s="9">
        <v>0.60832411284717214</v>
      </c>
      <c r="J36" s="8">
        <v>36.747598598545466</v>
      </c>
      <c r="K36" s="10">
        <v>0.52991778046450289</v>
      </c>
    </row>
    <row r="37" spans="2:11" x14ac:dyDescent="0.35">
      <c r="B37" s="6" t="e">
        <v>#N/A</v>
      </c>
      <c r="C37" s="7" t="e">
        <v>#N/A</v>
      </c>
      <c r="D37" s="8">
        <v>93.221471096907152</v>
      </c>
      <c r="E37" s="9">
        <v>0.4641134148720002</v>
      </c>
      <c r="F37" s="8">
        <v>71.377111074782235</v>
      </c>
      <c r="G37" s="9">
        <v>0.23648068669527897</v>
      </c>
      <c r="H37" s="8">
        <v>72.761598703222006</v>
      </c>
      <c r="I37" s="9">
        <v>0.62347648214476448</v>
      </c>
      <c r="J37" s="8">
        <v>36.776541473321863</v>
      </c>
      <c r="K37" s="10">
        <v>0.54020577805690817</v>
      </c>
    </row>
    <row r="38" spans="2:11" x14ac:dyDescent="0.35">
      <c r="B38" s="6" t="e">
        <v>#N/A</v>
      </c>
      <c r="C38" s="7" t="e">
        <v>#N/A</v>
      </c>
      <c r="D38" s="8">
        <v>93.345154873708978</v>
      </c>
      <c r="E38" s="9">
        <v>0.47441527456425536</v>
      </c>
      <c r="F38" s="8">
        <v>71.39033322398565</v>
      </c>
      <c r="G38" s="9">
        <v>0.24721030042918454</v>
      </c>
      <c r="H38" s="8">
        <v>73.357799758738196</v>
      </c>
      <c r="I38" s="9">
        <v>0.63546154359414142</v>
      </c>
      <c r="J38" s="8">
        <v>37.062059416050921</v>
      </c>
      <c r="K38" s="10">
        <v>0.54904495876836112</v>
      </c>
    </row>
    <row r="39" spans="2:11" x14ac:dyDescent="0.35">
      <c r="B39" s="6" t="e">
        <v>#N/A</v>
      </c>
      <c r="C39" s="7" t="e">
        <v>#N/A</v>
      </c>
      <c r="D39" s="8">
        <v>93.871340919077454</v>
      </c>
      <c r="E39" s="9">
        <v>0.48572750021941202</v>
      </c>
      <c r="F39" s="8">
        <v>71.889420557158132</v>
      </c>
      <c r="G39" s="9">
        <v>0.25779685264663804</v>
      </c>
      <c r="H39" s="8">
        <v>73.870697496820881</v>
      </c>
      <c r="I39" s="9">
        <v>0.64709430984919658</v>
      </c>
      <c r="J39" s="8">
        <v>37.081844082850253</v>
      </c>
      <c r="K39" s="10">
        <v>0.56071894598178418</v>
      </c>
    </row>
    <row r="40" spans="2:11" x14ac:dyDescent="0.35">
      <c r="B40" s="6" t="e">
        <v>#N/A</v>
      </c>
      <c r="C40" s="7" t="e">
        <v>#N/A</v>
      </c>
      <c r="D40" s="8">
        <v>93.875955668109881</v>
      </c>
      <c r="E40" s="9">
        <v>0.4982493325755713</v>
      </c>
      <c r="F40" s="8">
        <v>72.020731664278998</v>
      </c>
      <c r="G40" s="9">
        <v>0.26852646638054362</v>
      </c>
      <c r="H40" s="8">
        <v>74.821569605658055</v>
      </c>
      <c r="I40" s="9">
        <v>0.65888476223233539</v>
      </c>
      <c r="J40" s="8">
        <v>38.148385029873914</v>
      </c>
      <c r="K40" s="10">
        <v>0.56939731593028164</v>
      </c>
    </row>
    <row r="41" spans="2:11" x14ac:dyDescent="0.35">
      <c r="B41" s="6" t="e">
        <v>#N/A</v>
      </c>
      <c r="C41" s="7" t="e">
        <v>#N/A</v>
      </c>
      <c r="D41" s="8">
        <v>94.027349934289546</v>
      </c>
      <c r="E41" s="9">
        <v>0.50853537649018776</v>
      </c>
      <c r="F41" s="8">
        <v>72.350744974230821</v>
      </c>
      <c r="G41" s="9">
        <v>0.27925608011444919</v>
      </c>
      <c r="H41" s="8">
        <v>74.982707735662558</v>
      </c>
      <c r="I41" s="9">
        <v>0.66773681590217404</v>
      </c>
      <c r="J41" s="8">
        <v>38.193510588375908</v>
      </c>
      <c r="K41" s="10">
        <v>0.57706519384797117</v>
      </c>
    </row>
    <row r="42" spans="2:11" x14ac:dyDescent="0.35">
      <c r="B42" s="6" t="e">
        <v>#N/A</v>
      </c>
      <c r="C42" s="7" t="e">
        <v>#N/A</v>
      </c>
      <c r="D42" s="8">
        <v>94.281997548461561</v>
      </c>
      <c r="E42" s="9">
        <v>0.52034383929435057</v>
      </c>
      <c r="F42" s="8">
        <v>72.576300581137588</v>
      </c>
      <c r="G42" s="9">
        <v>0.29427753934191697</v>
      </c>
      <c r="H42" s="8">
        <v>76.037172711880757</v>
      </c>
      <c r="I42" s="9">
        <v>0.70560215890900979</v>
      </c>
      <c r="J42" s="8">
        <v>38.535694671353461</v>
      </c>
      <c r="K42" s="10">
        <v>0.58535148116075986</v>
      </c>
    </row>
    <row r="43" spans="2:11" x14ac:dyDescent="0.35">
      <c r="B43" s="6" t="e">
        <v>#N/A</v>
      </c>
      <c r="C43" s="7" t="e">
        <v>#N/A</v>
      </c>
      <c r="D43" s="8">
        <v>94.36074093467721</v>
      </c>
      <c r="E43" s="9">
        <v>0.53193169836795595</v>
      </c>
      <c r="F43" s="8">
        <v>72.751677309371715</v>
      </c>
      <c r="G43" s="9">
        <v>0.30393419170243202</v>
      </c>
      <c r="H43" s="8">
        <v>76.161699823537447</v>
      </c>
      <c r="I43" s="9">
        <v>0.71582372981371345</v>
      </c>
      <c r="J43" s="8">
        <v>38.92630632765934</v>
      </c>
      <c r="K43" s="10">
        <v>0.59456742276324059</v>
      </c>
    </row>
    <row r="44" spans="2:11" x14ac:dyDescent="0.35">
      <c r="B44" s="6" t="e">
        <v>#N/A</v>
      </c>
      <c r="C44" s="7" t="e">
        <v>#N/A</v>
      </c>
      <c r="D44" s="8">
        <v>94.590120640900324</v>
      </c>
      <c r="E44" s="9">
        <v>0.54502498523603771</v>
      </c>
      <c r="F44" s="8">
        <v>72.801351766695134</v>
      </c>
      <c r="G44" s="9">
        <v>0.31287553648068667</v>
      </c>
      <c r="H44" s="8">
        <v>76.294117604389044</v>
      </c>
      <c r="I44" s="9">
        <v>0.72887708403899454</v>
      </c>
      <c r="J44" s="8">
        <v>39.202301958707004</v>
      </c>
      <c r="K44" s="10">
        <v>0.60223321995017098</v>
      </c>
    </row>
    <row r="45" spans="2:11" x14ac:dyDescent="0.35">
      <c r="B45" s="6" t="e">
        <v>#N/A</v>
      </c>
      <c r="C45" s="7" t="e">
        <v>#N/A</v>
      </c>
      <c r="D45" s="8">
        <v>95.069969235798624</v>
      </c>
      <c r="E45" s="9">
        <v>0.55665020732746529</v>
      </c>
      <c r="F45" s="8">
        <v>73.100023641263149</v>
      </c>
      <c r="G45" s="9">
        <v>0.32288984263233189</v>
      </c>
      <c r="H45" s="8">
        <v>76.526302465603052</v>
      </c>
      <c r="I45" s="9">
        <v>0.73876264966566962</v>
      </c>
      <c r="J45" s="8">
        <v>39.849447373629907</v>
      </c>
      <c r="K45" s="10">
        <v>0.60935539920380177</v>
      </c>
    </row>
    <row r="46" spans="2:11" x14ac:dyDescent="0.35">
      <c r="B46" s="6" t="e">
        <v>#N/A</v>
      </c>
      <c r="C46" s="7" t="e">
        <v>#N/A</v>
      </c>
      <c r="D46" s="8">
        <v>95.219548098881177</v>
      </c>
      <c r="E46" s="9">
        <v>0.56838179312187898</v>
      </c>
      <c r="F46" s="8">
        <v>73.308465747634159</v>
      </c>
      <c r="G46" s="9">
        <v>0.33183118741058654</v>
      </c>
      <c r="H46" s="8">
        <v>78.614384247520931</v>
      </c>
      <c r="I46" s="9">
        <v>0.74874803804179502</v>
      </c>
      <c r="J46" s="8">
        <v>39.854353084088629</v>
      </c>
      <c r="K46" s="10">
        <v>0.61647366019821093</v>
      </c>
    </row>
    <row r="47" spans="2:11" x14ac:dyDescent="0.35">
      <c r="B47" s="6" t="e">
        <v>#N/A</v>
      </c>
      <c r="C47" s="7" t="e">
        <v>#N/A</v>
      </c>
      <c r="D47" s="8">
        <v>95.712068337877781</v>
      </c>
      <c r="E47" s="9">
        <v>0.57731409059269656</v>
      </c>
      <c r="F47" s="8">
        <v>73.745893341235004</v>
      </c>
      <c r="G47" s="9">
        <v>0.34256080114449211</v>
      </c>
      <c r="H47" s="8">
        <v>79.289169189781262</v>
      </c>
      <c r="I47" s="9">
        <v>0.75836523702701486</v>
      </c>
      <c r="J47" s="8">
        <v>39.898825907855461</v>
      </c>
      <c r="K47" s="10">
        <v>0.62467119893962741</v>
      </c>
    </row>
    <row r="48" spans="2:11" x14ac:dyDescent="0.35">
      <c r="B48" s="6" t="e">
        <v>#N/A</v>
      </c>
      <c r="C48" s="7" t="e">
        <v>#N/A</v>
      </c>
      <c r="D48" s="8">
        <v>95.978090466500063</v>
      </c>
      <c r="E48" s="9">
        <v>0.58724965369774573</v>
      </c>
      <c r="F48" s="8">
        <v>73.88675225285661</v>
      </c>
      <c r="G48" s="9">
        <v>0.35257510729613734</v>
      </c>
      <c r="H48" s="8">
        <v>80.199302024469745</v>
      </c>
      <c r="I48" s="9">
        <v>0.78502862499607695</v>
      </c>
      <c r="J48" s="8">
        <v>39.942009027634441</v>
      </c>
      <c r="K48" s="10">
        <v>0.6317199378553281</v>
      </c>
    </row>
    <row r="49" spans="2:11" x14ac:dyDescent="0.35">
      <c r="B49" s="6" t="e">
        <v>#N/A</v>
      </c>
      <c r="C49" s="7" t="e">
        <v>#N/A</v>
      </c>
      <c r="D49" s="8">
        <v>96.361352759693602</v>
      </c>
      <c r="E49" s="9">
        <v>0.5959295593607411</v>
      </c>
      <c r="F49" s="8">
        <v>73.956652470447779</v>
      </c>
      <c r="G49" s="9">
        <v>0.36008583690987123</v>
      </c>
      <c r="H49" s="8">
        <v>81.966603252082976</v>
      </c>
      <c r="I49" s="9">
        <v>0.80830062964919958</v>
      </c>
      <c r="J49" s="8">
        <v>40.066842893034064</v>
      </c>
      <c r="K49" s="10">
        <v>0.63790594364659625</v>
      </c>
    </row>
    <row r="50" spans="2:11" x14ac:dyDescent="0.35">
      <c r="B50" s="6" t="e">
        <v>#N/A</v>
      </c>
      <c r="C50" s="7" t="e">
        <v>#N/A</v>
      </c>
      <c r="D50" s="8">
        <v>96.453541710456904</v>
      </c>
      <c r="E50" s="9">
        <v>0.60593776759461482</v>
      </c>
      <c r="F50" s="8">
        <v>73.982983150359729</v>
      </c>
      <c r="G50" s="9">
        <v>0.37010014306151645</v>
      </c>
      <c r="H50" s="8">
        <v>82.413996721663636</v>
      </c>
      <c r="I50" s="9">
        <v>0.83080895256119125</v>
      </c>
      <c r="J50" s="8">
        <v>41.075845532372277</v>
      </c>
      <c r="K50" s="10">
        <v>0.64413291551358964</v>
      </c>
    </row>
    <row r="51" spans="2:11" x14ac:dyDescent="0.35">
      <c r="B51" s="6" t="e">
        <v>#N/A</v>
      </c>
      <c r="C51" s="7" t="e">
        <v>#N/A</v>
      </c>
      <c r="D51" s="8">
        <v>97.030438060353077</v>
      </c>
      <c r="E51" s="9">
        <v>0.6136744282396811</v>
      </c>
      <c r="F51" s="8">
        <v>73.989235004377818</v>
      </c>
      <c r="G51" s="9">
        <v>0.38011444921316168</v>
      </c>
      <c r="H51" s="8">
        <v>82.889383998375777</v>
      </c>
      <c r="I51" s="9">
        <v>0.85254306287839576</v>
      </c>
      <c r="J51" s="8">
        <v>41.13672705367896</v>
      </c>
      <c r="K51" s="10">
        <v>0.65027430719468482</v>
      </c>
    </row>
    <row r="52" spans="2:11" x14ac:dyDescent="0.35">
      <c r="B52" s="6" t="e">
        <v>#N/A</v>
      </c>
      <c r="C52" s="7" t="e">
        <v>#N/A</v>
      </c>
      <c r="D52" s="8">
        <v>97.220848692290943</v>
      </c>
      <c r="E52" s="9">
        <v>0.62378336904633203</v>
      </c>
      <c r="F52" s="8">
        <v>74.258771656593993</v>
      </c>
      <c r="G52" s="9">
        <v>0.38404864091559371</v>
      </c>
      <c r="H52" s="8">
        <v>83.721273559645724</v>
      </c>
      <c r="I52" s="9">
        <v>0.85875737651282336</v>
      </c>
      <c r="J52" s="8">
        <v>41.176562266707073</v>
      </c>
      <c r="K52" s="10">
        <v>0.65735263572312896</v>
      </c>
    </row>
    <row r="53" spans="2:11" x14ac:dyDescent="0.35">
      <c r="B53" s="6" t="e">
        <v>#N/A</v>
      </c>
      <c r="C53" s="7" t="e">
        <v>#N/A</v>
      </c>
      <c r="D53" s="8">
        <v>97.415625945241089</v>
      </c>
      <c r="E53" s="9">
        <v>0.63139616948174893</v>
      </c>
      <c r="F53" s="8">
        <v>74.303478810955127</v>
      </c>
      <c r="G53" s="9">
        <v>0.39298998569384835</v>
      </c>
      <c r="H53" s="8">
        <v>85.173501771558591</v>
      </c>
      <c r="I53" s="9">
        <v>0.86524116218756331</v>
      </c>
      <c r="J53" s="8">
        <v>41.658661094584382</v>
      </c>
      <c r="K53" s="10">
        <v>0.66286097858199822</v>
      </c>
    </row>
    <row r="54" spans="2:11" x14ac:dyDescent="0.35">
      <c r="B54" s="6" t="e">
        <v>#N/A</v>
      </c>
      <c r="C54" s="7" t="e">
        <v>#N/A</v>
      </c>
      <c r="D54" s="8">
        <v>98.950260031224616</v>
      </c>
      <c r="E54" s="9">
        <v>0.63988094324906197</v>
      </c>
      <c r="F54" s="8">
        <v>74.353379787520325</v>
      </c>
      <c r="G54" s="9">
        <v>0.4026466380543634</v>
      </c>
      <c r="H54" s="8">
        <v>85.503950009240739</v>
      </c>
      <c r="I54" s="9">
        <v>0.87227772251028435</v>
      </c>
      <c r="J54" s="8">
        <v>41.939258187135373</v>
      </c>
      <c r="K54" s="10">
        <v>0.66854712934210192</v>
      </c>
    </row>
    <row r="55" spans="2:11" x14ac:dyDescent="0.35">
      <c r="B55" s="6" t="e">
        <v>#N/A</v>
      </c>
      <c r="C55" s="7" t="e">
        <v>#N/A</v>
      </c>
      <c r="D55" s="8">
        <v>99.436409005632299</v>
      </c>
      <c r="E55" s="9">
        <v>0.64720249851912748</v>
      </c>
      <c r="F55" s="8">
        <v>74.478139088494345</v>
      </c>
      <c r="G55" s="9">
        <v>0.41266094420600863</v>
      </c>
      <c r="H55" s="8">
        <v>86.054539476464299</v>
      </c>
      <c r="I55" s="9">
        <v>0.88968460183302245</v>
      </c>
      <c r="J55" s="8">
        <v>42.54695289633144</v>
      </c>
      <c r="K55" s="10">
        <v>0.67385314815712327</v>
      </c>
    </row>
    <row r="56" spans="2:11" x14ac:dyDescent="0.35">
      <c r="B56" s="6" t="e">
        <v>#N/A</v>
      </c>
      <c r="C56" s="7" t="e">
        <v>#N/A</v>
      </c>
      <c r="D56" s="8">
        <v>99.568796633901457</v>
      </c>
      <c r="E56" s="9">
        <v>0.65435061171899445</v>
      </c>
      <c r="F56" s="8">
        <v>74.665212573454667</v>
      </c>
      <c r="G56" s="9">
        <v>0.42267525035765385</v>
      </c>
      <c r="H56" s="8">
        <v>89.834334550423705</v>
      </c>
      <c r="I56" s="9">
        <v>0.89513119306834288</v>
      </c>
      <c r="J56" s="8">
        <v>42.706226320127101</v>
      </c>
      <c r="K56" s="10">
        <v>0.67911098589495611</v>
      </c>
    </row>
    <row r="57" spans="2:11" x14ac:dyDescent="0.35">
      <c r="B57" s="6" t="e">
        <v>#N/A</v>
      </c>
      <c r="C57" s="7" t="e">
        <v>#N/A</v>
      </c>
      <c r="D57" s="8">
        <v>99.897432440261667</v>
      </c>
      <c r="E57" s="9">
        <v>0.6847154074478381</v>
      </c>
      <c r="F57" s="8">
        <v>74.666237358248495</v>
      </c>
      <c r="G57" s="9">
        <v>0.43197424892703867</v>
      </c>
      <c r="H57" s="8">
        <v>90.466174297639</v>
      </c>
      <c r="I57" s="9">
        <v>0.89990595689061204</v>
      </c>
      <c r="J57" s="8">
        <v>42.868834828039994</v>
      </c>
      <c r="K57" s="10">
        <v>0.6850036964722388</v>
      </c>
    </row>
    <row r="58" spans="2:11" x14ac:dyDescent="0.35">
      <c r="B58" s="6" t="e">
        <v>#N/A</v>
      </c>
      <c r="C58" s="7" t="e">
        <v>#N/A</v>
      </c>
      <c r="D58" s="8">
        <v>100.86802503866501</v>
      </c>
      <c r="E58" s="9">
        <v>0.6956033483231705</v>
      </c>
      <c r="F58" s="8">
        <v>74.695671530380949</v>
      </c>
      <c r="G58" s="9">
        <v>0.4414163090128756</v>
      </c>
      <c r="H58" s="8">
        <v>90.826299713111055</v>
      </c>
      <c r="I58" s="9">
        <v>0.90456850964724578</v>
      </c>
      <c r="J58" s="8">
        <v>42.873667527478545</v>
      </c>
      <c r="K58" s="10">
        <v>0.69017388680465286</v>
      </c>
    </row>
    <row r="59" spans="2:11" x14ac:dyDescent="0.35">
      <c r="B59" s="6" t="e">
        <v>#N/A</v>
      </c>
      <c r="C59" s="7" t="e">
        <v>#N/A</v>
      </c>
      <c r="D59" s="8">
        <v>101.20001450001175</v>
      </c>
      <c r="E59" s="9">
        <v>0.7029641380246695</v>
      </c>
      <c r="F59" s="8">
        <v>74.791919825799098</v>
      </c>
      <c r="G59" s="9">
        <v>0.45836909871244635</v>
      </c>
      <c r="H59" s="8">
        <v>90.918379901808834</v>
      </c>
      <c r="I59" s="9">
        <v>0.90959750212499646</v>
      </c>
      <c r="J59" s="8">
        <v>42.96488598517935</v>
      </c>
      <c r="K59" s="10">
        <v>0.69478651560543359</v>
      </c>
    </row>
    <row r="60" spans="2:11" x14ac:dyDescent="0.35">
      <c r="B60" s="6" t="e">
        <v>#N/A</v>
      </c>
      <c r="C60" s="7" t="e">
        <v>#N/A</v>
      </c>
      <c r="D60" s="8">
        <v>101.61970106330173</v>
      </c>
      <c r="E60" s="9">
        <v>0.71014838279432979</v>
      </c>
      <c r="F60" s="8">
        <v>74.928044929975371</v>
      </c>
      <c r="G60" s="9">
        <v>0.46781115879828328</v>
      </c>
      <c r="H60" s="8">
        <v>93.254630744777941</v>
      </c>
      <c r="I60" s="9">
        <v>0.91370379397571522</v>
      </c>
      <c r="J60" s="8">
        <v>43.437769492241408</v>
      </c>
      <c r="K60" s="10">
        <v>0.69967560461678502</v>
      </c>
    </row>
    <row r="61" spans="2:11" x14ac:dyDescent="0.35">
      <c r="B61" s="6" t="e">
        <v>#N/A</v>
      </c>
      <c r="C61" s="7" t="e">
        <v>#N/A</v>
      </c>
      <c r="D61" s="8">
        <v>101.73037878276445</v>
      </c>
      <c r="E61" s="9">
        <v>0.71682136598723778</v>
      </c>
      <c r="F61" s="8">
        <v>75.051970245503099</v>
      </c>
      <c r="G61" s="9">
        <v>0.47746781115879827</v>
      </c>
      <c r="H61" s="8">
        <v>93.989450772020859</v>
      </c>
      <c r="I61" s="9">
        <v>0.91943203299082987</v>
      </c>
      <c r="J61" s="8">
        <v>44.060392756892128</v>
      </c>
      <c r="K61" s="10">
        <v>0.70427796487615701</v>
      </c>
    </row>
    <row r="62" spans="2:11" x14ac:dyDescent="0.35">
      <c r="B62" s="6" t="e">
        <v>#N/A</v>
      </c>
      <c r="C62" s="7" t="e">
        <v>#N/A</v>
      </c>
      <c r="D62" s="8">
        <v>102.19426539249434</v>
      </c>
      <c r="E62" s="9">
        <v>0.72712054032792628</v>
      </c>
      <c r="F62" s="8">
        <v>75.411217301409394</v>
      </c>
      <c r="G62" s="9">
        <v>0.48662374821173099</v>
      </c>
      <c r="H62" s="8">
        <v>95.487453464172631</v>
      </c>
      <c r="I62" s="9">
        <v>0.92663505722427464</v>
      </c>
      <c r="J62" s="8">
        <v>44.498378722203647</v>
      </c>
      <c r="K62" s="10">
        <v>0.70926990819207902</v>
      </c>
    </row>
    <row r="63" spans="2:11" x14ac:dyDescent="0.35">
      <c r="B63" s="6" t="e">
        <v>#N/A</v>
      </c>
      <c r="C63" s="7" t="e">
        <v>#N/A</v>
      </c>
      <c r="D63" s="8">
        <v>102.54538492091777</v>
      </c>
      <c r="E63" s="9">
        <v>0.73720130880084644</v>
      </c>
      <c r="F63" s="8">
        <v>75.501229687103233</v>
      </c>
      <c r="G63" s="9">
        <v>0.49606580829756791</v>
      </c>
      <c r="H63" s="8">
        <v>95.745157485247603</v>
      </c>
      <c r="I63" s="9">
        <v>0.93103626164107223</v>
      </c>
      <c r="J63" s="8">
        <v>44.652587512230859</v>
      </c>
      <c r="K63" s="10">
        <v>0.71362031762787415</v>
      </c>
    </row>
    <row r="64" spans="2:11" x14ac:dyDescent="0.35">
      <c r="B64" s="6" t="e">
        <v>#N/A</v>
      </c>
      <c r="C64" s="7" t="e">
        <v>#N/A</v>
      </c>
      <c r="D64" s="8">
        <v>102.76963598554804</v>
      </c>
      <c r="E64" s="9">
        <v>0.74722792231967528</v>
      </c>
      <c r="F64" s="8">
        <v>75.722020870239774</v>
      </c>
      <c r="G64" s="9">
        <v>0.50522174535050068</v>
      </c>
      <c r="H64" s="8">
        <v>96.433906036015713</v>
      </c>
      <c r="I64" s="9">
        <v>0.93480739525016465</v>
      </c>
      <c r="J64" s="8">
        <v>44.685157942984794</v>
      </c>
      <c r="K64" s="10">
        <v>0.71749405731810667</v>
      </c>
    </row>
    <row r="65" spans="2:11" x14ac:dyDescent="0.35">
      <c r="B65" s="6" t="e">
        <v>#N/A</v>
      </c>
      <c r="C65" s="7" t="e">
        <v>#N/A</v>
      </c>
      <c r="D65" s="8">
        <v>103.12237024146395</v>
      </c>
      <c r="E65" s="9">
        <v>0.755013387677827</v>
      </c>
      <c r="F65" s="8">
        <v>75.763393752121459</v>
      </c>
      <c r="G65" s="9">
        <v>0.51452074391988545</v>
      </c>
      <c r="H65" s="8">
        <v>101.81655642816196</v>
      </c>
      <c r="I65" s="9">
        <v>0.93835198096095362</v>
      </c>
      <c r="J65" s="8">
        <v>44.741522986824435</v>
      </c>
      <c r="K65" s="10">
        <v>0.72180825663419745</v>
      </c>
    </row>
    <row r="66" spans="2:11" x14ac:dyDescent="0.35">
      <c r="B66" s="6" t="e">
        <v>#N/A</v>
      </c>
      <c r="C66" s="7" t="e">
        <v>#N/A</v>
      </c>
      <c r="D66" s="8">
        <v>103.19895151652754</v>
      </c>
      <c r="E66" s="9">
        <v>0.76181410418019857</v>
      </c>
      <c r="F66" s="8">
        <v>75.80493212611681</v>
      </c>
      <c r="G66" s="9">
        <v>0.52296137339055793</v>
      </c>
      <c r="H66" s="8">
        <v>102.2083324837094</v>
      </c>
      <c r="I66" s="9">
        <v>0.94176896505278973</v>
      </c>
      <c r="J66" s="8">
        <v>44.884638159324034</v>
      </c>
      <c r="K66" s="10">
        <v>0.72606503994145122</v>
      </c>
    </row>
    <row r="67" spans="2:11" x14ac:dyDescent="0.35">
      <c r="B67" s="6" t="e">
        <v>#N/A</v>
      </c>
      <c r="C67" s="7" t="e">
        <v>#N/A</v>
      </c>
      <c r="D67" s="8">
        <v>104.1720890665799</v>
      </c>
      <c r="E67" s="9">
        <v>0.76936042995497744</v>
      </c>
      <c r="F67" s="8">
        <v>75.902381877251841</v>
      </c>
      <c r="G67" s="9">
        <v>0.5316881258941345</v>
      </c>
      <c r="H67" s="8">
        <v>105.61629721179239</v>
      </c>
      <c r="I67" s="9">
        <v>0.94575152745096613</v>
      </c>
      <c r="J67" s="8">
        <v>44.915608929599699</v>
      </c>
      <c r="K67" s="10">
        <v>0.73030953477711125</v>
      </c>
    </row>
    <row r="68" spans="2:11" x14ac:dyDescent="0.35">
      <c r="B68" s="6" t="e">
        <v>#N/A</v>
      </c>
      <c r="C68" s="7" t="e">
        <v>#N/A</v>
      </c>
      <c r="D68" s="8">
        <v>104.19332226112996</v>
      </c>
      <c r="E68" s="9">
        <v>0.77704961908461334</v>
      </c>
      <c r="F68" s="8">
        <v>76.136820452144917</v>
      </c>
      <c r="G68" s="9">
        <v>0.54134477825464944</v>
      </c>
      <c r="H68" s="8">
        <v>106.20344695082871</v>
      </c>
      <c r="I68" s="9">
        <v>0.94907614205961</v>
      </c>
      <c r="J68" s="8">
        <v>45.171956362663813</v>
      </c>
      <c r="K68" s="10">
        <v>0.73445414102509443</v>
      </c>
    </row>
    <row r="69" spans="2:11" x14ac:dyDescent="0.35">
      <c r="B69" s="6" t="e">
        <v>#N/A</v>
      </c>
      <c r="C69" s="7" t="e">
        <v>#N/A</v>
      </c>
      <c r="D69" s="8">
        <v>104.26246463949458</v>
      </c>
      <c r="E69" s="9">
        <v>0.78447319787214687</v>
      </c>
      <c r="F69" s="8">
        <v>76.177456175002064</v>
      </c>
      <c r="G69" s="9">
        <v>0.55121602288984262</v>
      </c>
      <c r="H69" s="8">
        <v>106.51940463391911</v>
      </c>
      <c r="I69" s="9">
        <v>0.95236225085126247</v>
      </c>
      <c r="J69" s="8">
        <v>45.192248866439073</v>
      </c>
      <c r="K69" s="10">
        <v>0.73911901103029176</v>
      </c>
    </row>
    <row r="70" spans="2:11" x14ac:dyDescent="0.35">
      <c r="B70" s="6" t="e">
        <v>#N/A</v>
      </c>
      <c r="C70" s="7" t="e">
        <v>#N/A</v>
      </c>
      <c r="D70" s="8">
        <v>105.26916689937862</v>
      </c>
      <c r="E70" s="9">
        <v>0.79256780581828079</v>
      </c>
      <c r="F70" s="8">
        <v>76.319142729940282</v>
      </c>
      <c r="G70" s="9">
        <v>0.55743919885550797</v>
      </c>
      <c r="H70" s="8">
        <v>106.85074446815003</v>
      </c>
      <c r="I70" s="9">
        <v>0.95560863723309863</v>
      </c>
      <c r="J70" s="8">
        <v>45.432456119967476</v>
      </c>
      <c r="K70" s="10">
        <v>0.74316535003924156</v>
      </c>
    </row>
    <row r="71" spans="2:11" x14ac:dyDescent="0.35">
      <c r="B71" s="6" t="e">
        <v>#N/A</v>
      </c>
      <c r="C71" s="7" t="e">
        <v>#N/A</v>
      </c>
      <c r="D71" s="8">
        <v>105.65340769868415</v>
      </c>
      <c r="E71" s="9">
        <v>0.8135840989726858</v>
      </c>
      <c r="F71" s="8">
        <v>76.597493557248342</v>
      </c>
      <c r="G71" s="9">
        <v>0.56373390557939917</v>
      </c>
      <c r="H71" s="8">
        <v>107.48638556386253</v>
      </c>
      <c r="I71" s="9">
        <v>0.95793340549388428</v>
      </c>
      <c r="J71" s="8">
        <v>45.788480584541063</v>
      </c>
      <c r="K71" s="10">
        <v>0.74757197973924927</v>
      </c>
    </row>
    <row r="72" spans="2:11" x14ac:dyDescent="0.35">
      <c r="B72" s="6" t="e">
        <v>#N/A</v>
      </c>
      <c r="C72" s="7" t="e">
        <v>#N/A</v>
      </c>
      <c r="D72" s="8">
        <v>106.18984622980592</v>
      </c>
      <c r="E72" s="9">
        <v>0.82217938237116395</v>
      </c>
      <c r="F72" s="8">
        <v>77.034770560088319</v>
      </c>
      <c r="G72" s="9">
        <v>0.57303290414878405</v>
      </c>
      <c r="H72" s="8">
        <v>107.89804318769856</v>
      </c>
      <c r="I72" s="9">
        <v>0.96094484556243198</v>
      </c>
      <c r="J72" s="8">
        <v>46.135696326830811</v>
      </c>
      <c r="K72" s="10">
        <v>0.75136834056547186</v>
      </c>
    </row>
    <row r="73" spans="2:11" x14ac:dyDescent="0.35">
      <c r="B73" s="6" t="e">
        <v>#N/A</v>
      </c>
      <c r="C73" s="7" t="e">
        <v>#N/A</v>
      </c>
      <c r="D73" s="8">
        <v>107.53770184714899</v>
      </c>
      <c r="E73" s="9">
        <v>0.82888668214612038</v>
      </c>
      <c r="F73" s="8">
        <v>77.154410537312231</v>
      </c>
      <c r="G73" s="9">
        <v>0.58218884120171677</v>
      </c>
      <c r="H73" s="8">
        <v>109.72043600206054</v>
      </c>
      <c r="I73" s="9">
        <v>0.96332274164698395</v>
      </c>
      <c r="J73" s="8">
        <v>46.151754265775473</v>
      </c>
      <c r="K73" s="10">
        <v>0.75513595623136942</v>
      </c>
    </row>
    <row r="74" spans="2:11" x14ac:dyDescent="0.35">
      <c r="B74" s="6" t="e">
        <v>#N/A</v>
      </c>
      <c r="C74" s="7" t="e">
        <v>#N/A</v>
      </c>
      <c r="D74" s="8">
        <v>108.06652917112245</v>
      </c>
      <c r="E74" s="9">
        <v>0.83563098093153099</v>
      </c>
      <c r="F74" s="8">
        <v>77.308353553090797</v>
      </c>
      <c r="G74" s="9">
        <v>0.59005722460658083</v>
      </c>
      <c r="H74" s="8">
        <v>110.30077229142762</v>
      </c>
      <c r="I74" s="9">
        <v>0.96556398688584477</v>
      </c>
      <c r="J74" s="8">
        <v>46.191439787679833</v>
      </c>
      <c r="K74" s="10">
        <v>0.7589134080790374</v>
      </c>
    </row>
    <row r="75" spans="2:11" x14ac:dyDescent="0.35">
      <c r="B75" s="6" t="e">
        <v>#N/A</v>
      </c>
      <c r="C75" s="7" t="e">
        <v>#N/A</v>
      </c>
      <c r="D75" s="8">
        <v>108.26518994384899</v>
      </c>
      <c r="E75" s="9">
        <v>0.84097174507876093</v>
      </c>
      <c r="F75" s="8">
        <v>77.482463680532803</v>
      </c>
      <c r="G75" s="9">
        <v>0.59864091559370525</v>
      </c>
      <c r="H75" s="8">
        <v>111.65260906594665</v>
      </c>
      <c r="I75" s="9">
        <v>0.96789126028131833</v>
      </c>
      <c r="J75" s="8">
        <v>46.445806089865584</v>
      </c>
      <c r="K75" s="10">
        <v>0.76260617823818044</v>
      </c>
    </row>
    <row r="76" spans="2:11" x14ac:dyDescent="0.35">
      <c r="B76" s="6" t="e">
        <v>#N/A</v>
      </c>
      <c r="C76" s="7" t="e">
        <v>#N/A</v>
      </c>
      <c r="D76" s="8">
        <v>108.32119561442163</v>
      </c>
      <c r="E76" s="9">
        <v>0.8485537680238846</v>
      </c>
      <c r="F76" s="8">
        <v>77.895135575935711</v>
      </c>
      <c r="G76" s="9">
        <v>0.60793991416309012</v>
      </c>
      <c r="H76" s="8">
        <v>112.47319479747415</v>
      </c>
      <c r="I76" s="9">
        <v>0.97066954949211759</v>
      </c>
      <c r="J76" s="8">
        <v>46.889875894915789</v>
      </c>
      <c r="K76" s="10">
        <v>0.76935844679880205</v>
      </c>
    </row>
    <row r="77" spans="2:11" x14ac:dyDescent="0.35">
      <c r="B77" s="6" t="e">
        <v>#N/A</v>
      </c>
      <c r="C77" s="7" t="e">
        <v>#N/A</v>
      </c>
      <c r="D77" s="8">
        <v>109.21278242629667</v>
      </c>
      <c r="E77" s="9">
        <v>0.8561086699398156</v>
      </c>
      <c r="F77" s="8">
        <v>78.212895440243869</v>
      </c>
      <c r="G77" s="9">
        <v>0.61595135908440624</v>
      </c>
      <c r="H77" s="8">
        <v>119.19036934350704</v>
      </c>
      <c r="I77" s="9">
        <v>0.97292245047513992</v>
      </c>
      <c r="J77" s="8">
        <v>46.998077713286847</v>
      </c>
      <c r="K77" s="10">
        <v>0.7732977767972824</v>
      </c>
    </row>
    <row r="78" spans="2:11" x14ac:dyDescent="0.35">
      <c r="B78" s="6" t="e">
        <v>#N/A</v>
      </c>
      <c r="C78" s="7" t="e">
        <v>#N/A</v>
      </c>
      <c r="D78" s="8">
        <v>109.7594971126471</v>
      </c>
      <c r="E78" s="9">
        <v>0.87273208945837</v>
      </c>
      <c r="F78" s="8">
        <v>78.262230674507762</v>
      </c>
      <c r="G78" s="9">
        <v>0.6238197424892703</v>
      </c>
      <c r="H78" s="8">
        <v>122.69815967603873</v>
      </c>
      <c r="I78" s="9">
        <v>0.97596405354267779</v>
      </c>
      <c r="J78" s="8">
        <v>47.011703893684285</v>
      </c>
      <c r="K78" s="10">
        <v>0.77681117850712156</v>
      </c>
    </row>
    <row r="79" spans="2:11" x14ac:dyDescent="0.35">
      <c r="B79" s="6" t="e">
        <v>#N/A</v>
      </c>
      <c r="C79" s="7" t="e">
        <v>#N/A</v>
      </c>
      <c r="D79" s="8">
        <v>110.31600236020037</v>
      </c>
      <c r="E79" s="9">
        <v>0.88125873381690212</v>
      </c>
      <c r="F79" s="8">
        <v>78.430995762838862</v>
      </c>
      <c r="G79" s="9">
        <v>0.63311874105865518</v>
      </c>
      <c r="H79" s="8">
        <v>125.17754197989287</v>
      </c>
      <c r="I79" s="9">
        <v>0.97784565170369431</v>
      </c>
      <c r="J79" s="8">
        <v>47.158443930633048</v>
      </c>
      <c r="K79" s="10">
        <v>0.78069368023564811</v>
      </c>
    </row>
    <row r="80" spans="2:11" x14ac:dyDescent="0.35">
      <c r="B80" s="6" t="e">
        <v>#N/A</v>
      </c>
      <c r="C80" s="7" t="e">
        <v>#N/A</v>
      </c>
      <c r="D80" s="8">
        <v>110.60214158837405</v>
      </c>
      <c r="E80" s="9">
        <v>0.88679280134875871</v>
      </c>
      <c r="F80" s="8">
        <v>78.43373849439476</v>
      </c>
      <c r="G80" s="9">
        <v>0.63991416309012872</v>
      </c>
      <c r="H80" s="8">
        <v>127.82647585596253</v>
      </c>
      <c r="I80" s="9">
        <v>0.97958968657440104</v>
      </c>
      <c r="J80" s="8">
        <v>47.187970050343594</v>
      </c>
      <c r="K80" s="10">
        <v>0.78415363148520723</v>
      </c>
    </row>
    <row r="81" spans="2:11" x14ac:dyDescent="0.35">
      <c r="B81" s="6" t="e">
        <v>#N/A</v>
      </c>
      <c r="C81" s="7" t="e">
        <v>#N/A</v>
      </c>
      <c r="D81" s="8">
        <v>110.60513722198482</v>
      </c>
      <c r="E81" s="9">
        <v>0.89155646535615951</v>
      </c>
      <c r="F81" s="8">
        <v>78.813627795647903</v>
      </c>
      <c r="G81" s="9">
        <v>0.64649499284692413</v>
      </c>
      <c r="H81" s="8">
        <v>128.58039819426276</v>
      </c>
      <c r="I81" s="9">
        <v>0.9808592338913289</v>
      </c>
      <c r="J81" s="8">
        <v>47.443070270199655</v>
      </c>
      <c r="K81" s="10">
        <v>0.78753816300036739</v>
      </c>
    </row>
    <row r="82" spans="2:11" x14ac:dyDescent="0.35">
      <c r="B82" s="6" t="e">
        <v>#N/A</v>
      </c>
      <c r="C82" s="7" t="e">
        <v>#N/A</v>
      </c>
      <c r="D82" s="8">
        <v>110.73311774769937</v>
      </c>
      <c r="E82" s="9">
        <v>0.90732668405357086</v>
      </c>
      <c r="F82" s="8">
        <v>79.139595127941661</v>
      </c>
      <c r="G82" s="9">
        <v>0.6543633762517882</v>
      </c>
      <c r="H82" s="8">
        <v>131.46453466557077</v>
      </c>
      <c r="I82" s="9">
        <v>0.98313673490453712</v>
      </c>
      <c r="J82" s="8">
        <v>47.487655641880806</v>
      </c>
      <c r="K82" s="10">
        <v>0.79055524286796097</v>
      </c>
    </row>
    <row r="83" spans="2:11" x14ac:dyDescent="0.35">
      <c r="B83" s="6" t="e">
        <v>#N/A</v>
      </c>
      <c r="C83" s="7" t="e">
        <v>#N/A</v>
      </c>
      <c r="D83" s="8">
        <v>114.4923560862305</v>
      </c>
      <c r="E83" s="9">
        <v>0.91248174943441596</v>
      </c>
      <c r="F83" s="8">
        <v>79.321429371346625</v>
      </c>
      <c r="G83" s="9">
        <v>0.66151645207439191</v>
      </c>
      <c r="H83" s="8">
        <v>135.41158383441086</v>
      </c>
      <c r="I83" s="9">
        <v>0.9843547438173571</v>
      </c>
      <c r="J83" s="8">
        <v>47.808858030495216</v>
      </c>
      <c r="K83" s="10">
        <v>0.79380329736105648</v>
      </c>
    </row>
    <row r="84" spans="2:11" x14ac:dyDescent="0.35">
      <c r="B84" s="6" t="e">
        <v>#N/A</v>
      </c>
      <c r="C84" s="7" t="e">
        <v>#N/A</v>
      </c>
      <c r="D84" s="8">
        <v>114.93968203755875</v>
      </c>
      <c r="E84" s="9">
        <v>0.92518412454376631</v>
      </c>
      <c r="F84" s="8">
        <v>79.636417825524205</v>
      </c>
      <c r="G84" s="9">
        <v>0.66795422031473528</v>
      </c>
      <c r="H84" s="8">
        <v>135.49699237446708</v>
      </c>
      <c r="I84" s="9">
        <v>0.98571394617649677</v>
      </c>
      <c r="J84" s="8">
        <v>48.05482789804892</v>
      </c>
      <c r="K84" s="10">
        <v>0.79701583080762128</v>
      </c>
    </row>
    <row r="85" spans="2:11" x14ac:dyDescent="0.35">
      <c r="B85" s="6" t="e">
        <v>#N/A</v>
      </c>
      <c r="C85" s="7" t="e">
        <v>#N/A</v>
      </c>
      <c r="D85" s="8">
        <v>116.58376250330362</v>
      </c>
      <c r="E85" s="9">
        <v>0.9306688042361978</v>
      </c>
      <c r="F85" s="8">
        <v>80.583510873965878</v>
      </c>
      <c r="G85" s="9">
        <v>0.67439198855507865</v>
      </c>
      <c r="H85" s="8">
        <v>137.73463991877875</v>
      </c>
      <c r="I85" s="9">
        <v>0.98694838563327503</v>
      </c>
      <c r="J85" s="8">
        <v>48.093277679783</v>
      </c>
      <c r="K85" s="10">
        <v>0.80021795384477101</v>
      </c>
    </row>
    <row r="86" spans="2:11" x14ac:dyDescent="0.35">
      <c r="B86" s="6" t="e">
        <v>#N/A</v>
      </c>
      <c r="C86" s="7" t="e">
        <v>#N/A</v>
      </c>
      <c r="D86" s="8">
        <v>116.65016321635615</v>
      </c>
      <c r="E86" s="9">
        <v>0.93532415364064214</v>
      </c>
      <c r="F86" s="8">
        <v>81.053968739157852</v>
      </c>
      <c r="G86" s="9">
        <v>0.68082975679542201</v>
      </c>
      <c r="H86" s="8">
        <v>143.92209067448727</v>
      </c>
      <c r="I86" s="9">
        <v>0.98799467835559485</v>
      </c>
      <c r="J86" s="8">
        <v>48.150302482634544</v>
      </c>
      <c r="K86" s="10">
        <v>0.8034047213591432</v>
      </c>
    </row>
    <row r="87" spans="2:11" x14ac:dyDescent="0.35">
      <c r="B87" s="6" t="e">
        <v>#N/A</v>
      </c>
      <c r="C87" s="7" t="e">
        <v>#N/A</v>
      </c>
      <c r="D87" s="8">
        <v>116.97130542635516</v>
      </c>
      <c r="E87" s="9">
        <v>0.94044419497541032</v>
      </c>
      <c r="F87" s="8">
        <v>81.111302710498208</v>
      </c>
      <c r="G87" s="9">
        <v>0.68726752503576527</v>
      </c>
      <c r="H87" s="8">
        <v>144.70345977716806</v>
      </c>
      <c r="I87" s="9">
        <v>0.98954530113042338</v>
      </c>
      <c r="J87" s="8">
        <v>48.315376491292469</v>
      </c>
      <c r="K87" s="10">
        <v>0.80654759761461259</v>
      </c>
    </row>
    <row r="88" spans="2:11" x14ac:dyDescent="0.35">
      <c r="B88" s="6" t="e">
        <v>#N/A</v>
      </c>
      <c r="C88" s="7" t="e">
        <v>#N/A</v>
      </c>
      <c r="D88" s="8">
        <v>117.17577656720378</v>
      </c>
      <c r="E88" s="9">
        <v>0.94502493022155576</v>
      </c>
      <c r="F88" s="8">
        <v>81.272643703736023</v>
      </c>
      <c r="G88" s="9">
        <v>0.69370529327610864</v>
      </c>
      <c r="H88" s="8">
        <v>147.90644305589845</v>
      </c>
      <c r="I88" s="9">
        <v>0.99035204934184229</v>
      </c>
      <c r="J88" s="8">
        <v>49.245659961724797</v>
      </c>
      <c r="K88" s="10">
        <v>0.80945785087345912</v>
      </c>
    </row>
    <row r="89" spans="2:11" x14ac:dyDescent="0.35">
      <c r="B89" s="6" t="e">
        <v>#N/A</v>
      </c>
      <c r="C89" s="7" t="e">
        <v>#N/A</v>
      </c>
      <c r="D89" s="8">
        <v>117.24703012156276</v>
      </c>
      <c r="E89" s="9">
        <v>0.95053850137486384</v>
      </c>
      <c r="F89" s="8">
        <v>81.532064937274342</v>
      </c>
      <c r="G89" s="9">
        <v>0.700143061516452</v>
      </c>
      <c r="H89" s="8">
        <v>148.58065319079975</v>
      </c>
      <c r="I89" s="9">
        <v>0.99129438224502497</v>
      </c>
      <c r="J89" s="8">
        <v>49.565459299682701</v>
      </c>
      <c r="K89" s="10">
        <v>0.81229354236156381</v>
      </c>
    </row>
    <row r="90" spans="2:11" x14ac:dyDescent="0.35">
      <c r="B90" s="6" t="e">
        <v>#N/A</v>
      </c>
      <c r="C90" s="7" t="e">
        <v>#N/A</v>
      </c>
      <c r="D90" s="8">
        <v>117.5973018720038</v>
      </c>
      <c r="E90" s="9">
        <v>0.95504449865650576</v>
      </c>
      <c r="F90" s="8">
        <v>82.055288071363165</v>
      </c>
      <c r="G90" s="9">
        <v>0.70629470672389127</v>
      </c>
      <c r="H90" s="8">
        <v>153.49800293231152</v>
      </c>
      <c r="I90" s="9">
        <v>0.99212355239302386</v>
      </c>
      <c r="J90" s="8">
        <v>49.862489634181308</v>
      </c>
      <c r="K90" s="10">
        <v>0.81493990761744595</v>
      </c>
    </row>
    <row r="91" spans="2:11" x14ac:dyDescent="0.35">
      <c r="B91" s="6" t="e">
        <v>#N/A</v>
      </c>
      <c r="C91" s="7" t="e">
        <v>#N/A</v>
      </c>
      <c r="D91" s="8">
        <v>118.98738940385519</v>
      </c>
      <c r="E91" s="9">
        <v>0.96034262604905185</v>
      </c>
      <c r="F91" s="8">
        <v>82.529428736336087</v>
      </c>
      <c r="G91" s="9">
        <v>0.71273247496423464</v>
      </c>
      <c r="H91" s="8">
        <v>153.80476136103829</v>
      </c>
      <c r="I91" s="9">
        <v>0.99307287743453909</v>
      </c>
      <c r="J91" s="8">
        <v>49.982342431840337</v>
      </c>
      <c r="K91" s="10">
        <v>0.81768224320178318</v>
      </c>
    </row>
    <row r="92" spans="2:11" x14ac:dyDescent="0.35">
      <c r="B92" s="6" t="e">
        <v>#N/A</v>
      </c>
      <c r="C92" s="7" t="e">
        <v>#N/A</v>
      </c>
      <c r="D92" s="8">
        <v>119.55089291215467</v>
      </c>
      <c r="E92" s="9">
        <v>0.97055212220815035</v>
      </c>
      <c r="F92" s="8">
        <v>82.864941142795203</v>
      </c>
      <c r="G92" s="9">
        <v>0.71738197424892702</v>
      </c>
      <c r="H92" s="8">
        <v>160.8362777576713</v>
      </c>
      <c r="I92" s="9">
        <v>0.99368443444659393</v>
      </c>
      <c r="J92" s="8">
        <v>50.367419639624003</v>
      </c>
      <c r="K92" s="10">
        <v>0.82006652420506665</v>
      </c>
    </row>
    <row r="93" spans="2:11" x14ac:dyDescent="0.35">
      <c r="B93" s="6" t="e">
        <v>#N/A</v>
      </c>
      <c r="C93" s="7" t="e">
        <v>#N/A</v>
      </c>
      <c r="D93" s="8">
        <v>122.15143291130634</v>
      </c>
      <c r="E93" s="9">
        <v>0.97409614731439653</v>
      </c>
      <c r="F93" s="8">
        <v>82.888838486348291</v>
      </c>
      <c r="G93" s="9">
        <v>0.72381974248927039</v>
      </c>
      <c r="H93" s="8">
        <v>161.03508425822196</v>
      </c>
      <c r="I93" s="9">
        <v>0.99671132720626487</v>
      </c>
      <c r="J93" s="8">
        <v>50.511206300868714</v>
      </c>
      <c r="K93" s="10">
        <v>0.82269633143792731</v>
      </c>
    </row>
    <row r="94" spans="2:11" x14ac:dyDescent="0.35">
      <c r="B94" s="6" t="e">
        <v>#N/A</v>
      </c>
      <c r="C94" s="7" t="e">
        <v>#N/A</v>
      </c>
      <c r="D94" s="8">
        <v>123.84128224686027</v>
      </c>
      <c r="E94" s="9">
        <v>0.97723707796008485</v>
      </c>
      <c r="F94" s="8">
        <v>83.296339717119366</v>
      </c>
      <c r="G94" s="9">
        <v>0.73097281831187411</v>
      </c>
      <c r="H94" s="8">
        <v>161.40252616595518</v>
      </c>
      <c r="I94" s="9">
        <v>0.99773373938877907</v>
      </c>
      <c r="J94" s="8">
        <v>50.592114476187199</v>
      </c>
      <c r="K94" s="10">
        <v>0.82530947931347609</v>
      </c>
    </row>
    <row r="95" spans="2:11" x14ac:dyDescent="0.35">
      <c r="B95" s="6" t="e">
        <v>#N/A</v>
      </c>
      <c r="C95" s="7" t="e">
        <v>#N/A</v>
      </c>
      <c r="D95" s="8">
        <v>125.01035442715863</v>
      </c>
      <c r="E95" s="9">
        <v>0.98150142073593472</v>
      </c>
      <c r="F95" s="8">
        <v>83.342945540023905</v>
      </c>
      <c r="G95" s="9">
        <v>0.73669527896995712</v>
      </c>
      <c r="H95" s="8">
        <v>162.25991962271161</v>
      </c>
      <c r="I95" s="9">
        <v>0.99847453649560747</v>
      </c>
      <c r="J95" s="8">
        <v>50.607911461194867</v>
      </c>
      <c r="K95" s="10">
        <v>0.82791939124735736</v>
      </c>
    </row>
    <row r="96" spans="2:11" x14ac:dyDescent="0.35">
      <c r="B96" s="6" t="e">
        <v>#N/A</v>
      </c>
      <c r="C96" s="7" t="e">
        <v>#N/A</v>
      </c>
      <c r="D96" s="8">
        <v>128.56151587767391</v>
      </c>
      <c r="E96" s="9">
        <v>0.98494307674211745</v>
      </c>
      <c r="F96" s="8">
        <v>83.69600319693302</v>
      </c>
      <c r="G96" s="9">
        <v>0.74313304721030049</v>
      </c>
      <c r="H96" s="8">
        <v>164.96536999936967</v>
      </c>
      <c r="I96" s="9">
        <v>0.99913855089721049</v>
      </c>
      <c r="J96" s="8">
        <v>50.817637437975243</v>
      </c>
      <c r="K96" s="10">
        <v>0.83022151716375214</v>
      </c>
    </row>
    <row r="97" spans="2:11" x14ac:dyDescent="0.35">
      <c r="B97" s="6" t="e">
        <v>#N/A</v>
      </c>
      <c r="C97" s="7" t="e">
        <v>#N/A</v>
      </c>
      <c r="D97" s="8">
        <v>131.37685044438865</v>
      </c>
      <c r="E97" s="9">
        <v>0.98924897157321234</v>
      </c>
      <c r="F97" s="8">
        <v>84.041979728582973</v>
      </c>
      <c r="G97" s="9">
        <v>0.74828326180257509</v>
      </c>
      <c r="H97" s="8">
        <v>176.32469329470092</v>
      </c>
      <c r="I97" s="9">
        <v>0.9996039696017861</v>
      </c>
      <c r="J97" s="8">
        <v>51.043159502715397</v>
      </c>
      <c r="K97" s="10">
        <v>0.83250026863720339</v>
      </c>
    </row>
    <row r="98" spans="2:11" x14ac:dyDescent="0.35">
      <c r="B98" s="6" t="e">
        <v>#N/A</v>
      </c>
      <c r="C98" s="7" t="e">
        <v>#N/A</v>
      </c>
      <c r="D98" s="8">
        <v>137.83677282717292</v>
      </c>
      <c r="E98" s="9">
        <v>0.99420302516420789</v>
      </c>
      <c r="F98" s="8">
        <v>84.171241476910581</v>
      </c>
      <c r="G98" s="9">
        <v>0.75400572246065811</v>
      </c>
      <c r="H98" s="8">
        <v>193.91906990720594</v>
      </c>
      <c r="I98" s="9">
        <v>0.99999999999999989</v>
      </c>
      <c r="J98" s="8">
        <v>51.0469647592002</v>
      </c>
      <c r="K98" s="10">
        <v>0.83502237778642108</v>
      </c>
    </row>
    <row r="99" spans="2:11" x14ac:dyDescent="0.35">
      <c r="B99" s="6" t="e">
        <v>#N/A</v>
      </c>
      <c r="C99" s="7" t="e">
        <v>#N/A</v>
      </c>
      <c r="D99" s="8">
        <v>137.92406807896043</v>
      </c>
      <c r="E99" s="9">
        <v>0.9970228409581563</v>
      </c>
      <c r="F99" s="8">
        <v>84.200128300777664</v>
      </c>
      <c r="G99" s="9">
        <v>0.75901287553648078</v>
      </c>
      <c r="H99" s="8" t="e">
        <v>#N/A</v>
      </c>
      <c r="I99" s="9" t="e">
        <v>#N/A</v>
      </c>
      <c r="J99" s="8">
        <v>51.070452293210586</v>
      </c>
      <c r="K99" s="10">
        <v>0.83728005172750719</v>
      </c>
    </row>
    <row r="100" spans="2:11" x14ac:dyDescent="0.35">
      <c r="B100" s="6" t="e">
        <v>#N/A</v>
      </c>
      <c r="C100" s="7" t="e">
        <v>#N/A</v>
      </c>
      <c r="D100" s="8">
        <v>151.29458242719289</v>
      </c>
      <c r="E100" s="9">
        <v>0.99867155546388531</v>
      </c>
      <c r="F100" s="8">
        <v>84.500701399408499</v>
      </c>
      <c r="G100" s="9">
        <v>0.7661659513590845</v>
      </c>
      <c r="H100" s="8" t="e">
        <v>#N/A</v>
      </c>
      <c r="I100" s="9" t="e">
        <v>#N/A</v>
      </c>
      <c r="J100" s="8">
        <v>51.112868424165221</v>
      </c>
      <c r="K100" s="10">
        <v>0.83953038231036214</v>
      </c>
    </row>
    <row r="101" spans="2:11" x14ac:dyDescent="0.35">
      <c r="B101" s="6" t="e">
        <v>#N/A</v>
      </c>
      <c r="C101" s="7" t="e">
        <v>#N/A</v>
      </c>
      <c r="D101" s="8">
        <v>168.39645244187383</v>
      </c>
      <c r="E101" s="9">
        <v>0.99999999999999944</v>
      </c>
      <c r="F101" s="8">
        <v>84.735422570171295</v>
      </c>
      <c r="G101" s="9">
        <v>0.77081545064377688</v>
      </c>
      <c r="H101" s="8" t="e">
        <v>#N/A</v>
      </c>
      <c r="I101" s="9" t="e">
        <v>#N/A</v>
      </c>
      <c r="J101" s="8">
        <v>51.422291580264762</v>
      </c>
      <c r="K101" s="10">
        <v>0.84172811364097488</v>
      </c>
    </row>
    <row r="102" spans="2:11" x14ac:dyDescent="0.35">
      <c r="B102" s="6" t="e">
        <v>#N/A</v>
      </c>
      <c r="C102" s="7" t="e">
        <v>#N/A</v>
      </c>
      <c r="D102" s="8" t="e">
        <v>#N/A</v>
      </c>
      <c r="E102" s="9" t="e">
        <v>#N/A</v>
      </c>
      <c r="F102" s="8">
        <v>84.912512408129402</v>
      </c>
      <c r="G102" s="9">
        <v>0.7765379113018599</v>
      </c>
      <c r="H102" s="8" t="e">
        <v>#N/A</v>
      </c>
      <c r="I102" s="9" t="e">
        <v>#N/A</v>
      </c>
      <c r="J102" s="8">
        <v>51.849253952150256</v>
      </c>
      <c r="K102" s="10">
        <v>0.84409985621474892</v>
      </c>
    </row>
    <row r="103" spans="2:11" x14ac:dyDescent="0.35">
      <c r="B103" s="6" t="e">
        <v>#N/A</v>
      </c>
      <c r="C103" s="7" t="e">
        <v>#N/A</v>
      </c>
      <c r="D103" s="8" t="e">
        <v>#N/A</v>
      </c>
      <c r="E103" s="9" t="e">
        <v>#N/A</v>
      </c>
      <c r="F103" s="8">
        <v>84.914084354629551</v>
      </c>
      <c r="G103" s="9">
        <v>0.78311874105865531</v>
      </c>
      <c r="H103" s="8" t="e">
        <v>#N/A</v>
      </c>
      <c r="I103" s="9" t="e">
        <v>#N/A</v>
      </c>
      <c r="J103" s="8">
        <v>51.886875229842133</v>
      </c>
      <c r="K103" s="10">
        <v>0.84646484992479443</v>
      </c>
    </row>
    <row r="104" spans="2:11" x14ac:dyDescent="0.35">
      <c r="B104" s="6" t="e">
        <v>#N/A</v>
      </c>
      <c r="C104" s="7" t="e">
        <v>#N/A</v>
      </c>
      <c r="D104" s="8" t="e">
        <v>#N/A</v>
      </c>
      <c r="E104" s="9" t="e">
        <v>#N/A</v>
      </c>
      <c r="F104" s="8">
        <v>85.509463412274584</v>
      </c>
      <c r="G104" s="9">
        <v>0.78848354792560804</v>
      </c>
      <c r="H104" s="8" t="e">
        <v>#N/A</v>
      </c>
      <c r="I104" s="9" t="e">
        <v>#N/A</v>
      </c>
      <c r="J104" s="8">
        <v>51.902735536219637</v>
      </c>
      <c r="K104" s="10">
        <v>0.84882700627471375</v>
      </c>
    </row>
    <row r="105" spans="2:11" x14ac:dyDescent="0.35">
      <c r="B105" s="6" t="e">
        <v>#N/A</v>
      </c>
      <c r="C105" s="7" t="e">
        <v>#N/A</v>
      </c>
      <c r="D105" s="8" t="e">
        <v>#N/A</v>
      </c>
      <c r="E105" s="9" t="e">
        <v>#N/A</v>
      </c>
      <c r="F105" s="8">
        <v>85.638271674845896</v>
      </c>
      <c r="G105" s="9">
        <v>0.79563662374821176</v>
      </c>
      <c r="H105" s="8" t="e">
        <v>#N/A</v>
      </c>
      <c r="I105" s="9" t="e">
        <v>#N/A</v>
      </c>
      <c r="J105" s="8">
        <v>51.972943632809773</v>
      </c>
      <c r="K105" s="10">
        <v>0.8511766579732204</v>
      </c>
    </row>
    <row r="106" spans="2:11" x14ac:dyDescent="0.35">
      <c r="B106" s="6" t="e">
        <v>#N/A</v>
      </c>
      <c r="C106" s="7" t="e">
        <v>#N/A</v>
      </c>
      <c r="D106" s="8" t="e">
        <v>#N/A</v>
      </c>
      <c r="E106" s="9" t="e">
        <v>#N/A</v>
      </c>
      <c r="F106" s="8">
        <v>85.816539357400416</v>
      </c>
      <c r="G106" s="9">
        <v>0.80207439198855512</v>
      </c>
      <c r="H106" s="8" t="e">
        <v>#N/A</v>
      </c>
      <c r="I106" s="9" t="e">
        <v>#N/A</v>
      </c>
      <c r="J106" s="8">
        <v>52.096795929087349</v>
      </c>
      <c r="K106" s="10">
        <v>0.85350446875437547</v>
      </c>
    </row>
    <row r="107" spans="2:11" x14ac:dyDescent="0.35">
      <c r="B107" s="6" t="e">
        <v>#N/A</v>
      </c>
      <c r="C107" s="7" t="e">
        <v>#N/A</v>
      </c>
      <c r="D107" s="8" t="e">
        <v>#N/A</v>
      </c>
      <c r="E107" s="9" t="e">
        <v>#N/A</v>
      </c>
      <c r="F107" s="8">
        <v>85.951076693695299</v>
      </c>
      <c r="G107" s="9">
        <v>0.80693848354792563</v>
      </c>
      <c r="H107" s="8" t="e">
        <v>#N/A</v>
      </c>
      <c r="I107" s="9" t="e">
        <v>#N/A</v>
      </c>
      <c r="J107" s="8">
        <v>52.186960173014974</v>
      </c>
      <c r="K107" s="10">
        <v>0.85581655245368893</v>
      </c>
    </row>
    <row r="108" spans="2:11" x14ac:dyDescent="0.35">
      <c r="B108" s="6" t="e">
        <v>#N/A</v>
      </c>
      <c r="C108" s="7" t="e">
        <v>#N/A</v>
      </c>
      <c r="D108" s="8" t="e">
        <v>#N/A</v>
      </c>
      <c r="E108" s="9" t="e">
        <v>#N/A</v>
      </c>
      <c r="F108" s="8">
        <v>86.789869516627562</v>
      </c>
      <c r="G108" s="9">
        <v>0.81087267525035778</v>
      </c>
      <c r="H108" s="8" t="e">
        <v>#N/A</v>
      </c>
      <c r="I108" s="9" t="e">
        <v>#N/A</v>
      </c>
      <c r="J108" s="8">
        <v>52.388658964283145</v>
      </c>
      <c r="K108" s="10">
        <v>0.85809397307012869</v>
      </c>
    </row>
    <row r="109" spans="2:11" x14ac:dyDescent="0.35">
      <c r="B109" s="6" t="e">
        <v>#N/A</v>
      </c>
      <c r="C109" s="7" t="e">
        <v>#N/A</v>
      </c>
      <c r="D109" s="8" t="e">
        <v>#N/A</v>
      </c>
      <c r="E109" s="9" t="e">
        <v>#N/A</v>
      </c>
      <c r="F109" s="8">
        <v>87.039812463381665</v>
      </c>
      <c r="G109" s="9">
        <v>0.81459227467811157</v>
      </c>
      <c r="H109" s="8" t="e">
        <v>#N/A</v>
      </c>
      <c r="I109" s="9" t="e">
        <v>#N/A</v>
      </c>
      <c r="J109" s="8">
        <v>52.395071001320922</v>
      </c>
      <c r="K109" s="10">
        <v>0.8601368385828122</v>
      </c>
    </row>
    <row r="110" spans="2:11" x14ac:dyDescent="0.35">
      <c r="B110" s="6" t="e">
        <v>#N/A</v>
      </c>
      <c r="C110" s="7" t="e">
        <v>#N/A</v>
      </c>
      <c r="D110" s="8" t="e">
        <v>#N/A</v>
      </c>
      <c r="E110" s="9" t="e">
        <v>#N/A</v>
      </c>
      <c r="F110" s="8">
        <v>87.378016659115417</v>
      </c>
      <c r="G110" s="9">
        <v>0.81924177396280407</v>
      </c>
      <c r="H110" s="8" t="e">
        <v>#N/A</v>
      </c>
      <c r="I110" s="9" t="e">
        <v>#N/A</v>
      </c>
      <c r="J110" s="8">
        <v>52.501618036755211</v>
      </c>
      <c r="K110" s="10">
        <v>0.86239515430773628</v>
      </c>
    </row>
    <row r="111" spans="2:11" x14ac:dyDescent="0.35">
      <c r="B111" s="6" t="e">
        <v>#N/A</v>
      </c>
      <c r="C111" s="7" t="e">
        <v>#N/A</v>
      </c>
      <c r="D111" s="8" t="e">
        <v>#N/A</v>
      </c>
      <c r="E111" s="9" t="e">
        <v>#N/A</v>
      </c>
      <c r="F111" s="8">
        <v>87.409840130894693</v>
      </c>
      <c r="G111" s="9">
        <v>0.82410586552217457</v>
      </c>
      <c r="H111" s="8" t="e">
        <v>#N/A</v>
      </c>
      <c r="I111" s="9" t="e">
        <v>#N/A</v>
      </c>
      <c r="J111" s="8">
        <v>52.771562532459356</v>
      </c>
      <c r="K111" s="10">
        <v>0.86460868703200366</v>
      </c>
    </row>
    <row r="112" spans="2:11" x14ac:dyDescent="0.35">
      <c r="B112" s="6" t="e">
        <v>#N/A</v>
      </c>
      <c r="C112" s="7" t="e">
        <v>#N/A</v>
      </c>
      <c r="D112" s="8" t="e">
        <v>#N/A</v>
      </c>
      <c r="E112" s="9" t="e">
        <v>#N/A</v>
      </c>
      <c r="F112" s="8">
        <v>87.973317006328259</v>
      </c>
      <c r="G112" s="9">
        <v>0.82896995708154508</v>
      </c>
      <c r="H112" s="8" t="e">
        <v>#N/A</v>
      </c>
      <c r="I112" s="9" t="e">
        <v>#N/A</v>
      </c>
      <c r="J112" s="8">
        <v>53.035327536074959</v>
      </c>
      <c r="K112" s="10">
        <v>0.86677961882066379</v>
      </c>
    </row>
    <row r="113" spans="2:11" x14ac:dyDescent="0.35">
      <c r="B113" s="6" t="e">
        <v>#N/A</v>
      </c>
      <c r="C113" s="7" t="e">
        <v>#N/A</v>
      </c>
      <c r="D113" s="8" t="e">
        <v>#N/A</v>
      </c>
      <c r="E113" s="9" t="e">
        <v>#N/A</v>
      </c>
      <c r="F113" s="8">
        <v>88.053834566024605</v>
      </c>
      <c r="G113" s="9">
        <v>0.83419170243204577</v>
      </c>
      <c r="H113" s="8" t="e">
        <v>#N/A</v>
      </c>
      <c r="I113" s="9" t="e">
        <v>#N/A</v>
      </c>
      <c r="J113" s="8">
        <v>53.221026371989076</v>
      </c>
      <c r="K113" s="10">
        <v>0.86891048978659124</v>
      </c>
    </row>
    <row r="114" spans="2:11" x14ac:dyDescent="0.35">
      <c r="B114" s="6" t="e">
        <v>#N/A</v>
      </c>
      <c r="C114" s="7" t="e">
        <v>#N/A</v>
      </c>
      <c r="D114" s="8" t="e">
        <v>#N/A</v>
      </c>
      <c r="E114" s="9" t="e">
        <v>#N/A</v>
      </c>
      <c r="F114" s="8">
        <v>88.204020250865042</v>
      </c>
      <c r="G114" s="9">
        <v>0.83884120171673826</v>
      </c>
      <c r="H114" s="8" t="e">
        <v>#N/A</v>
      </c>
      <c r="I114" s="9" t="e">
        <v>#N/A</v>
      </c>
      <c r="J114" s="8">
        <v>53.566628436392861</v>
      </c>
      <c r="K114" s="10">
        <v>0.87091235544545276</v>
      </c>
    </row>
    <row r="115" spans="2:11" x14ac:dyDescent="0.35">
      <c r="B115" s="6" t="e">
        <v>#N/A</v>
      </c>
      <c r="C115" s="7" t="e">
        <v>#N/A</v>
      </c>
      <c r="D115" s="8" t="e">
        <v>#N/A</v>
      </c>
      <c r="E115" s="9" t="e">
        <v>#N/A</v>
      </c>
      <c r="F115" s="8">
        <v>88.233936021129111</v>
      </c>
      <c r="G115" s="9">
        <v>0.84270386266094433</v>
      </c>
      <c r="H115" s="8" t="e">
        <v>#N/A</v>
      </c>
      <c r="I115" s="9" t="e">
        <v>#N/A</v>
      </c>
      <c r="J115" s="8">
        <v>53.714686781116704</v>
      </c>
      <c r="K115" s="10">
        <v>0.87297856837860233</v>
      </c>
    </row>
    <row r="116" spans="2:11" x14ac:dyDescent="0.35">
      <c r="B116" s="6" t="e">
        <v>#N/A</v>
      </c>
      <c r="C116" s="7" t="e">
        <v>#N/A</v>
      </c>
      <c r="D116" s="8" t="e">
        <v>#N/A</v>
      </c>
      <c r="E116" s="9" t="e">
        <v>#N/A</v>
      </c>
      <c r="F116" s="8">
        <v>88.325041409939459</v>
      </c>
      <c r="G116" s="9">
        <v>0.84706723891273272</v>
      </c>
      <c r="H116" s="8" t="e">
        <v>#N/A</v>
      </c>
      <c r="I116" s="9" t="e">
        <v>#N/A</v>
      </c>
      <c r="J116" s="8">
        <v>53.886829645580676</v>
      </c>
      <c r="K116" s="10">
        <v>0.87501933964928802</v>
      </c>
    </row>
    <row r="117" spans="2:11" x14ac:dyDescent="0.35">
      <c r="B117" s="6" t="e">
        <v>#N/A</v>
      </c>
      <c r="C117" s="7" t="e">
        <v>#N/A</v>
      </c>
      <c r="D117" s="8" t="e">
        <v>#N/A</v>
      </c>
      <c r="E117" s="9" t="e">
        <v>#N/A</v>
      </c>
      <c r="F117" s="8">
        <v>88.778102657192008</v>
      </c>
      <c r="G117" s="9">
        <v>0.85100143061516464</v>
      </c>
      <c r="H117" s="8" t="e">
        <v>#N/A</v>
      </c>
      <c r="I117" s="9" t="e">
        <v>#N/A</v>
      </c>
      <c r="J117" s="8">
        <v>54.159951149887711</v>
      </c>
      <c r="K117" s="10">
        <v>0.87702061081364702</v>
      </c>
    </row>
    <row r="118" spans="2:11" x14ac:dyDescent="0.35">
      <c r="B118" s="6" t="e">
        <v>#N/A</v>
      </c>
      <c r="C118" s="7" t="e">
        <v>#N/A</v>
      </c>
      <c r="D118" s="8" t="e">
        <v>#N/A</v>
      </c>
      <c r="E118" s="9" t="e">
        <v>#N/A</v>
      </c>
      <c r="F118" s="8">
        <v>89.094461351033701</v>
      </c>
      <c r="G118" s="9">
        <v>0.85586552217453526</v>
      </c>
      <c r="H118" s="8" t="e">
        <v>#N/A</v>
      </c>
      <c r="I118" s="9" t="e">
        <v>#N/A</v>
      </c>
      <c r="J118" s="8">
        <v>54.179661783983434</v>
      </c>
      <c r="K118" s="10">
        <v>0.87901907164035731</v>
      </c>
    </row>
    <row r="119" spans="2:11" x14ac:dyDescent="0.35">
      <c r="B119" s="6" t="e">
        <v>#N/A</v>
      </c>
      <c r="C119" s="7" t="e">
        <v>#N/A</v>
      </c>
      <c r="D119" s="8" t="e">
        <v>#N/A</v>
      </c>
      <c r="E119" s="9" t="e">
        <v>#N/A</v>
      </c>
      <c r="F119" s="8">
        <v>89.158046455571395</v>
      </c>
      <c r="G119" s="9">
        <v>0.8603719599427756</v>
      </c>
      <c r="H119" s="8" t="e">
        <v>#N/A</v>
      </c>
      <c r="I119" s="9" t="e">
        <v>#N/A</v>
      </c>
      <c r="J119" s="8">
        <v>54.207776528085127</v>
      </c>
      <c r="K119" s="10">
        <v>0.88101353314041364</v>
      </c>
    </row>
    <row r="120" spans="2:11" x14ac:dyDescent="0.35">
      <c r="B120" s="6" t="e">
        <v>#N/A</v>
      </c>
      <c r="C120" s="7" t="e">
        <v>#N/A</v>
      </c>
      <c r="D120" s="8" t="e">
        <v>#N/A</v>
      </c>
      <c r="E120" s="9" t="e">
        <v>#N/A</v>
      </c>
      <c r="F120" s="8">
        <v>89.448901995611479</v>
      </c>
      <c r="G120" s="9">
        <v>0.86509298998569406</v>
      </c>
      <c r="H120" s="8" t="e">
        <v>#N/A</v>
      </c>
      <c r="I120" s="9" t="e">
        <v>#N/A</v>
      </c>
      <c r="J120" s="8">
        <v>54.259216924387864</v>
      </c>
      <c r="K120" s="10">
        <v>0.88300070532719377</v>
      </c>
    </row>
    <row r="121" spans="2:11" x14ac:dyDescent="0.35">
      <c r="B121" s="6" t="e">
        <v>#N/A</v>
      </c>
      <c r="C121" s="7" t="e">
        <v>#N/A</v>
      </c>
      <c r="D121" s="8" t="e">
        <v>#N/A</v>
      </c>
      <c r="E121" s="9" t="e">
        <v>#N/A</v>
      </c>
      <c r="F121" s="8">
        <v>89.510013628947448</v>
      </c>
      <c r="G121" s="9">
        <v>0.87031473533619463</v>
      </c>
      <c r="H121" s="8" t="e">
        <v>#N/A</v>
      </c>
      <c r="I121" s="9" t="e">
        <v>#N/A</v>
      </c>
      <c r="J121" s="8">
        <v>54.486471093363903</v>
      </c>
      <c r="K121" s="10">
        <v>0.8849109039871248</v>
      </c>
    </row>
    <row r="122" spans="2:11" x14ac:dyDescent="0.35">
      <c r="B122" s="6" t="e">
        <v>#N/A</v>
      </c>
      <c r="C122" s="7" t="e">
        <v>#N/A</v>
      </c>
      <c r="D122" s="8" t="e">
        <v>#N/A</v>
      </c>
      <c r="E122" s="9" t="e">
        <v>#N/A</v>
      </c>
      <c r="F122" s="8">
        <v>89.640386439418563</v>
      </c>
      <c r="G122" s="9">
        <v>0.87424892703862667</v>
      </c>
      <c r="H122" s="8" t="e">
        <v>#N/A</v>
      </c>
      <c r="I122" s="9" t="e">
        <v>#N/A</v>
      </c>
      <c r="J122" s="8">
        <v>54.500438773266424</v>
      </c>
      <c r="K122" s="10">
        <v>0.88686437238897853</v>
      </c>
    </row>
    <row r="123" spans="2:11" x14ac:dyDescent="0.35">
      <c r="B123" s="6" t="e">
        <v>#N/A</v>
      </c>
      <c r="C123" s="7" t="e">
        <v>#N/A</v>
      </c>
      <c r="D123" s="8" t="e">
        <v>#N/A</v>
      </c>
      <c r="E123" s="9" t="e">
        <v>#N/A</v>
      </c>
      <c r="F123" s="8">
        <v>90.634707904345959</v>
      </c>
      <c r="G123" s="9">
        <v>0.87854077253218887</v>
      </c>
      <c r="H123" s="8" t="e">
        <v>#N/A</v>
      </c>
      <c r="I123" s="9" t="e">
        <v>#N/A</v>
      </c>
      <c r="J123" s="8">
        <v>54.918153905949609</v>
      </c>
      <c r="K123" s="10">
        <v>0.88876128950127187</v>
      </c>
    </row>
    <row r="124" spans="2:11" x14ac:dyDescent="0.35">
      <c r="B124" s="6" t="e">
        <v>#N/A</v>
      </c>
      <c r="C124" s="7" t="e">
        <v>#N/A</v>
      </c>
      <c r="D124" s="8" t="e">
        <v>#N/A</v>
      </c>
      <c r="E124" s="9" t="e">
        <v>#N/A</v>
      </c>
      <c r="F124" s="8">
        <v>91.240444551027252</v>
      </c>
      <c r="G124" s="9">
        <v>0.88211731044349084</v>
      </c>
      <c r="H124" s="8" t="e">
        <v>#N/A</v>
      </c>
      <c r="I124" s="9" t="e">
        <v>#N/A</v>
      </c>
      <c r="J124" s="8">
        <v>54.940117868802346</v>
      </c>
      <c r="K124" s="10">
        <v>0.8906552949416261</v>
      </c>
    </row>
    <row r="125" spans="2:11" x14ac:dyDescent="0.35">
      <c r="B125" s="6" t="e">
        <v>#N/A</v>
      </c>
      <c r="C125" s="7" t="e">
        <v>#N/A</v>
      </c>
      <c r="D125" s="8" t="e">
        <v>#N/A</v>
      </c>
      <c r="E125" s="9" t="e">
        <v>#N/A</v>
      </c>
      <c r="F125" s="8">
        <v>91.291495357959064</v>
      </c>
      <c r="G125" s="9">
        <v>0.88662374821173118</v>
      </c>
      <c r="H125" s="8" t="e">
        <v>#N/A</v>
      </c>
      <c r="I125" s="9" t="e">
        <v>#N/A</v>
      </c>
      <c r="J125" s="8">
        <v>55.029175718493775</v>
      </c>
      <c r="K125" s="10">
        <v>0.89252854711934404</v>
      </c>
    </row>
    <row r="126" spans="2:11" x14ac:dyDescent="0.35">
      <c r="B126" s="6" t="e">
        <v>#N/A</v>
      </c>
      <c r="C126" s="7" t="e">
        <v>#N/A</v>
      </c>
      <c r="D126" s="8" t="e">
        <v>#N/A</v>
      </c>
      <c r="E126" s="9" t="e">
        <v>#N/A</v>
      </c>
      <c r="F126" s="8">
        <v>91.340855368185387</v>
      </c>
      <c r="G126" s="9">
        <v>0.89127324749642367</v>
      </c>
      <c r="H126" s="8" t="e">
        <v>#N/A</v>
      </c>
      <c r="I126" s="9" t="e">
        <v>#N/A</v>
      </c>
      <c r="J126" s="8">
        <v>55.104793855082605</v>
      </c>
      <c r="K126" s="10">
        <v>0.89440091431092716</v>
      </c>
    </row>
    <row r="127" spans="2:11" x14ac:dyDescent="0.35">
      <c r="B127" s="6" t="e">
        <v>#N/A</v>
      </c>
      <c r="C127" s="7" t="e">
        <v>#N/A</v>
      </c>
      <c r="D127" s="8" t="e">
        <v>#N/A</v>
      </c>
      <c r="E127" s="9" t="e">
        <v>#N/A</v>
      </c>
      <c r="F127" s="8">
        <v>91.475131464305335</v>
      </c>
      <c r="G127" s="9">
        <v>0.89556509298998588</v>
      </c>
      <c r="H127" s="8" t="e">
        <v>#N/A</v>
      </c>
      <c r="I127" s="9" t="e">
        <v>#N/A</v>
      </c>
      <c r="J127" s="8">
        <v>55.531358152336566</v>
      </c>
      <c r="K127" s="10">
        <v>0.89621877040999287</v>
      </c>
    </row>
    <row r="128" spans="2:11" x14ac:dyDescent="0.35">
      <c r="B128" s="6" t="e">
        <v>#N/A</v>
      </c>
      <c r="C128" s="7" t="e">
        <v>#N/A</v>
      </c>
      <c r="D128" s="8" t="e">
        <v>#N/A</v>
      </c>
      <c r="E128" s="9" t="e">
        <v>#N/A</v>
      </c>
      <c r="F128" s="8">
        <v>92.212879888926309</v>
      </c>
      <c r="G128" s="9">
        <v>0.89928469241773978</v>
      </c>
      <c r="H128" s="8" t="e">
        <v>#N/A</v>
      </c>
      <c r="I128" s="9" t="e">
        <v>#N/A</v>
      </c>
      <c r="J128" s="8">
        <v>55.672872416605408</v>
      </c>
      <c r="K128" s="10">
        <v>0.89807955171439457</v>
      </c>
    </row>
    <row r="129" spans="2:11" x14ac:dyDescent="0.35">
      <c r="B129" s="6" t="e">
        <v>#N/A</v>
      </c>
      <c r="C129" s="7" t="e">
        <v>#N/A</v>
      </c>
      <c r="D129" s="8" t="e">
        <v>#N/A</v>
      </c>
      <c r="E129" s="9" t="e">
        <v>#N/A</v>
      </c>
      <c r="F129" s="8">
        <v>93.159131997592638</v>
      </c>
      <c r="G129" s="9">
        <v>0.90286123032904164</v>
      </c>
      <c r="H129" s="8" t="e">
        <v>#N/A</v>
      </c>
      <c r="I129" s="9" t="e">
        <v>#N/A</v>
      </c>
      <c r="J129" s="8">
        <v>56.053733101097563</v>
      </c>
      <c r="K129" s="10">
        <v>0.89976512603101055</v>
      </c>
    </row>
    <row r="130" spans="2:11" x14ac:dyDescent="0.35">
      <c r="B130" s="6" t="e">
        <v>#N/A</v>
      </c>
      <c r="C130" s="7" t="e">
        <v>#N/A</v>
      </c>
      <c r="D130" s="8" t="e">
        <v>#N/A</v>
      </c>
      <c r="E130" s="9" t="e">
        <v>#N/A</v>
      </c>
      <c r="F130" s="8">
        <v>93.209772143631895</v>
      </c>
      <c r="G130" s="9">
        <v>0.90715307582260396</v>
      </c>
      <c r="H130" s="8" t="e">
        <v>#N/A</v>
      </c>
      <c r="I130" s="9" t="e">
        <v>#N/A</v>
      </c>
      <c r="J130" s="8">
        <v>56.208606194869787</v>
      </c>
      <c r="K130" s="10">
        <v>0.90132578894588555</v>
      </c>
    </row>
    <row r="131" spans="2:11" x14ac:dyDescent="0.35">
      <c r="B131" s="6" t="e">
        <v>#N/A</v>
      </c>
      <c r="C131" s="7" t="e">
        <v>#N/A</v>
      </c>
      <c r="D131" s="8" t="e">
        <v>#N/A</v>
      </c>
      <c r="E131" s="9" t="e">
        <v>#N/A</v>
      </c>
      <c r="F131" s="8">
        <v>93.493362611720883</v>
      </c>
      <c r="G131" s="9">
        <v>0.91123032904148804</v>
      </c>
      <c r="H131" s="8" t="e">
        <v>#N/A</v>
      </c>
      <c r="I131" s="9" t="e">
        <v>#N/A</v>
      </c>
      <c r="J131" s="8">
        <v>56.551615511090411</v>
      </c>
      <c r="K131" s="10">
        <v>0.90295633874291359</v>
      </c>
    </row>
    <row r="132" spans="2:11" x14ac:dyDescent="0.35">
      <c r="B132" s="6" t="e">
        <v>#N/A</v>
      </c>
      <c r="C132" s="7" t="e">
        <v>#N/A</v>
      </c>
      <c r="D132" s="8" t="e">
        <v>#N/A</v>
      </c>
      <c r="E132" s="9" t="e">
        <v>#N/A</v>
      </c>
      <c r="F132" s="8">
        <v>93.684598200340503</v>
      </c>
      <c r="G132" s="9">
        <v>0.9162374821173106</v>
      </c>
      <c r="H132" s="8" t="e">
        <v>#N/A</v>
      </c>
      <c r="I132" s="9" t="e">
        <v>#N/A</v>
      </c>
      <c r="J132" s="8">
        <v>57.13258592071589</v>
      </c>
      <c r="K132" s="10">
        <v>0.90458777352607622</v>
      </c>
    </row>
    <row r="133" spans="2:11" x14ac:dyDescent="0.35">
      <c r="B133" s="6" t="e">
        <v>#N/A</v>
      </c>
      <c r="C133" s="7" t="e">
        <v>#N/A</v>
      </c>
      <c r="D133" s="8" t="e">
        <v>#N/A</v>
      </c>
      <c r="E133" s="9" t="e">
        <v>#N/A</v>
      </c>
      <c r="F133" s="8">
        <v>94.097019528225459</v>
      </c>
      <c r="G133" s="9">
        <v>0.92052932761087292</v>
      </c>
      <c r="H133" s="8" t="e">
        <v>#N/A</v>
      </c>
      <c r="I133" s="9" t="e">
        <v>#N/A</v>
      </c>
      <c r="J133" s="8">
        <v>57.490911460963019</v>
      </c>
      <c r="K133" s="10">
        <v>0.9061810795936398</v>
      </c>
    </row>
    <row r="134" spans="2:11" x14ac:dyDescent="0.35">
      <c r="B134" s="6" t="e">
        <v>#N/A</v>
      </c>
      <c r="C134" s="7" t="e">
        <v>#N/A</v>
      </c>
      <c r="D134" s="8" t="e">
        <v>#N/A</v>
      </c>
      <c r="E134" s="9" t="e">
        <v>#N/A</v>
      </c>
      <c r="F134" s="8">
        <v>94.155660043257242</v>
      </c>
      <c r="G134" s="9">
        <v>0.924606580829757</v>
      </c>
      <c r="H134" s="8" t="e">
        <v>#N/A</v>
      </c>
      <c r="I134" s="9" t="e">
        <v>#N/A</v>
      </c>
      <c r="J134" s="8">
        <v>57.684435576409037</v>
      </c>
      <c r="K134" s="10">
        <v>0.90760529250892752</v>
      </c>
    </row>
    <row r="135" spans="2:11" x14ac:dyDescent="0.35">
      <c r="B135" s="6" t="e">
        <v>#N/A</v>
      </c>
      <c r="C135" s="7" t="e">
        <v>#N/A</v>
      </c>
      <c r="D135" s="8" t="e">
        <v>#N/A</v>
      </c>
      <c r="E135" s="9" t="e">
        <v>#N/A</v>
      </c>
      <c r="F135" s="8">
        <v>94.596775668578417</v>
      </c>
      <c r="G135" s="9">
        <v>0.92896995708154539</v>
      </c>
      <c r="H135" s="8" t="e">
        <v>#N/A</v>
      </c>
      <c r="I135" s="9" t="e">
        <v>#N/A</v>
      </c>
      <c r="J135" s="8">
        <v>57.797130343325435</v>
      </c>
      <c r="K135" s="10">
        <v>0.90930424970747159</v>
      </c>
    </row>
    <row r="136" spans="2:11" x14ac:dyDescent="0.35">
      <c r="B136" s="6" t="e">
        <v>#N/A</v>
      </c>
      <c r="C136" s="7" t="e">
        <v>#N/A</v>
      </c>
      <c r="D136" s="8" t="e">
        <v>#N/A</v>
      </c>
      <c r="E136" s="9" t="e">
        <v>#N/A</v>
      </c>
      <c r="F136" s="8">
        <v>95.045557600492216</v>
      </c>
      <c r="G136" s="9">
        <v>0.9332618025751076</v>
      </c>
      <c r="H136" s="8" t="e">
        <v>#N/A</v>
      </c>
      <c r="I136" s="9" t="e">
        <v>#N/A</v>
      </c>
      <c r="J136" s="8">
        <v>57.899969958937461</v>
      </c>
      <c r="K136" s="10">
        <v>0.91070020386702744</v>
      </c>
    </row>
    <row r="137" spans="2:11" x14ac:dyDescent="0.35">
      <c r="B137" s="6" t="e">
        <v>#N/A</v>
      </c>
      <c r="C137" s="7" t="e">
        <v>#N/A</v>
      </c>
      <c r="D137" s="8" t="e">
        <v>#N/A</v>
      </c>
      <c r="E137" s="9" t="e">
        <v>#N/A</v>
      </c>
      <c r="F137" s="8">
        <v>95.116938735622753</v>
      </c>
      <c r="G137" s="9">
        <v>0.9366952789699573</v>
      </c>
      <c r="H137" s="8" t="e">
        <v>#N/A</v>
      </c>
      <c r="I137" s="9" t="e">
        <v>#N/A</v>
      </c>
      <c r="J137" s="8">
        <v>58.263458790698273</v>
      </c>
      <c r="K137" s="10">
        <v>0.9122153271518787</v>
      </c>
    </row>
    <row r="138" spans="2:11" x14ac:dyDescent="0.35">
      <c r="B138" s="6" t="e">
        <v>#N/A</v>
      </c>
      <c r="C138" s="7" t="e">
        <v>#N/A</v>
      </c>
      <c r="D138" s="8" t="e">
        <v>#N/A</v>
      </c>
      <c r="E138" s="9" t="e">
        <v>#N/A</v>
      </c>
      <c r="F138" s="8">
        <v>95.609191207666967</v>
      </c>
      <c r="G138" s="9">
        <v>0.94041487839771121</v>
      </c>
      <c r="H138" s="8" t="e">
        <v>#N/A</v>
      </c>
      <c r="I138" s="9" t="e">
        <v>#N/A</v>
      </c>
      <c r="J138" s="8">
        <v>58.349373538873728</v>
      </c>
      <c r="K138" s="10">
        <v>0.91372208022435808</v>
      </c>
    </row>
    <row r="139" spans="2:11" x14ac:dyDescent="0.35">
      <c r="B139" s="6" t="e">
        <v>#N/A</v>
      </c>
      <c r="C139" s="7" t="e">
        <v>#N/A</v>
      </c>
      <c r="D139" s="8" t="e">
        <v>#N/A</v>
      </c>
      <c r="E139" s="9" t="e">
        <v>#N/A</v>
      </c>
      <c r="F139" s="8">
        <v>95.649947182755696</v>
      </c>
      <c r="G139" s="9">
        <v>0.94384835479256091</v>
      </c>
      <c r="H139" s="8" t="e">
        <v>#N/A</v>
      </c>
      <c r="I139" s="9" t="e">
        <v>#N/A</v>
      </c>
      <c r="J139" s="8">
        <v>58.432610077771699</v>
      </c>
      <c r="K139" s="10">
        <v>0.91516544532049682</v>
      </c>
    </row>
    <row r="140" spans="2:11" x14ac:dyDescent="0.35">
      <c r="B140" s="6" t="e">
        <v>#N/A</v>
      </c>
      <c r="C140" s="7" t="e">
        <v>#N/A</v>
      </c>
      <c r="D140" s="8" t="e">
        <v>#N/A</v>
      </c>
      <c r="E140" s="9" t="e">
        <v>#N/A</v>
      </c>
      <c r="F140" s="8">
        <v>95.810211599848458</v>
      </c>
      <c r="G140" s="9">
        <v>0.94742489270386288</v>
      </c>
      <c r="H140" s="8" t="e">
        <v>#N/A</v>
      </c>
      <c r="I140" s="9" t="e">
        <v>#N/A</v>
      </c>
      <c r="J140" s="8">
        <v>58.574229484251333</v>
      </c>
      <c r="K140" s="10">
        <v>0.91665058716668246</v>
      </c>
    </row>
    <row r="141" spans="2:11" x14ac:dyDescent="0.35">
      <c r="B141" s="6" t="e">
        <v>#N/A</v>
      </c>
      <c r="C141" s="7" t="e">
        <v>#N/A</v>
      </c>
      <c r="D141" s="8" t="e">
        <v>#N/A</v>
      </c>
      <c r="E141" s="9" t="e">
        <v>#N/A</v>
      </c>
      <c r="F141" s="8">
        <v>96.41571845042553</v>
      </c>
      <c r="G141" s="9">
        <v>0.95100143061516473</v>
      </c>
      <c r="H141" s="8" t="e">
        <v>#N/A</v>
      </c>
      <c r="I141" s="9" t="e">
        <v>#N/A</v>
      </c>
      <c r="J141" s="8">
        <v>58.775658606541278</v>
      </c>
      <c r="K141" s="10">
        <v>0.9181167254556426</v>
      </c>
    </row>
    <row r="142" spans="2:11" x14ac:dyDescent="0.35">
      <c r="B142" s="6" t="e">
        <v>#N/A</v>
      </c>
      <c r="C142" s="7" t="e">
        <v>#N/A</v>
      </c>
      <c r="D142" s="8" t="e">
        <v>#N/A</v>
      </c>
      <c r="E142" s="9" t="e">
        <v>#N/A</v>
      </c>
      <c r="F142" s="8">
        <v>96.884410156875859</v>
      </c>
      <c r="G142" s="9">
        <v>0.9545779685264667</v>
      </c>
      <c r="H142" s="8" t="e">
        <v>#N/A</v>
      </c>
      <c r="I142" s="9" t="e">
        <v>#N/A</v>
      </c>
      <c r="J142" s="8">
        <v>58.829600390654633</v>
      </c>
      <c r="K142" s="10">
        <v>0.91957783080818867</v>
      </c>
    </row>
    <row r="143" spans="2:11" x14ac:dyDescent="0.35">
      <c r="B143" s="6" t="e">
        <v>#N/A</v>
      </c>
      <c r="C143" s="7" t="e">
        <v>#N/A</v>
      </c>
      <c r="D143" s="8" t="e">
        <v>#N/A</v>
      </c>
      <c r="E143" s="9" t="e">
        <v>#N/A</v>
      </c>
      <c r="F143" s="8">
        <v>97.314474153799495</v>
      </c>
      <c r="G143" s="9">
        <v>0.95815450643776856</v>
      </c>
      <c r="H143" s="8" t="e">
        <v>#N/A</v>
      </c>
      <c r="I143" s="9" t="e">
        <v>#N/A</v>
      </c>
      <c r="J143" s="8">
        <v>58.963946564804225</v>
      </c>
      <c r="K143" s="10">
        <v>0.92097364309973806</v>
      </c>
    </row>
    <row r="144" spans="2:11" x14ac:dyDescent="0.35">
      <c r="B144" s="6" t="e">
        <v>#N/A</v>
      </c>
      <c r="C144" s="7" t="e">
        <v>#N/A</v>
      </c>
      <c r="D144" s="8" t="e">
        <v>#N/A</v>
      </c>
      <c r="E144" s="9" t="e">
        <v>#N/A</v>
      </c>
      <c r="F144" s="8">
        <v>97.641848734996984</v>
      </c>
      <c r="G144" s="9">
        <v>0.96230329041487883</v>
      </c>
      <c r="H144" s="8" t="e">
        <v>#N/A</v>
      </c>
      <c r="I144" s="9" t="e">
        <v>#N/A</v>
      </c>
      <c r="J144" s="8">
        <v>59.096460999300383</v>
      </c>
      <c r="K144" s="10">
        <v>0.92241019177595485</v>
      </c>
    </row>
    <row r="145" spans="2:11" x14ac:dyDescent="0.35">
      <c r="B145" s="6" t="e">
        <v>#N/A</v>
      </c>
      <c r="C145" s="7" t="e">
        <v>#N/A</v>
      </c>
      <c r="D145" s="8" t="e">
        <v>#N/A</v>
      </c>
      <c r="E145" s="9" t="e">
        <v>#N/A</v>
      </c>
      <c r="F145" s="8">
        <v>97.736729538834425</v>
      </c>
      <c r="G145" s="9">
        <v>0.96623748211731075</v>
      </c>
      <c r="H145" s="8" t="e">
        <v>#N/A</v>
      </c>
      <c r="I145" s="9" t="e">
        <v>#N/A</v>
      </c>
      <c r="J145" s="8">
        <v>59.32179457854749</v>
      </c>
      <c r="K145" s="10">
        <v>0.92382643981603141</v>
      </c>
    </row>
    <row r="146" spans="2:11" x14ac:dyDescent="0.35">
      <c r="B146" s="6" t="e">
        <v>#N/A</v>
      </c>
      <c r="C146" s="7" t="e">
        <v>#N/A</v>
      </c>
      <c r="D146" s="8" t="e">
        <v>#N/A</v>
      </c>
      <c r="E146" s="9" t="e">
        <v>#N/A</v>
      </c>
      <c r="F146" s="8">
        <v>97.888070836147904</v>
      </c>
      <c r="G146" s="9">
        <v>0.9713161659513595</v>
      </c>
      <c r="H146" s="8" t="e">
        <v>#N/A</v>
      </c>
      <c r="I146" s="9" t="e">
        <v>#N/A</v>
      </c>
      <c r="J146" s="8">
        <v>59.740969662942462</v>
      </c>
      <c r="K146" s="10">
        <v>0.92520003963116526</v>
      </c>
    </row>
    <row r="147" spans="2:11" x14ac:dyDescent="0.35">
      <c r="B147" s="6" t="e">
        <v>#N/A</v>
      </c>
      <c r="C147" s="7" t="e">
        <v>#N/A</v>
      </c>
      <c r="D147" s="8" t="e">
        <v>#N/A</v>
      </c>
      <c r="E147" s="9" t="e">
        <v>#N/A</v>
      </c>
      <c r="F147" s="8">
        <v>99.203205564754498</v>
      </c>
      <c r="G147" s="9">
        <v>0.97467811158798323</v>
      </c>
      <c r="H147" s="8" t="e">
        <v>#N/A</v>
      </c>
      <c r="I147" s="9" t="e">
        <v>#N/A</v>
      </c>
      <c r="J147" s="8">
        <v>59.836905202802491</v>
      </c>
      <c r="K147" s="10">
        <v>0.92657132226886274</v>
      </c>
    </row>
    <row r="148" spans="2:11" x14ac:dyDescent="0.35">
      <c r="B148" s="6" t="e">
        <v>#N/A</v>
      </c>
      <c r="C148" s="7" t="e">
        <v>#N/A</v>
      </c>
      <c r="D148" s="8" t="e">
        <v>#N/A</v>
      </c>
      <c r="E148" s="9" t="e">
        <v>#N/A</v>
      </c>
      <c r="F148" s="8">
        <v>100.5262041327359</v>
      </c>
      <c r="G148" s="9">
        <v>0.9782546494992852</v>
      </c>
      <c r="H148" s="8" t="e">
        <v>#N/A</v>
      </c>
      <c r="I148" s="9" t="e">
        <v>#N/A</v>
      </c>
      <c r="J148" s="8">
        <v>60.687589790711534</v>
      </c>
      <c r="K148" s="10">
        <v>0.92774367893924437</v>
      </c>
    </row>
    <row r="149" spans="2:11" x14ac:dyDescent="0.35">
      <c r="B149" s="6" t="e">
        <v>#N/A</v>
      </c>
      <c r="C149" s="7" t="e">
        <v>#N/A</v>
      </c>
      <c r="D149" s="8" t="e">
        <v>#N/A</v>
      </c>
      <c r="E149" s="9" t="e">
        <v>#N/A</v>
      </c>
      <c r="F149" s="8">
        <v>101.42272404516306</v>
      </c>
      <c r="G149" s="9">
        <v>0.98111587982832671</v>
      </c>
      <c r="H149" s="8" t="e">
        <v>#N/A</v>
      </c>
      <c r="I149" s="9" t="e">
        <v>#N/A</v>
      </c>
      <c r="J149" s="8">
        <v>60.707761882648825</v>
      </c>
      <c r="K149" s="10">
        <v>0.92904325067756477</v>
      </c>
    </row>
    <row r="150" spans="2:11" x14ac:dyDescent="0.35">
      <c r="B150" s="6" t="e">
        <v>#N/A</v>
      </c>
      <c r="C150" s="7" t="e">
        <v>#N/A</v>
      </c>
      <c r="D150" s="8" t="e">
        <v>#N/A</v>
      </c>
      <c r="E150" s="9" t="e">
        <v>#N/A</v>
      </c>
      <c r="F150" s="8">
        <v>103.75380261035022</v>
      </c>
      <c r="G150" s="9">
        <v>0.98547925608011511</v>
      </c>
      <c r="H150" s="8" t="e">
        <v>#N/A</v>
      </c>
      <c r="I150" s="9" t="e">
        <v>#N/A</v>
      </c>
      <c r="J150" s="8">
        <v>60.712187810454992</v>
      </c>
      <c r="K150" s="10">
        <v>0.93034247112367907</v>
      </c>
    </row>
    <row r="151" spans="2:11" x14ac:dyDescent="0.35">
      <c r="B151" s="6" t="e">
        <v>#N/A</v>
      </c>
      <c r="C151" s="7" t="e">
        <v>#N/A</v>
      </c>
      <c r="D151" s="8" t="e">
        <v>#N/A</v>
      </c>
      <c r="E151" s="9" t="e">
        <v>#N/A</v>
      </c>
      <c r="F151" s="8">
        <v>104.4450936102036</v>
      </c>
      <c r="G151" s="9">
        <v>0.98819742489270446</v>
      </c>
      <c r="H151" s="8" t="e">
        <v>#N/A</v>
      </c>
      <c r="I151" s="9" t="e">
        <v>#N/A</v>
      </c>
      <c r="J151" s="8">
        <v>61.209574586780676</v>
      </c>
      <c r="K151" s="10">
        <v>0.93159779355527128</v>
      </c>
    </row>
    <row r="152" spans="2:11" x14ac:dyDescent="0.35">
      <c r="B152" s="6" t="e">
        <v>#N/A</v>
      </c>
      <c r="C152" s="7" t="e">
        <v>#N/A</v>
      </c>
      <c r="D152" s="8" t="e">
        <v>#N/A</v>
      </c>
      <c r="E152" s="9" t="e">
        <v>#N/A</v>
      </c>
      <c r="F152" s="8">
        <v>105.44803430017272</v>
      </c>
      <c r="G152" s="9">
        <v>0.99177396280400631</v>
      </c>
      <c r="H152" s="8" t="e">
        <v>#N/A</v>
      </c>
      <c r="I152" s="9" t="e">
        <v>#N/A</v>
      </c>
      <c r="J152" s="8">
        <v>61.255949210182308</v>
      </c>
      <c r="K152" s="10">
        <v>0.93285481840293916</v>
      </c>
    </row>
    <row r="153" spans="2:11" x14ac:dyDescent="0.35">
      <c r="B153" s="6" t="e">
        <v>#N/A</v>
      </c>
      <c r="C153" s="7" t="e">
        <v>#N/A</v>
      </c>
      <c r="D153" s="8" t="e">
        <v>#N/A</v>
      </c>
      <c r="E153" s="9" t="e">
        <v>#N/A</v>
      </c>
      <c r="F153" s="8">
        <v>109.6337839888965</v>
      </c>
      <c r="G153" s="9">
        <v>0.99406294706723952</v>
      </c>
      <c r="H153" s="8" t="e">
        <v>#N/A</v>
      </c>
      <c r="I153" s="9" t="e">
        <v>#N/A</v>
      </c>
      <c r="J153" s="8">
        <v>61.747084003309958</v>
      </c>
      <c r="K153" s="10">
        <v>0.93403337673188214</v>
      </c>
    </row>
    <row r="154" spans="2:11" x14ac:dyDescent="0.35">
      <c r="B154" s="6" t="e">
        <v>#N/A</v>
      </c>
      <c r="C154" s="7" t="e">
        <v>#N/A</v>
      </c>
      <c r="D154" s="8" t="e">
        <v>#N/A</v>
      </c>
      <c r="E154" s="9" t="e">
        <v>#N/A</v>
      </c>
      <c r="F154" s="8">
        <v>111.52690467031343</v>
      </c>
      <c r="G154" s="9">
        <v>0.99620886981402057</v>
      </c>
      <c r="H154" s="8" t="e">
        <v>#N/A</v>
      </c>
      <c r="I154" s="9" t="e">
        <v>#N/A</v>
      </c>
      <c r="J154" s="8">
        <v>61.992235457983206</v>
      </c>
      <c r="K154" s="10">
        <v>0.93523618097866446</v>
      </c>
    </row>
    <row r="155" spans="2:11" x14ac:dyDescent="0.35">
      <c r="B155" s="6" t="e">
        <v>#N/A</v>
      </c>
      <c r="C155" s="7" t="e">
        <v>#N/A</v>
      </c>
      <c r="D155" s="8" t="e">
        <v>#N/A</v>
      </c>
      <c r="E155" s="9" t="e">
        <v>#N/A</v>
      </c>
      <c r="F155" s="8">
        <v>111.82476147097279</v>
      </c>
      <c r="G155" s="9">
        <v>0.99628040057224665</v>
      </c>
      <c r="H155" s="8" t="e">
        <v>#N/A</v>
      </c>
      <c r="I155" s="9" t="e">
        <v>#N/A</v>
      </c>
      <c r="J155" s="8">
        <v>62.142698287278009</v>
      </c>
      <c r="K155" s="10">
        <v>0.93642829783563852</v>
      </c>
    </row>
    <row r="156" spans="2:11" x14ac:dyDescent="0.35">
      <c r="B156" s="6" t="e">
        <v>#N/A</v>
      </c>
      <c r="C156" s="7" t="e">
        <v>#N/A</v>
      </c>
      <c r="D156" s="8" t="e">
        <v>#N/A</v>
      </c>
      <c r="E156" s="9" t="e">
        <v>#N/A</v>
      </c>
      <c r="F156" s="8">
        <v>133.18078656589725</v>
      </c>
      <c r="G156" s="9">
        <v>0.99778254649499343</v>
      </c>
      <c r="H156" s="8" t="e">
        <v>#N/A</v>
      </c>
      <c r="I156" s="9" t="e">
        <v>#N/A</v>
      </c>
      <c r="J156" s="8">
        <v>62.429990099683735</v>
      </c>
      <c r="K156" s="10">
        <v>0.93760036401438818</v>
      </c>
    </row>
    <row r="157" spans="2:11" x14ac:dyDescent="0.35">
      <c r="B157" s="6" t="e">
        <v>#N/A</v>
      </c>
      <c r="C157" s="7" t="e">
        <v>#N/A</v>
      </c>
      <c r="D157" s="8" t="e">
        <v>#N/A</v>
      </c>
      <c r="E157" s="9" t="e">
        <v>#N/A</v>
      </c>
      <c r="F157" s="8">
        <v>138.30340845102899</v>
      </c>
      <c r="G157" s="9">
        <v>0.998998569384836</v>
      </c>
      <c r="H157" s="8" t="e">
        <v>#N/A</v>
      </c>
      <c r="I157" s="9" t="e">
        <v>#N/A</v>
      </c>
      <c r="J157" s="8">
        <v>62.843924463480398</v>
      </c>
      <c r="K157" s="10">
        <v>0.93863200113375478</v>
      </c>
    </row>
    <row r="158" spans="2:11" x14ac:dyDescent="0.35">
      <c r="B158" s="6" t="e">
        <v>#N/A</v>
      </c>
      <c r="C158" s="7" t="e">
        <v>#N/A</v>
      </c>
      <c r="D158" s="8" t="e">
        <v>#N/A</v>
      </c>
      <c r="E158" s="9" t="e">
        <v>#N/A</v>
      </c>
      <c r="F158" s="8">
        <v>161.64221180757212</v>
      </c>
      <c r="G158" s="9">
        <v>0.99942775393419225</v>
      </c>
      <c r="H158" s="8" t="e">
        <v>#N/A</v>
      </c>
      <c r="I158" s="9" t="e">
        <v>#N/A</v>
      </c>
      <c r="J158" s="8">
        <v>63.320478037599976</v>
      </c>
      <c r="K158" s="10">
        <v>0.93964107448449963</v>
      </c>
    </row>
    <row r="159" spans="2:11" x14ac:dyDescent="0.35">
      <c r="B159" s="6" t="e">
        <v>#N/A</v>
      </c>
      <c r="C159" s="7" t="e">
        <v>#N/A</v>
      </c>
      <c r="D159" s="8" t="e">
        <v>#N/A</v>
      </c>
      <c r="E159" s="9" t="e">
        <v>#N/A</v>
      </c>
      <c r="F159" s="8">
        <v>199.51838368827353</v>
      </c>
      <c r="G159" s="9">
        <v>0.99978540772532243</v>
      </c>
      <c r="H159" s="8" t="e">
        <v>#N/A</v>
      </c>
      <c r="I159" s="9" t="e">
        <v>#N/A</v>
      </c>
      <c r="J159" s="8">
        <v>63.372430762286129</v>
      </c>
      <c r="K159" s="10">
        <v>0.940750495805037</v>
      </c>
    </row>
    <row r="160" spans="2:11" x14ac:dyDescent="0.35">
      <c r="B160" s="6" t="e">
        <v>#N/A</v>
      </c>
      <c r="C160" s="7" t="e">
        <v>#N/A</v>
      </c>
      <c r="D160" s="8" t="e">
        <v>#N/A</v>
      </c>
      <c r="E160" s="9" t="e">
        <v>#N/A</v>
      </c>
      <c r="F160" s="8">
        <v>262.99703156223245</v>
      </c>
      <c r="G160" s="9">
        <v>1.0000000000000004</v>
      </c>
      <c r="H160" s="8" t="e">
        <v>#N/A</v>
      </c>
      <c r="I160" s="9" t="e">
        <v>#N/A</v>
      </c>
      <c r="J160" s="8">
        <v>63.715335254569872</v>
      </c>
      <c r="K160" s="10">
        <v>0.94173701214277949</v>
      </c>
    </row>
    <row r="161" spans="2:11" x14ac:dyDescent="0.35">
      <c r="B161" s="6" t="e">
        <v>#N/A</v>
      </c>
      <c r="C161" s="7" t="e">
        <v>#N/A</v>
      </c>
      <c r="D161" s="8" t="e">
        <v>#N/A</v>
      </c>
      <c r="E161" s="9" t="e">
        <v>#N/A</v>
      </c>
      <c r="F161" s="8" t="e">
        <v>#N/A</v>
      </c>
      <c r="G161" s="9" t="e">
        <v>#N/A</v>
      </c>
      <c r="H161" s="8" t="e">
        <v>#N/A</v>
      </c>
      <c r="I161" s="9" t="e">
        <v>#N/A</v>
      </c>
      <c r="J161" s="8">
        <v>63.886429385979028</v>
      </c>
      <c r="K161" s="10">
        <v>0.94281417538093104</v>
      </c>
    </row>
    <row r="162" spans="2:11" x14ac:dyDescent="0.35">
      <c r="B162" s="6" t="e">
        <v>#N/A</v>
      </c>
      <c r="C162" s="7" t="e">
        <v>#N/A</v>
      </c>
      <c r="D162" s="8" t="e">
        <v>#N/A</v>
      </c>
      <c r="E162" s="9" t="e">
        <v>#N/A</v>
      </c>
      <c r="F162" s="8" t="e">
        <v>#N/A</v>
      </c>
      <c r="G162" s="9" t="e">
        <v>#N/A</v>
      </c>
      <c r="H162" s="8" t="e">
        <v>#N/A</v>
      </c>
      <c r="I162" s="9" t="e">
        <v>#N/A</v>
      </c>
      <c r="J162" s="8">
        <v>64.104893749761885</v>
      </c>
      <c r="K162" s="10">
        <v>0.94384317780875204</v>
      </c>
    </row>
    <row r="163" spans="2:11" x14ac:dyDescent="0.35">
      <c r="B163" s="6" t="e">
        <v>#N/A</v>
      </c>
      <c r="C163" s="7" t="e">
        <v>#N/A</v>
      </c>
      <c r="D163" s="8" t="e">
        <v>#N/A</v>
      </c>
      <c r="E163" s="9" t="e">
        <v>#N/A</v>
      </c>
      <c r="F163" s="8" t="e">
        <v>#N/A</v>
      </c>
      <c r="G163" s="9" t="e">
        <v>#N/A</v>
      </c>
      <c r="H163" s="8" t="e">
        <v>#N/A</v>
      </c>
      <c r="I163" s="9" t="e">
        <v>#N/A</v>
      </c>
      <c r="J163" s="8">
        <v>64.348054815234306</v>
      </c>
      <c r="K163" s="10">
        <v>0.94489244709461639</v>
      </c>
    </row>
    <row r="164" spans="2:11" x14ac:dyDescent="0.35">
      <c r="B164" s="6" t="e">
        <v>#N/A</v>
      </c>
      <c r="C164" s="7" t="e">
        <v>#N/A</v>
      </c>
      <c r="D164" s="8" t="e">
        <v>#N/A</v>
      </c>
      <c r="E164" s="9" t="e">
        <v>#N/A</v>
      </c>
      <c r="F164" s="8" t="e">
        <v>#N/A</v>
      </c>
      <c r="G164" s="9" t="e">
        <v>#N/A</v>
      </c>
      <c r="H164" s="8" t="e">
        <v>#N/A</v>
      </c>
      <c r="I164" s="9" t="e">
        <v>#N/A</v>
      </c>
      <c r="J164" s="8">
        <v>64.572062963716633</v>
      </c>
      <c r="K164" s="10">
        <v>0.94589492020525845</v>
      </c>
    </row>
    <row r="165" spans="2:11" x14ac:dyDescent="0.35">
      <c r="B165" s="6" t="e">
        <v>#N/A</v>
      </c>
      <c r="C165" s="7" t="e">
        <v>#N/A</v>
      </c>
      <c r="D165" s="8" t="e">
        <v>#N/A</v>
      </c>
      <c r="E165" s="9" t="e">
        <v>#N/A</v>
      </c>
      <c r="F165" s="8" t="e">
        <v>#N/A</v>
      </c>
      <c r="G165" s="9" t="e">
        <v>#N/A</v>
      </c>
      <c r="H165" s="8" t="e">
        <v>#N/A</v>
      </c>
      <c r="I165" s="9" t="e">
        <v>#N/A</v>
      </c>
      <c r="J165" s="8">
        <v>64.732090613223761</v>
      </c>
      <c r="K165" s="10">
        <v>0.94692172705679145</v>
      </c>
    </row>
    <row r="166" spans="2:11" x14ac:dyDescent="0.35">
      <c r="B166" s="6" t="e">
        <v>#N/A</v>
      </c>
      <c r="C166" s="7" t="e">
        <v>#N/A</v>
      </c>
      <c r="D166" s="8" t="e">
        <v>#N/A</v>
      </c>
      <c r="E166" s="9" t="e">
        <v>#N/A</v>
      </c>
      <c r="F166" s="8" t="e">
        <v>#N/A</v>
      </c>
      <c r="G166" s="9" t="e">
        <v>#N/A</v>
      </c>
      <c r="H166" s="8" t="e">
        <v>#N/A</v>
      </c>
      <c r="I166" s="9" t="e">
        <v>#N/A</v>
      </c>
      <c r="J166" s="8">
        <v>65.154562267255486</v>
      </c>
      <c r="K166" s="10">
        <v>0.94792457172649769</v>
      </c>
    </row>
    <row r="167" spans="2:11" x14ac:dyDescent="0.35">
      <c r="B167" s="6" t="e">
        <v>#N/A</v>
      </c>
      <c r="C167" s="7" t="e">
        <v>#N/A</v>
      </c>
      <c r="D167" s="8" t="e">
        <v>#N/A</v>
      </c>
      <c r="E167" s="9" t="e">
        <v>#N/A</v>
      </c>
      <c r="F167" s="8" t="e">
        <v>#N/A</v>
      </c>
      <c r="G167" s="9" t="e">
        <v>#N/A</v>
      </c>
      <c r="H167" s="8" t="e">
        <v>#N/A</v>
      </c>
      <c r="I167" s="9" t="e">
        <v>#N/A</v>
      </c>
      <c r="J167" s="8">
        <v>65.456452392246831</v>
      </c>
      <c r="K167" s="10">
        <v>0.94891075703889216</v>
      </c>
    </row>
    <row r="168" spans="2:11" x14ac:dyDescent="0.35">
      <c r="B168" s="6" t="e">
        <v>#N/A</v>
      </c>
      <c r="C168" s="7" t="e">
        <v>#N/A</v>
      </c>
      <c r="D168" s="8" t="e">
        <v>#N/A</v>
      </c>
      <c r="E168" s="9" t="e">
        <v>#N/A</v>
      </c>
      <c r="F168" s="8" t="e">
        <v>#N/A</v>
      </c>
      <c r="G168" s="9" t="e">
        <v>#N/A</v>
      </c>
      <c r="H168" s="8" t="e">
        <v>#N/A</v>
      </c>
      <c r="I168" s="9" t="e">
        <v>#N/A</v>
      </c>
      <c r="J168" s="8">
        <v>65.657277595378957</v>
      </c>
      <c r="K168" s="10">
        <v>0.9498550912894268</v>
      </c>
    </row>
    <row r="169" spans="2:11" x14ac:dyDescent="0.35">
      <c r="B169" s="6" t="e">
        <v>#N/A</v>
      </c>
      <c r="C169" s="7" t="e">
        <v>#N/A</v>
      </c>
      <c r="D169" s="8" t="e">
        <v>#N/A</v>
      </c>
      <c r="E169" s="9" t="e">
        <v>#N/A</v>
      </c>
      <c r="F169" s="8" t="e">
        <v>#N/A</v>
      </c>
      <c r="G169" s="9" t="e">
        <v>#N/A</v>
      </c>
      <c r="H169" s="8" t="e">
        <v>#N/A</v>
      </c>
      <c r="I169" s="9" t="e">
        <v>#N/A</v>
      </c>
      <c r="J169" s="8">
        <v>65.924917490590701</v>
      </c>
      <c r="K169" s="10">
        <v>0.95081254495273515</v>
      </c>
    </row>
    <row r="170" spans="2:11" x14ac:dyDescent="0.35">
      <c r="B170" s="6" t="e">
        <v>#N/A</v>
      </c>
      <c r="C170" s="7" t="e">
        <v>#N/A</v>
      </c>
      <c r="D170" s="8" t="e">
        <v>#N/A</v>
      </c>
      <c r="E170" s="9" t="e">
        <v>#N/A</v>
      </c>
      <c r="F170" s="8" t="e">
        <v>#N/A</v>
      </c>
      <c r="G170" s="9" t="e">
        <v>#N/A</v>
      </c>
      <c r="H170" s="8" t="e">
        <v>#N/A</v>
      </c>
      <c r="I170" s="9" t="e">
        <v>#N/A</v>
      </c>
      <c r="J170" s="8">
        <v>66.810438075960988</v>
      </c>
      <c r="K170" s="10">
        <v>0.95172846506829301</v>
      </c>
    </row>
    <row r="171" spans="2:11" x14ac:dyDescent="0.35">
      <c r="B171" s="6" t="e">
        <v>#N/A</v>
      </c>
      <c r="C171" s="7" t="e">
        <v>#N/A</v>
      </c>
      <c r="D171" s="8" t="e">
        <v>#N/A</v>
      </c>
      <c r="E171" s="9" t="e">
        <v>#N/A</v>
      </c>
      <c r="F171" s="8" t="e">
        <v>#N/A</v>
      </c>
      <c r="G171" s="9" t="e">
        <v>#N/A</v>
      </c>
      <c r="H171" s="8" t="e">
        <v>#N/A</v>
      </c>
      <c r="I171" s="9" t="e">
        <v>#N/A</v>
      </c>
      <c r="J171" s="8">
        <v>67.271714389817291</v>
      </c>
      <c r="K171" s="10">
        <v>0.9526220038169515</v>
      </c>
    </row>
    <row r="172" spans="2:11" x14ac:dyDescent="0.35">
      <c r="B172" s="6" t="e">
        <v>#N/A</v>
      </c>
      <c r="C172" s="7" t="e">
        <v>#N/A</v>
      </c>
      <c r="D172" s="8" t="e">
        <v>#N/A</v>
      </c>
      <c r="E172" s="9" t="e">
        <v>#N/A</v>
      </c>
      <c r="F172" s="8" t="e">
        <v>#N/A</v>
      </c>
      <c r="G172" s="9" t="e">
        <v>#N/A</v>
      </c>
      <c r="H172" s="8" t="e">
        <v>#N/A</v>
      </c>
      <c r="I172" s="9" t="e">
        <v>#N/A</v>
      </c>
      <c r="J172" s="8">
        <v>67.314566012836963</v>
      </c>
      <c r="K172" s="10">
        <v>0.95348606779839551</v>
      </c>
    </row>
    <row r="173" spans="2:11" x14ac:dyDescent="0.35">
      <c r="B173" s="6" t="e">
        <v>#N/A</v>
      </c>
      <c r="C173" s="7" t="e">
        <v>#N/A</v>
      </c>
      <c r="D173" s="8" t="e">
        <v>#N/A</v>
      </c>
      <c r="E173" s="9" t="e">
        <v>#N/A</v>
      </c>
      <c r="F173" s="8" t="e">
        <v>#N/A</v>
      </c>
      <c r="G173" s="9" t="e">
        <v>#N/A</v>
      </c>
      <c r="H173" s="8" t="e">
        <v>#N/A</v>
      </c>
      <c r="I173" s="9" t="e">
        <v>#N/A</v>
      </c>
      <c r="J173" s="8">
        <v>67.727151759908736</v>
      </c>
      <c r="K173" s="10">
        <v>0.9543582317674375</v>
      </c>
    </row>
    <row r="174" spans="2:11" x14ac:dyDescent="0.35">
      <c r="B174" s="6" t="e">
        <v>#N/A</v>
      </c>
      <c r="C174" s="7" t="e">
        <v>#N/A</v>
      </c>
      <c r="D174" s="8" t="e">
        <v>#N/A</v>
      </c>
      <c r="E174" s="9" t="e">
        <v>#N/A</v>
      </c>
      <c r="F174" s="8" t="e">
        <v>#N/A</v>
      </c>
      <c r="G174" s="9" t="e">
        <v>#N/A</v>
      </c>
      <c r="H174" s="8" t="e">
        <v>#N/A</v>
      </c>
      <c r="I174" s="9" t="e">
        <v>#N/A</v>
      </c>
      <c r="J174" s="8">
        <v>67.89305739291332</v>
      </c>
      <c r="K174" s="10">
        <v>0.95522278215347456</v>
      </c>
    </row>
    <row r="175" spans="2:11" x14ac:dyDescent="0.35">
      <c r="B175" s="6" t="e">
        <v>#N/A</v>
      </c>
      <c r="C175" s="7" t="e">
        <v>#N/A</v>
      </c>
      <c r="D175" s="8" t="e">
        <v>#N/A</v>
      </c>
      <c r="E175" s="9" t="e">
        <v>#N/A</v>
      </c>
      <c r="F175" s="8" t="e">
        <v>#N/A</v>
      </c>
      <c r="G175" s="9" t="e">
        <v>#N/A</v>
      </c>
      <c r="H175" s="8" t="e">
        <v>#N/A</v>
      </c>
      <c r="I175" s="9" t="e">
        <v>#N/A</v>
      </c>
      <c r="J175" s="8">
        <v>68.183803014861496</v>
      </c>
      <c r="K175" s="10">
        <v>0.95607420637111884</v>
      </c>
    </row>
    <row r="176" spans="2:11" x14ac:dyDescent="0.35">
      <c r="B176" s="6" t="e">
        <v>#N/A</v>
      </c>
      <c r="C176" s="7" t="e">
        <v>#N/A</v>
      </c>
      <c r="D176" s="8" t="e">
        <v>#N/A</v>
      </c>
      <c r="E176" s="9" t="e">
        <v>#N/A</v>
      </c>
      <c r="F176" s="8" t="e">
        <v>#N/A</v>
      </c>
      <c r="G176" s="9" t="e">
        <v>#N/A</v>
      </c>
      <c r="H176" s="8" t="e">
        <v>#N/A</v>
      </c>
      <c r="I176" s="9" t="e">
        <v>#N/A</v>
      </c>
      <c r="J176" s="8">
        <v>68.72946193592513</v>
      </c>
      <c r="K176" s="10">
        <v>0.95682978861707557</v>
      </c>
    </row>
    <row r="177" spans="2:11" x14ac:dyDescent="0.35">
      <c r="B177" s="6" t="e">
        <v>#N/A</v>
      </c>
      <c r="C177" s="7" t="e">
        <v>#N/A</v>
      </c>
      <c r="D177" s="8" t="e">
        <v>#N/A</v>
      </c>
      <c r="E177" s="9" t="e">
        <v>#N/A</v>
      </c>
      <c r="F177" s="8" t="e">
        <v>#N/A</v>
      </c>
      <c r="G177" s="9" t="e">
        <v>#N/A</v>
      </c>
      <c r="H177" s="8" t="e">
        <v>#N/A</v>
      </c>
      <c r="I177" s="9" t="e">
        <v>#N/A</v>
      </c>
      <c r="J177" s="8">
        <v>69.009357823182853</v>
      </c>
      <c r="K177" s="10">
        <v>0.95764538778531838</v>
      </c>
    </row>
    <row r="178" spans="2:11" x14ac:dyDescent="0.35">
      <c r="B178" s="6" t="e">
        <v>#N/A</v>
      </c>
      <c r="C178" s="7" t="e">
        <v>#N/A</v>
      </c>
      <c r="D178" s="8" t="e">
        <v>#N/A</v>
      </c>
      <c r="E178" s="9" t="e">
        <v>#N/A</v>
      </c>
      <c r="F178" s="8" t="e">
        <v>#N/A</v>
      </c>
      <c r="G178" s="9" t="e">
        <v>#N/A</v>
      </c>
      <c r="H178" s="8" t="e">
        <v>#N/A</v>
      </c>
      <c r="I178" s="9" t="e">
        <v>#N/A</v>
      </c>
      <c r="J178" s="8">
        <v>69.723203694498963</v>
      </c>
      <c r="K178" s="10">
        <v>0.95835624107557316</v>
      </c>
    </row>
    <row r="179" spans="2:11" x14ac:dyDescent="0.35">
      <c r="B179" s="6" t="e">
        <v>#N/A</v>
      </c>
      <c r="C179" s="7" t="e">
        <v>#N/A</v>
      </c>
      <c r="D179" s="8" t="e">
        <v>#N/A</v>
      </c>
      <c r="E179" s="9" t="e">
        <v>#N/A</v>
      </c>
      <c r="F179" s="8" t="e">
        <v>#N/A</v>
      </c>
      <c r="G179" s="9" t="e">
        <v>#N/A</v>
      </c>
      <c r="H179" s="8" t="e">
        <v>#N/A</v>
      </c>
      <c r="I179" s="9" t="e">
        <v>#N/A</v>
      </c>
      <c r="J179" s="8">
        <v>69.866848966958912</v>
      </c>
      <c r="K179" s="10">
        <v>0.95913676506816203</v>
      </c>
    </row>
    <row r="180" spans="2:11" x14ac:dyDescent="0.35">
      <c r="B180" s="6" t="e">
        <v>#N/A</v>
      </c>
      <c r="C180" s="7" t="e">
        <v>#N/A</v>
      </c>
      <c r="D180" s="8" t="e">
        <v>#N/A</v>
      </c>
      <c r="E180" s="9" t="e">
        <v>#N/A</v>
      </c>
      <c r="F180" s="8" t="e">
        <v>#N/A</v>
      </c>
      <c r="G180" s="9" t="e">
        <v>#N/A</v>
      </c>
      <c r="H180" s="8" t="e">
        <v>#N/A</v>
      </c>
      <c r="I180" s="9" t="e">
        <v>#N/A</v>
      </c>
      <c r="J180" s="8">
        <v>70.38517559555342</v>
      </c>
      <c r="K180" s="10">
        <v>0.95989707624766218</v>
      </c>
    </row>
    <row r="181" spans="2:11" x14ac:dyDescent="0.35">
      <c r="B181" s="6" t="e">
        <v>#N/A</v>
      </c>
      <c r="C181" s="7" t="e">
        <v>#N/A</v>
      </c>
      <c r="D181" s="8" t="e">
        <v>#N/A</v>
      </c>
      <c r="E181" s="9" t="e">
        <v>#N/A</v>
      </c>
      <c r="F181" s="8" t="e">
        <v>#N/A</v>
      </c>
      <c r="G181" s="9" t="e">
        <v>#N/A</v>
      </c>
      <c r="H181" s="8" t="e">
        <v>#N/A</v>
      </c>
      <c r="I181" s="9" t="e">
        <v>#N/A</v>
      </c>
      <c r="J181" s="8">
        <v>70.452346728624136</v>
      </c>
      <c r="K181" s="10">
        <v>0.96065482029181015</v>
      </c>
    </row>
    <row r="182" spans="2:11" x14ac:dyDescent="0.35">
      <c r="B182" s="6" t="e">
        <v>#N/A</v>
      </c>
      <c r="C182" s="7" t="e">
        <v>#N/A</v>
      </c>
      <c r="D182" s="8" t="e">
        <v>#N/A</v>
      </c>
      <c r="E182" s="9" t="e">
        <v>#N/A</v>
      </c>
      <c r="F182" s="8" t="e">
        <v>#N/A</v>
      </c>
      <c r="G182" s="9" t="e">
        <v>#N/A</v>
      </c>
      <c r="H182" s="8" t="e">
        <v>#N/A</v>
      </c>
      <c r="I182" s="9" t="e">
        <v>#N/A</v>
      </c>
      <c r="J182" s="8">
        <v>70.893081129713991</v>
      </c>
      <c r="K182" s="10">
        <v>0.96137463828893954</v>
      </c>
    </row>
    <row r="183" spans="2:11" x14ac:dyDescent="0.35">
      <c r="B183" s="6" t="e">
        <v>#N/A</v>
      </c>
      <c r="C183" s="7" t="e">
        <v>#N/A</v>
      </c>
      <c r="D183" s="8" t="e">
        <v>#N/A</v>
      </c>
      <c r="E183" s="9" t="e">
        <v>#N/A</v>
      </c>
      <c r="F183" s="8" t="e">
        <v>#N/A</v>
      </c>
      <c r="G183" s="9" t="e">
        <v>#N/A</v>
      </c>
      <c r="H183" s="8" t="e">
        <v>#N/A</v>
      </c>
      <c r="I183" s="9" t="e">
        <v>#N/A</v>
      </c>
      <c r="J183" s="8">
        <v>71.501059724850478</v>
      </c>
      <c r="K183" s="10">
        <v>0.96209378747975349</v>
      </c>
    </row>
    <row r="184" spans="2:11" x14ac:dyDescent="0.35">
      <c r="B184" s="6" t="e">
        <v>#N/A</v>
      </c>
      <c r="C184" s="7" t="e">
        <v>#N/A</v>
      </c>
      <c r="D184" s="8" t="e">
        <v>#N/A</v>
      </c>
      <c r="E184" s="9" t="e">
        <v>#N/A</v>
      </c>
      <c r="F184" s="8" t="e">
        <v>#N/A</v>
      </c>
      <c r="G184" s="9" t="e">
        <v>#N/A</v>
      </c>
      <c r="H184" s="8" t="e">
        <v>#N/A</v>
      </c>
      <c r="I184" s="9" t="e">
        <v>#N/A</v>
      </c>
      <c r="J184" s="8">
        <v>71.526572050938029</v>
      </c>
      <c r="K184" s="10">
        <v>0.96281203141757477</v>
      </c>
    </row>
    <row r="185" spans="2:11" x14ac:dyDescent="0.35">
      <c r="B185" s="6" t="e">
        <v>#N/A</v>
      </c>
      <c r="C185" s="7" t="e">
        <v>#N/A</v>
      </c>
      <c r="D185" s="8" t="e">
        <v>#N/A</v>
      </c>
      <c r="E185" s="9" t="e">
        <v>#N/A</v>
      </c>
      <c r="F185" s="8" t="e">
        <v>#N/A</v>
      </c>
      <c r="G185" s="9" t="e">
        <v>#N/A</v>
      </c>
      <c r="H185" s="8" t="e">
        <v>#N/A</v>
      </c>
      <c r="I185" s="9" t="e">
        <v>#N/A</v>
      </c>
      <c r="J185" s="8">
        <v>71.928866219888292</v>
      </c>
      <c r="K185" s="10">
        <v>0.96351620340029465</v>
      </c>
    </row>
    <row r="186" spans="2:11" x14ac:dyDescent="0.35">
      <c r="B186" s="6" t="e">
        <v>#N/A</v>
      </c>
      <c r="C186" s="7" t="e">
        <v>#N/A</v>
      </c>
      <c r="D186" s="8" t="e">
        <v>#N/A</v>
      </c>
      <c r="E186" s="9" t="e">
        <v>#N/A</v>
      </c>
      <c r="F186" s="8" t="e">
        <v>#N/A</v>
      </c>
      <c r="G186" s="9" t="e">
        <v>#N/A</v>
      </c>
      <c r="H186" s="8" t="e">
        <v>#N/A</v>
      </c>
      <c r="I186" s="9" t="e">
        <v>#N/A</v>
      </c>
      <c r="J186" s="8">
        <v>73.002037626833527</v>
      </c>
      <c r="K186" s="10">
        <v>0.96418462464542576</v>
      </c>
    </row>
    <row r="187" spans="2:11" x14ac:dyDescent="0.35">
      <c r="B187" s="6" t="e">
        <v>#N/A</v>
      </c>
      <c r="C187" s="7" t="e">
        <v>#N/A</v>
      </c>
      <c r="D187" s="8" t="e">
        <v>#N/A</v>
      </c>
      <c r="E187" s="9" t="e">
        <v>#N/A</v>
      </c>
      <c r="F187" s="8" t="e">
        <v>#N/A</v>
      </c>
      <c r="G187" s="9" t="e">
        <v>#N/A</v>
      </c>
      <c r="H187" s="8" t="e">
        <v>#N/A</v>
      </c>
      <c r="I187" s="9" t="e">
        <v>#N/A</v>
      </c>
      <c r="J187" s="8">
        <v>73.169156854427385</v>
      </c>
      <c r="K187" s="10">
        <v>0.96484770219565286</v>
      </c>
    </row>
    <row r="188" spans="2:11" x14ac:dyDescent="0.35">
      <c r="B188" s="6" t="e">
        <v>#N/A</v>
      </c>
      <c r="C188" s="7" t="e">
        <v>#N/A</v>
      </c>
      <c r="D188" s="8" t="e">
        <v>#N/A</v>
      </c>
      <c r="E188" s="9" t="e">
        <v>#N/A</v>
      </c>
      <c r="F188" s="8" t="e">
        <v>#N/A</v>
      </c>
      <c r="G188" s="9" t="e">
        <v>#N/A</v>
      </c>
      <c r="H188" s="8" t="e">
        <v>#N/A</v>
      </c>
      <c r="I188" s="9" t="e">
        <v>#N/A</v>
      </c>
      <c r="J188" s="8">
        <v>73.323320653724096</v>
      </c>
      <c r="K188" s="10">
        <v>0.96554766542751902</v>
      </c>
    </row>
    <row r="189" spans="2:11" x14ac:dyDescent="0.35">
      <c r="B189" s="6" t="e">
        <v>#N/A</v>
      </c>
      <c r="C189" s="7" t="e">
        <v>#N/A</v>
      </c>
      <c r="D189" s="8" t="e">
        <v>#N/A</v>
      </c>
      <c r="E189" s="9" t="e">
        <v>#N/A</v>
      </c>
      <c r="F189" s="8" t="e">
        <v>#N/A</v>
      </c>
      <c r="G189" s="9" t="e">
        <v>#N/A</v>
      </c>
      <c r="H189" s="8" t="e">
        <v>#N/A</v>
      </c>
      <c r="I189" s="9" t="e">
        <v>#N/A</v>
      </c>
      <c r="J189" s="8">
        <v>73.344744468074495</v>
      </c>
      <c r="K189" s="10">
        <v>0.96618701724259659</v>
      </c>
    </row>
    <row r="190" spans="2:11" x14ac:dyDescent="0.35">
      <c r="B190" s="6" t="e">
        <v>#N/A</v>
      </c>
      <c r="C190" s="7" t="e">
        <v>#N/A</v>
      </c>
      <c r="D190" s="8" t="e">
        <v>#N/A</v>
      </c>
      <c r="E190" s="9" t="e">
        <v>#N/A</v>
      </c>
      <c r="F190" s="8" t="e">
        <v>#N/A</v>
      </c>
      <c r="G190" s="9" t="e">
        <v>#N/A</v>
      </c>
      <c r="H190" s="8" t="e">
        <v>#N/A</v>
      </c>
      <c r="I190" s="9" t="e">
        <v>#N/A</v>
      </c>
      <c r="J190" s="8">
        <v>73.540212297954398</v>
      </c>
      <c r="K190" s="10">
        <v>0.9667822616189522</v>
      </c>
    </row>
    <row r="191" spans="2:11" x14ac:dyDescent="0.35">
      <c r="B191" s="6" t="e">
        <v>#N/A</v>
      </c>
      <c r="C191" s="7" t="e">
        <v>#N/A</v>
      </c>
      <c r="D191" s="8" t="e">
        <v>#N/A</v>
      </c>
      <c r="E191" s="9" t="e">
        <v>#N/A</v>
      </c>
      <c r="F191" s="8" t="e">
        <v>#N/A</v>
      </c>
      <c r="G191" s="9" t="e">
        <v>#N/A</v>
      </c>
      <c r="H191" s="8" t="e">
        <v>#N/A</v>
      </c>
      <c r="I191" s="9" t="e">
        <v>#N/A</v>
      </c>
      <c r="J191" s="8">
        <v>73.644637396594931</v>
      </c>
      <c r="K191" s="10">
        <v>0.96743044978413661</v>
      </c>
    </row>
    <row r="192" spans="2:11" x14ac:dyDescent="0.35">
      <c r="B192" s="6" t="e">
        <v>#N/A</v>
      </c>
      <c r="C192" s="7" t="e">
        <v>#N/A</v>
      </c>
      <c r="D192" s="8" t="e">
        <v>#N/A</v>
      </c>
      <c r="E192" s="9" t="e">
        <v>#N/A</v>
      </c>
      <c r="F192" s="8" t="e">
        <v>#N/A</v>
      </c>
      <c r="G192" s="9" t="e">
        <v>#N/A</v>
      </c>
      <c r="H192" s="8" t="e">
        <v>#N/A</v>
      </c>
      <c r="I192" s="9" t="e">
        <v>#N/A</v>
      </c>
      <c r="J192" s="8">
        <v>73.824240171796163</v>
      </c>
      <c r="K192" s="10">
        <v>0.96807313211955248</v>
      </c>
    </row>
    <row r="193" spans="2:11" x14ac:dyDescent="0.35">
      <c r="B193" s="6" t="e">
        <v>#N/A</v>
      </c>
      <c r="C193" s="7" t="e">
        <v>#N/A</v>
      </c>
      <c r="D193" s="8" t="e">
        <v>#N/A</v>
      </c>
      <c r="E193" s="9" t="e">
        <v>#N/A</v>
      </c>
      <c r="F193" s="8" t="e">
        <v>#N/A</v>
      </c>
      <c r="G193" s="9" t="e">
        <v>#N/A</v>
      </c>
      <c r="H193" s="8" t="e">
        <v>#N/A</v>
      </c>
      <c r="I193" s="9" t="e">
        <v>#N/A</v>
      </c>
      <c r="J193" s="8">
        <v>73.832915570905072</v>
      </c>
      <c r="K193" s="10">
        <v>0.96875594283389455</v>
      </c>
    </row>
    <row r="194" spans="2:11" x14ac:dyDescent="0.35">
      <c r="B194" s="6" t="e">
        <v>#N/A</v>
      </c>
      <c r="C194" s="7" t="e">
        <v>#N/A</v>
      </c>
      <c r="D194" s="8" t="e">
        <v>#N/A</v>
      </c>
      <c r="E194" s="9" t="e">
        <v>#N/A</v>
      </c>
      <c r="F194" s="8" t="e">
        <v>#N/A</v>
      </c>
      <c r="G194" s="9" t="e">
        <v>#N/A</v>
      </c>
      <c r="H194" s="8" t="e">
        <v>#N/A</v>
      </c>
      <c r="I194" s="9" t="e">
        <v>#N/A</v>
      </c>
      <c r="J194" s="8">
        <v>74.022002380287788</v>
      </c>
      <c r="K194" s="10">
        <v>0.96937523721512842</v>
      </c>
    </row>
    <row r="195" spans="2:11" x14ac:dyDescent="0.35">
      <c r="B195" s="6" t="e">
        <v>#N/A</v>
      </c>
      <c r="C195" s="7" t="e">
        <v>#N/A</v>
      </c>
      <c r="D195" s="8" t="e">
        <v>#N/A</v>
      </c>
      <c r="E195" s="9" t="e">
        <v>#N/A</v>
      </c>
      <c r="F195" s="8" t="e">
        <v>#N/A</v>
      </c>
      <c r="G195" s="9" t="e">
        <v>#N/A</v>
      </c>
      <c r="H195" s="8" t="e">
        <v>#N/A</v>
      </c>
      <c r="I195" s="9" t="e">
        <v>#N/A</v>
      </c>
      <c r="J195" s="8">
        <v>74.343965263775047</v>
      </c>
      <c r="K195" s="10">
        <v>0.97000234109232841</v>
      </c>
    </row>
    <row r="196" spans="2:11" x14ac:dyDescent="0.35">
      <c r="B196" s="6" t="e">
        <v>#N/A</v>
      </c>
      <c r="C196" s="7" t="e">
        <v>#N/A</v>
      </c>
      <c r="D196" s="8" t="e">
        <v>#N/A</v>
      </c>
      <c r="E196" s="9" t="e">
        <v>#N/A</v>
      </c>
      <c r="F196" s="8" t="e">
        <v>#N/A</v>
      </c>
      <c r="G196" s="9" t="e">
        <v>#N/A</v>
      </c>
      <c r="H196" s="8" t="e">
        <v>#N/A</v>
      </c>
      <c r="I196" s="9" t="e">
        <v>#N/A</v>
      </c>
      <c r="J196" s="8">
        <v>74.349466487316789</v>
      </c>
      <c r="K196" s="10">
        <v>0.97062928283466388</v>
      </c>
    </row>
    <row r="197" spans="2:11" x14ac:dyDescent="0.35">
      <c r="B197" s="6" t="e">
        <v>#N/A</v>
      </c>
      <c r="C197" s="7" t="e">
        <v>#N/A</v>
      </c>
      <c r="D197" s="8" t="e">
        <v>#N/A</v>
      </c>
      <c r="E197" s="9" t="e">
        <v>#N/A</v>
      </c>
      <c r="F197" s="8" t="e">
        <v>#N/A</v>
      </c>
      <c r="G197" s="9" t="e">
        <v>#N/A</v>
      </c>
      <c r="H197" s="8" t="e">
        <v>#N/A</v>
      </c>
      <c r="I197" s="9" t="e">
        <v>#N/A</v>
      </c>
      <c r="J197" s="8">
        <v>74.372486275361908</v>
      </c>
      <c r="K197" s="10">
        <v>0.97129454920555958</v>
      </c>
    </row>
    <row r="198" spans="2:11" x14ac:dyDescent="0.35">
      <c r="B198" s="6" t="e">
        <v>#N/A</v>
      </c>
      <c r="C198" s="7" t="e">
        <v>#N/A</v>
      </c>
      <c r="D198" s="8" t="e">
        <v>#N/A</v>
      </c>
      <c r="E198" s="9" t="e">
        <v>#N/A</v>
      </c>
      <c r="F198" s="8" t="e">
        <v>#N/A</v>
      </c>
      <c r="G198" s="9" t="e">
        <v>#N/A</v>
      </c>
      <c r="H198" s="8" t="e">
        <v>#N/A</v>
      </c>
      <c r="I198" s="9" t="e">
        <v>#N/A</v>
      </c>
      <c r="J198" s="8">
        <v>74.444008579555046</v>
      </c>
      <c r="K198" s="10">
        <v>0.97185972432019818</v>
      </c>
    </row>
    <row r="199" spans="2:11" x14ac:dyDescent="0.35">
      <c r="B199" s="6" t="e">
        <v>#N/A</v>
      </c>
      <c r="C199" s="7" t="e">
        <v>#N/A</v>
      </c>
      <c r="D199" s="8" t="e">
        <v>#N/A</v>
      </c>
      <c r="E199" s="9" t="e">
        <v>#N/A</v>
      </c>
      <c r="F199" s="8" t="e">
        <v>#N/A</v>
      </c>
      <c r="G199" s="9" t="e">
        <v>#N/A</v>
      </c>
      <c r="H199" s="8" t="e">
        <v>#N/A</v>
      </c>
      <c r="I199" s="9" t="e">
        <v>#N/A</v>
      </c>
      <c r="J199" s="8">
        <v>74.67987002455628</v>
      </c>
      <c r="K199" s="10">
        <v>0.97241873155437208</v>
      </c>
    </row>
    <row r="200" spans="2:11" x14ac:dyDescent="0.35">
      <c r="B200" s="6" t="e">
        <v>#N/A</v>
      </c>
      <c r="C200" s="7" t="e">
        <v>#N/A</v>
      </c>
      <c r="D200" s="8" t="e">
        <v>#N/A</v>
      </c>
      <c r="E200" s="9" t="e">
        <v>#N/A</v>
      </c>
      <c r="F200" s="8" t="e">
        <v>#N/A</v>
      </c>
      <c r="G200" s="9" t="e">
        <v>#N/A</v>
      </c>
      <c r="H200" s="8" t="e">
        <v>#N/A</v>
      </c>
      <c r="I200" s="9" t="e">
        <v>#N/A</v>
      </c>
      <c r="J200" s="8">
        <v>74.880369705605943</v>
      </c>
      <c r="K200" s="10">
        <v>0.97303029075145275</v>
      </c>
    </row>
    <row r="201" spans="2:11" x14ac:dyDescent="0.35">
      <c r="B201" s="6" t="e">
        <v>#N/A</v>
      </c>
      <c r="C201" s="7" t="e">
        <v>#N/A</v>
      </c>
      <c r="D201" s="8" t="e">
        <v>#N/A</v>
      </c>
      <c r="E201" s="9" t="e">
        <v>#N/A</v>
      </c>
      <c r="F201" s="8" t="e">
        <v>#N/A</v>
      </c>
      <c r="G201" s="9" t="e">
        <v>#N/A</v>
      </c>
      <c r="H201" s="8" t="e">
        <v>#N/A</v>
      </c>
      <c r="I201" s="9" t="e">
        <v>#N/A</v>
      </c>
      <c r="J201" s="8">
        <v>75.050120239192665</v>
      </c>
      <c r="K201" s="10">
        <v>0.97363703994755768</v>
      </c>
    </row>
    <row r="202" spans="2:11" x14ac:dyDescent="0.35">
      <c r="B202" s="6" t="e">
        <v>#N/A</v>
      </c>
      <c r="C202" s="7" t="e">
        <v>#N/A</v>
      </c>
      <c r="D202" s="8" t="e">
        <v>#N/A</v>
      </c>
      <c r="E202" s="9" t="e">
        <v>#N/A</v>
      </c>
      <c r="F202" s="8" t="e">
        <v>#N/A</v>
      </c>
      <c r="G202" s="9" t="e">
        <v>#N/A</v>
      </c>
      <c r="H202" s="8" t="e">
        <v>#N/A</v>
      </c>
      <c r="I202" s="9" t="e">
        <v>#N/A</v>
      </c>
      <c r="J202" s="8">
        <v>75.275351673509988</v>
      </c>
      <c r="K202" s="10">
        <v>0.97423748615081118</v>
      </c>
    </row>
    <row r="203" spans="2:11" x14ac:dyDescent="0.35">
      <c r="B203" s="6" t="e">
        <v>#N/A</v>
      </c>
      <c r="C203" s="7" t="e">
        <v>#N/A</v>
      </c>
      <c r="D203" s="8" t="e">
        <v>#N/A</v>
      </c>
      <c r="E203" s="9" t="e">
        <v>#N/A</v>
      </c>
      <c r="F203" s="8" t="e">
        <v>#N/A</v>
      </c>
      <c r="G203" s="9" t="e">
        <v>#N/A</v>
      </c>
      <c r="H203" s="8" t="e">
        <v>#N/A</v>
      </c>
      <c r="I203" s="9" t="e">
        <v>#N/A</v>
      </c>
      <c r="J203" s="8">
        <v>75.848875171809581</v>
      </c>
      <c r="K203" s="10">
        <v>0.97482227958403567</v>
      </c>
    </row>
    <row r="204" spans="2:11" x14ac:dyDescent="0.35">
      <c r="B204" s="6" t="e">
        <v>#N/A</v>
      </c>
      <c r="C204" s="7" t="e">
        <v>#N/A</v>
      </c>
      <c r="D204" s="8" t="e">
        <v>#N/A</v>
      </c>
      <c r="E204" s="9" t="e">
        <v>#N/A</v>
      </c>
      <c r="F204" s="8" t="e">
        <v>#N/A</v>
      </c>
      <c r="G204" s="9" t="e">
        <v>#N/A</v>
      </c>
      <c r="H204" s="8" t="e">
        <v>#N/A</v>
      </c>
      <c r="I204" s="9" t="e">
        <v>#N/A</v>
      </c>
      <c r="J204" s="8">
        <v>75.917065882888295</v>
      </c>
      <c r="K204" s="10">
        <v>0.97540524900003622</v>
      </c>
    </row>
    <row r="205" spans="2:11" x14ac:dyDescent="0.35">
      <c r="B205" s="6" t="e">
        <v>#N/A</v>
      </c>
      <c r="C205" s="7" t="e">
        <v>#N/A</v>
      </c>
      <c r="D205" s="8" t="e">
        <v>#N/A</v>
      </c>
      <c r="E205" s="9" t="e">
        <v>#N/A</v>
      </c>
      <c r="F205" s="8" t="e">
        <v>#N/A</v>
      </c>
      <c r="G205" s="9" t="e">
        <v>#N/A</v>
      </c>
      <c r="H205" s="8" t="e">
        <v>#N/A</v>
      </c>
      <c r="I205" s="9" t="e">
        <v>#N/A</v>
      </c>
      <c r="J205" s="8">
        <v>76.058662160851966</v>
      </c>
      <c r="K205" s="10">
        <v>0.97598445553606017</v>
      </c>
    </row>
    <row r="206" spans="2:11" x14ac:dyDescent="0.35">
      <c r="B206" s="6" t="e">
        <v>#N/A</v>
      </c>
      <c r="C206" s="7" t="e">
        <v>#N/A</v>
      </c>
      <c r="D206" s="8" t="e">
        <v>#N/A</v>
      </c>
      <c r="E206" s="9" t="e">
        <v>#N/A</v>
      </c>
      <c r="F206" s="8" t="e">
        <v>#N/A</v>
      </c>
      <c r="G206" s="9" t="e">
        <v>#N/A</v>
      </c>
      <c r="H206" s="8" t="e">
        <v>#N/A</v>
      </c>
      <c r="I206" s="9" t="e">
        <v>#N/A</v>
      </c>
      <c r="J206" s="8">
        <v>76.405537077686645</v>
      </c>
      <c r="K206" s="10">
        <v>0.97655458251968053</v>
      </c>
    </row>
    <row r="207" spans="2:11" x14ac:dyDescent="0.35">
      <c r="B207" s="6" t="e">
        <v>#N/A</v>
      </c>
      <c r="C207" s="7" t="e">
        <v>#N/A</v>
      </c>
      <c r="D207" s="8" t="e">
        <v>#N/A</v>
      </c>
      <c r="E207" s="9" t="e">
        <v>#N/A</v>
      </c>
      <c r="F207" s="8" t="e">
        <v>#N/A</v>
      </c>
      <c r="G207" s="9" t="e">
        <v>#N/A</v>
      </c>
      <c r="H207" s="8" t="e">
        <v>#N/A</v>
      </c>
      <c r="I207" s="9" t="e">
        <v>#N/A</v>
      </c>
      <c r="J207" s="8">
        <v>76.452987220653554</v>
      </c>
      <c r="K207" s="10">
        <v>0.97710854330620178</v>
      </c>
    </row>
    <row r="208" spans="2:11" x14ac:dyDescent="0.35">
      <c r="B208" s="6" t="e">
        <v>#N/A</v>
      </c>
      <c r="C208" s="7" t="e">
        <v>#N/A</v>
      </c>
      <c r="D208" s="8" t="e">
        <v>#N/A</v>
      </c>
      <c r="E208" s="9" t="e">
        <v>#N/A</v>
      </c>
      <c r="F208" s="8" t="e">
        <v>#N/A</v>
      </c>
      <c r="G208" s="9" t="e">
        <v>#N/A</v>
      </c>
      <c r="H208" s="8" t="e">
        <v>#N/A</v>
      </c>
      <c r="I208" s="9" t="e">
        <v>#N/A</v>
      </c>
      <c r="J208" s="8">
        <v>76.686316679228909</v>
      </c>
      <c r="K208" s="10">
        <v>0.97767146204397803</v>
      </c>
    </row>
    <row r="209" spans="2:11" x14ac:dyDescent="0.35">
      <c r="B209" s="6" t="e">
        <v>#N/A</v>
      </c>
      <c r="C209" s="7" t="e">
        <v>#N/A</v>
      </c>
      <c r="D209" s="8" t="e">
        <v>#N/A</v>
      </c>
      <c r="E209" s="9" t="e">
        <v>#N/A</v>
      </c>
      <c r="F209" s="8" t="e">
        <v>#N/A</v>
      </c>
      <c r="G209" s="9" t="e">
        <v>#N/A</v>
      </c>
      <c r="H209" s="8" t="e">
        <v>#N/A</v>
      </c>
      <c r="I209" s="9" t="e">
        <v>#N/A</v>
      </c>
      <c r="J209" s="8">
        <v>76.947897561571239</v>
      </c>
      <c r="K209" s="10">
        <v>0.97821328298253118</v>
      </c>
    </row>
    <row r="210" spans="2:11" x14ac:dyDescent="0.35">
      <c r="B210" s="6" t="e">
        <v>#N/A</v>
      </c>
      <c r="C210" s="7" t="e">
        <v>#N/A</v>
      </c>
      <c r="D210" s="8" t="e">
        <v>#N/A</v>
      </c>
      <c r="E210" s="9" t="e">
        <v>#N/A</v>
      </c>
      <c r="F210" s="8" t="e">
        <v>#N/A</v>
      </c>
      <c r="G210" s="9" t="e">
        <v>#N/A</v>
      </c>
      <c r="H210" s="8" t="e">
        <v>#N/A</v>
      </c>
      <c r="I210" s="9" t="e">
        <v>#N/A</v>
      </c>
      <c r="J210" s="8">
        <v>77.116021062879497</v>
      </c>
      <c r="K210" s="10">
        <v>0.97871363117390786</v>
      </c>
    </row>
    <row r="211" spans="2:11" x14ac:dyDescent="0.35">
      <c r="B211" s="6" t="e">
        <v>#N/A</v>
      </c>
      <c r="C211" s="7" t="e">
        <v>#N/A</v>
      </c>
      <c r="D211" s="8" t="e">
        <v>#N/A</v>
      </c>
      <c r="E211" s="9" t="e">
        <v>#N/A</v>
      </c>
      <c r="F211" s="8" t="e">
        <v>#N/A</v>
      </c>
      <c r="G211" s="9" t="e">
        <v>#N/A</v>
      </c>
      <c r="H211" s="8" t="e">
        <v>#N/A</v>
      </c>
      <c r="I211" s="9" t="e">
        <v>#N/A</v>
      </c>
      <c r="J211" s="8">
        <v>77.148464168404487</v>
      </c>
      <c r="K211" s="10">
        <v>0.97925063535586598</v>
      </c>
    </row>
    <row r="212" spans="2:11" x14ac:dyDescent="0.35">
      <c r="B212" s="6" t="e">
        <v>#N/A</v>
      </c>
      <c r="C212" s="7" t="e">
        <v>#N/A</v>
      </c>
      <c r="D212" s="8" t="e">
        <v>#N/A</v>
      </c>
      <c r="E212" s="9" t="e">
        <v>#N/A</v>
      </c>
      <c r="F212" s="8" t="e">
        <v>#N/A</v>
      </c>
      <c r="G212" s="9" t="e">
        <v>#N/A</v>
      </c>
      <c r="H212" s="8" t="e">
        <v>#N/A</v>
      </c>
      <c r="I212" s="9" t="e">
        <v>#N/A</v>
      </c>
      <c r="J212" s="8">
        <v>77.246616063340269</v>
      </c>
      <c r="K212" s="10">
        <v>0.97979953618349558</v>
      </c>
    </row>
    <row r="213" spans="2:11" x14ac:dyDescent="0.35">
      <c r="B213" s="6" t="e">
        <v>#N/A</v>
      </c>
      <c r="C213" s="7" t="e">
        <v>#N/A</v>
      </c>
      <c r="D213" s="8" t="e">
        <v>#N/A</v>
      </c>
      <c r="E213" s="9" t="e">
        <v>#N/A</v>
      </c>
      <c r="F213" s="8" t="e">
        <v>#N/A</v>
      </c>
      <c r="G213" s="9" t="e">
        <v>#N/A</v>
      </c>
      <c r="H213" s="8" t="e">
        <v>#N/A</v>
      </c>
      <c r="I213" s="9" t="e">
        <v>#N/A</v>
      </c>
      <c r="J213" s="8">
        <v>78.257957680467555</v>
      </c>
      <c r="K213" s="10">
        <v>0.9803243126944341</v>
      </c>
    </row>
    <row r="214" spans="2:11" x14ac:dyDescent="0.35">
      <c r="B214" s="6" t="e">
        <v>#N/A</v>
      </c>
      <c r="C214" s="7" t="e">
        <v>#N/A</v>
      </c>
      <c r="D214" s="8" t="e">
        <v>#N/A</v>
      </c>
      <c r="E214" s="9" t="e">
        <v>#N/A</v>
      </c>
      <c r="F214" s="8" t="e">
        <v>#N/A</v>
      </c>
      <c r="G214" s="9" t="e">
        <v>#N/A</v>
      </c>
      <c r="H214" s="8" t="e">
        <v>#N/A</v>
      </c>
      <c r="I214" s="9" t="e">
        <v>#N/A</v>
      </c>
      <c r="J214" s="8">
        <v>78.302669158840871</v>
      </c>
      <c r="K214" s="10">
        <v>0.98083469973616177</v>
      </c>
    </row>
    <row r="215" spans="2:11" x14ac:dyDescent="0.35">
      <c r="B215" s="6" t="e">
        <v>#N/A</v>
      </c>
      <c r="C215" s="7" t="e">
        <v>#N/A</v>
      </c>
      <c r="D215" s="8" t="e">
        <v>#N/A</v>
      </c>
      <c r="E215" s="9" t="e">
        <v>#N/A</v>
      </c>
      <c r="F215" s="8" t="e">
        <v>#N/A</v>
      </c>
      <c r="G215" s="9" t="e">
        <v>#N/A</v>
      </c>
      <c r="H215" s="8" t="e">
        <v>#N/A</v>
      </c>
      <c r="I215" s="9" t="e">
        <v>#N/A</v>
      </c>
      <c r="J215" s="8">
        <v>78.344016216627452</v>
      </c>
      <c r="K215" s="10">
        <v>0.98154391141091502</v>
      </c>
    </row>
    <row r="216" spans="2:11" x14ac:dyDescent="0.35">
      <c r="B216" s="6" t="e">
        <v>#N/A</v>
      </c>
      <c r="C216" s="7" t="e">
        <v>#N/A</v>
      </c>
      <c r="D216" s="8" t="e">
        <v>#N/A</v>
      </c>
      <c r="E216" s="9" t="e">
        <v>#N/A</v>
      </c>
      <c r="F216" s="8" t="e">
        <v>#N/A</v>
      </c>
      <c r="G216" s="9" t="e">
        <v>#N/A</v>
      </c>
      <c r="H216" s="8" t="e">
        <v>#N/A</v>
      </c>
      <c r="I216" s="9" t="e">
        <v>#N/A</v>
      </c>
      <c r="J216" s="8">
        <v>78.39931017823524</v>
      </c>
      <c r="K216" s="10">
        <v>0.98206543171332794</v>
      </c>
    </row>
    <row r="217" spans="2:11" x14ac:dyDescent="0.35">
      <c r="B217" s="6" t="e">
        <v>#N/A</v>
      </c>
      <c r="C217" s="7" t="e">
        <v>#N/A</v>
      </c>
      <c r="D217" s="8" t="e">
        <v>#N/A</v>
      </c>
      <c r="E217" s="9" t="e">
        <v>#N/A</v>
      </c>
      <c r="F217" s="8" t="e">
        <v>#N/A</v>
      </c>
      <c r="G217" s="9" t="e">
        <v>#N/A</v>
      </c>
      <c r="H217" s="8" t="e">
        <v>#N/A</v>
      </c>
      <c r="I217" s="9" t="e">
        <v>#N/A</v>
      </c>
      <c r="J217" s="8">
        <v>78.770648337902728</v>
      </c>
      <c r="K217" s="10">
        <v>0.98257852775841414</v>
      </c>
    </row>
    <row r="218" spans="2:11" x14ac:dyDescent="0.35">
      <c r="B218" s="6" t="e">
        <v>#N/A</v>
      </c>
      <c r="C218" s="7" t="e">
        <v>#N/A</v>
      </c>
      <c r="D218" s="8" t="e">
        <v>#N/A</v>
      </c>
      <c r="E218" s="9" t="e">
        <v>#N/A</v>
      </c>
      <c r="F218" s="8" t="e">
        <v>#N/A</v>
      </c>
      <c r="G218" s="9" t="e">
        <v>#N/A</v>
      </c>
      <c r="H218" s="8" t="e">
        <v>#N/A</v>
      </c>
      <c r="I218" s="9" t="e">
        <v>#N/A</v>
      </c>
      <c r="J218" s="8">
        <v>78.957463757729954</v>
      </c>
      <c r="K218" s="10">
        <v>0.98308745558636257</v>
      </c>
    </row>
    <row r="219" spans="2:11" x14ac:dyDescent="0.35">
      <c r="B219" s="6" t="e">
        <v>#N/A</v>
      </c>
      <c r="C219" s="7" t="e">
        <v>#N/A</v>
      </c>
      <c r="D219" s="8" t="e">
        <v>#N/A</v>
      </c>
      <c r="E219" s="9" t="e">
        <v>#N/A</v>
      </c>
      <c r="F219" s="8" t="e">
        <v>#N/A</v>
      </c>
      <c r="G219" s="9" t="e">
        <v>#N/A</v>
      </c>
      <c r="H219" s="8" t="e">
        <v>#N/A</v>
      </c>
      <c r="I219" s="9" t="e">
        <v>#N/A</v>
      </c>
      <c r="J219" s="8">
        <v>79.096567632255827</v>
      </c>
      <c r="K219" s="10">
        <v>0.9835933096075079</v>
      </c>
    </row>
    <row r="220" spans="2:11" x14ac:dyDescent="0.35">
      <c r="B220" s="6" t="e">
        <v>#N/A</v>
      </c>
      <c r="C220" s="7" t="e">
        <v>#N/A</v>
      </c>
      <c r="D220" s="8" t="e">
        <v>#N/A</v>
      </c>
      <c r="E220" s="9" t="e">
        <v>#N/A</v>
      </c>
      <c r="F220" s="8" t="e">
        <v>#N/A</v>
      </c>
      <c r="G220" s="9" t="e">
        <v>#N/A</v>
      </c>
      <c r="H220" s="8" t="e">
        <v>#N/A</v>
      </c>
      <c r="I220" s="9" t="e">
        <v>#N/A</v>
      </c>
      <c r="J220" s="8">
        <v>79.706028073376544</v>
      </c>
      <c r="K220" s="10">
        <v>0.98407369494371189</v>
      </c>
    </row>
    <row r="221" spans="2:11" x14ac:dyDescent="0.35">
      <c r="B221" s="6" t="e">
        <v>#N/A</v>
      </c>
      <c r="C221" s="7" t="e">
        <v>#N/A</v>
      </c>
      <c r="D221" s="8" t="e">
        <v>#N/A</v>
      </c>
      <c r="E221" s="9" t="e">
        <v>#N/A</v>
      </c>
      <c r="F221" s="8" t="e">
        <v>#N/A</v>
      </c>
      <c r="G221" s="9" t="e">
        <v>#N/A</v>
      </c>
      <c r="H221" s="8" t="e">
        <v>#N/A</v>
      </c>
      <c r="I221" s="9" t="e">
        <v>#N/A</v>
      </c>
      <c r="J221" s="8">
        <v>81.014724247874909</v>
      </c>
      <c r="K221" s="10">
        <v>0.98453827213064193</v>
      </c>
    </row>
    <row r="222" spans="2:11" x14ac:dyDescent="0.35">
      <c r="B222" s="6" t="e">
        <v>#N/A</v>
      </c>
      <c r="C222" s="7" t="e">
        <v>#N/A</v>
      </c>
      <c r="D222" s="8" t="e">
        <v>#N/A</v>
      </c>
      <c r="E222" s="9" t="e">
        <v>#N/A</v>
      </c>
      <c r="F222" s="8" t="e">
        <v>#N/A</v>
      </c>
      <c r="G222" s="9" t="e">
        <v>#N/A</v>
      </c>
      <c r="H222" s="8" t="e">
        <v>#N/A</v>
      </c>
      <c r="I222" s="9" t="e">
        <v>#N/A</v>
      </c>
      <c r="J222" s="8">
        <v>81.316735249601251</v>
      </c>
      <c r="K222" s="10">
        <v>0.98499830954137035</v>
      </c>
    </row>
    <row r="223" spans="2:11" x14ac:dyDescent="0.35">
      <c r="B223" s="6" t="e">
        <v>#N/A</v>
      </c>
      <c r="C223" s="7" t="e">
        <v>#N/A</v>
      </c>
      <c r="D223" s="8" t="e">
        <v>#N/A</v>
      </c>
      <c r="E223" s="9" t="e">
        <v>#N/A</v>
      </c>
      <c r="F223" s="8" t="e">
        <v>#N/A</v>
      </c>
      <c r="G223" s="9" t="e">
        <v>#N/A</v>
      </c>
      <c r="H223" s="8" t="e">
        <v>#N/A</v>
      </c>
      <c r="I223" s="9" t="e">
        <v>#N/A</v>
      </c>
      <c r="J223" s="8">
        <v>81.709558334253515</v>
      </c>
      <c r="K223" s="10">
        <v>0.98543987708880176</v>
      </c>
    </row>
    <row r="224" spans="2:11" x14ac:dyDescent="0.35">
      <c r="B224" s="6" t="e">
        <v>#N/A</v>
      </c>
      <c r="C224" s="7" t="e">
        <v>#N/A</v>
      </c>
      <c r="D224" s="8" t="e">
        <v>#N/A</v>
      </c>
      <c r="E224" s="9" t="e">
        <v>#N/A</v>
      </c>
      <c r="F224" s="8" t="e">
        <v>#N/A</v>
      </c>
      <c r="G224" s="9" t="e">
        <v>#N/A</v>
      </c>
      <c r="H224" s="8" t="e">
        <v>#N/A</v>
      </c>
      <c r="I224" s="9" t="e">
        <v>#N/A</v>
      </c>
      <c r="J224" s="8">
        <v>81.738305765084547</v>
      </c>
      <c r="K224" s="10">
        <v>0.98591676976980303</v>
      </c>
    </row>
    <row r="225" spans="2:11" x14ac:dyDescent="0.35">
      <c r="B225" s="6" t="e">
        <v>#N/A</v>
      </c>
      <c r="C225" s="7" t="e">
        <v>#N/A</v>
      </c>
      <c r="D225" s="8" t="e">
        <v>#N/A</v>
      </c>
      <c r="E225" s="9" t="e">
        <v>#N/A</v>
      </c>
      <c r="F225" s="8" t="e">
        <v>#N/A</v>
      </c>
      <c r="G225" s="9" t="e">
        <v>#N/A</v>
      </c>
      <c r="H225" s="8" t="e">
        <v>#N/A</v>
      </c>
      <c r="I225" s="9" t="e">
        <v>#N/A</v>
      </c>
      <c r="J225" s="8">
        <v>83.692450203325805</v>
      </c>
      <c r="K225" s="10">
        <v>0.98633381441900192</v>
      </c>
    </row>
    <row r="226" spans="2:11" x14ac:dyDescent="0.35">
      <c r="B226" s="6" t="e">
        <v>#N/A</v>
      </c>
      <c r="C226" s="7" t="e">
        <v>#N/A</v>
      </c>
      <c r="D226" s="8" t="e">
        <v>#N/A</v>
      </c>
      <c r="E226" s="9" t="e">
        <v>#N/A</v>
      </c>
      <c r="F226" s="8" t="e">
        <v>#N/A</v>
      </c>
      <c r="G226" s="9" t="e">
        <v>#N/A</v>
      </c>
      <c r="H226" s="8" t="e">
        <v>#N/A</v>
      </c>
      <c r="I226" s="9" t="e">
        <v>#N/A</v>
      </c>
      <c r="J226" s="8">
        <v>84.013450833981864</v>
      </c>
      <c r="K226" s="10">
        <v>0.98674547483958053</v>
      </c>
    </row>
    <row r="227" spans="2:11" x14ac:dyDescent="0.35">
      <c r="B227" s="6" t="e">
        <v>#N/A</v>
      </c>
      <c r="C227" s="7" t="e">
        <v>#N/A</v>
      </c>
      <c r="D227" s="8" t="e">
        <v>#N/A</v>
      </c>
      <c r="E227" s="9" t="e">
        <v>#N/A</v>
      </c>
      <c r="F227" s="8" t="e">
        <v>#N/A</v>
      </c>
      <c r="G227" s="9" t="e">
        <v>#N/A</v>
      </c>
      <c r="H227" s="8" t="e">
        <v>#N/A</v>
      </c>
      <c r="I227" s="9" t="e">
        <v>#N/A</v>
      </c>
      <c r="J227" s="8">
        <v>84.530255575698135</v>
      </c>
      <c r="K227" s="10">
        <v>0.98714866371349708</v>
      </c>
    </row>
    <row r="228" spans="2:11" x14ac:dyDescent="0.35">
      <c r="B228" s="6" t="e">
        <v>#N/A</v>
      </c>
      <c r="C228" s="7" t="e">
        <v>#N/A</v>
      </c>
      <c r="D228" s="8" t="e">
        <v>#N/A</v>
      </c>
      <c r="E228" s="9" t="e">
        <v>#N/A</v>
      </c>
      <c r="F228" s="8" t="e">
        <v>#N/A</v>
      </c>
      <c r="G228" s="9" t="e">
        <v>#N/A</v>
      </c>
      <c r="H228" s="8" t="e">
        <v>#N/A</v>
      </c>
      <c r="I228" s="9" t="e">
        <v>#N/A</v>
      </c>
      <c r="J228" s="8">
        <v>84.878815091391786</v>
      </c>
      <c r="K228" s="10">
        <v>0.98754627244583226</v>
      </c>
    </row>
    <row r="229" spans="2:11" x14ac:dyDescent="0.35">
      <c r="B229" s="6" t="e">
        <v>#N/A</v>
      </c>
      <c r="C229" s="7" t="e">
        <v>#N/A</v>
      </c>
      <c r="D229" s="8" t="e">
        <v>#N/A</v>
      </c>
      <c r="E229" s="9" t="e">
        <v>#N/A</v>
      </c>
      <c r="F229" s="8" t="e">
        <v>#N/A</v>
      </c>
      <c r="G229" s="9" t="e">
        <v>#N/A</v>
      </c>
      <c r="H229" s="8" t="e">
        <v>#N/A</v>
      </c>
      <c r="I229" s="9" t="e">
        <v>#N/A</v>
      </c>
      <c r="J229" s="8">
        <v>84.993000955367648</v>
      </c>
      <c r="K229" s="10">
        <v>0.98790242869784917</v>
      </c>
    </row>
    <row r="230" spans="2:11" x14ac:dyDescent="0.35">
      <c r="B230" s="6" t="e">
        <v>#N/A</v>
      </c>
      <c r="C230" s="7" t="e">
        <v>#N/A</v>
      </c>
      <c r="D230" s="8" t="e">
        <v>#N/A</v>
      </c>
      <c r="E230" s="9" t="e">
        <v>#N/A</v>
      </c>
      <c r="F230" s="8" t="e">
        <v>#N/A</v>
      </c>
      <c r="G230" s="9" t="e">
        <v>#N/A</v>
      </c>
      <c r="H230" s="8" t="e">
        <v>#N/A</v>
      </c>
      <c r="I230" s="9" t="e">
        <v>#N/A</v>
      </c>
      <c r="J230" s="8">
        <v>85.319848880134884</v>
      </c>
      <c r="K230" s="10">
        <v>0.98829312643159151</v>
      </c>
    </row>
    <row r="231" spans="2:11" x14ac:dyDescent="0.35">
      <c r="B231" s="6" t="e">
        <v>#N/A</v>
      </c>
      <c r="C231" s="7" t="e">
        <v>#N/A</v>
      </c>
      <c r="D231" s="8" t="e">
        <v>#N/A</v>
      </c>
      <c r="E231" s="9" t="e">
        <v>#N/A</v>
      </c>
      <c r="F231" s="8" t="e">
        <v>#N/A</v>
      </c>
      <c r="G231" s="9" t="e">
        <v>#N/A</v>
      </c>
      <c r="H231" s="8" t="e">
        <v>#N/A</v>
      </c>
      <c r="I231" s="9" t="e">
        <v>#N/A</v>
      </c>
      <c r="J231" s="8">
        <v>87.005355459473179</v>
      </c>
      <c r="K231" s="10">
        <v>0.98862586095132954</v>
      </c>
    </row>
    <row r="232" spans="2:11" x14ac:dyDescent="0.35">
      <c r="B232" s="6" t="e">
        <v>#N/A</v>
      </c>
      <c r="C232" s="7" t="e">
        <v>#N/A</v>
      </c>
      <c r="D232" s="8" t="e">
        <v>#N/A</v>
      </c>
      <c r="E232" s="9" t="e">
        <v>#N/A</v>
      </c>
      <c r="F232" s="8" t="e">
        <v>#N/A</v>
      </c>
      <c r="G232" s="9" t="e">
        <v>#N/A</v>
      </c>
      <c r="H232" s="8" t="e">
        <v>#N/A</v>
      </c>
      <c r="I232" s="9" t="e">
        <v>#N/A</v>
      </c>
      <c r="J232" s="8">
        <v>87.422481917884653</v>
      </c>
      <c r="K232" s="10">
        <v>0.98896589829558257</v>
      </c>
    </row>
    <row r="233" spans="2:11" x14ac:dyDescent="0.35">
      <c r="B233" s="6" t="e">
        <v>#N/A</v>
      </c>
      <c r="C233" s="7" t="e">
        <v>#N/A</v>
      </c>
      <c r="D233" s="8" t="e">
        <v>#N/A</v>
      </c>
      <c r="E233" s="9" t="e">
        <v>#N/A</v>
      </c>
      <c r="F233" s="8" t="e">
        <v>#N/A</v>
      </c>
      <c r="G233" s="9" t="e">
        <v>#N/A</v>
      </c>
      <c r="H233" s="8" t="e">
        <v>#N/A</v>
      </c>
      <c r="I233" s="9" t="e">
        <v>#N/A</v>
      </c>
      <c r="J233" s="8">
        <v>87.936733780643451</v>
      </c>
      <c r="K233" s="10">
        <v>0.98933650481738467</v>
      </c>
    </row>
    <row r="234" spans="2:11" x14ac:dyDescent="0.35">
      <c r="B234" s="6" t="e">
        <v>#N/A</v>
      </c>
      <c r="C234" s="7" t="e">
        <v>#N/A</v>
      </c>
      <c r="D234" s="8" t="e">
        <v>#N/A</v>
      </c>
      <c r="E234" s="9" t="e">
        <v>#N/A</v>
      </c>
      <c r="F234" s="8" t="e">
        <v>#N/A</v>
      </c>
      <c r="G234" s="9" t="e">
        <v>#N/A</v>
      </c>
      <c r="H234" s="8" t="e">
        <v>#N/A</v>
      </c>
      <c r="I234" s="9" t="e">
        <v>#N/A</v>
      </c>
      <c r="J234" s="8">
        <v>90.492824663445788</v>
      </c>
      <c r="K234" s="10">
        <v>0.98965709273353542</v>
      </c>
    </row>
    <row r="235" spans="2:11" x14ac:dyDescent="0.35">
      <c r="B235" s="6" t="e">
        <v>#N/A</v>
      </c>
      <c r="C235" s="7" t="e">
        <v>#N/A</v>
      </c>
      <c r="D235" s="8" t="e">
        <v>#N/A</v>
      </c>
      <c r="E235" s="9" t="e">
        <v>#N/A</v>
      </c>
      <c r="F235" s="8" t="e">
        <v>#N/A</v>
      </c>
      <c r="G235" s="9" t="e">
        <v>#N/A</v>
      </c>
      <c r="H235" s="8" t="e">
        <v>#N/A</v>
      </c>
      <c r="I235" s="9" t="e">
        <v>#N/A</v>
      </c>
      <c r="J235" s="8">
        <v>91.027015619507623</v>
      </c>
      <c r="K235" s="10">
        <v>0.98994811805942007</v>
      </c>
    </row>
    <row r="236" spans="2:11" x14ac:dyDescent="0.35">
      <c r="B236" s="6" t="e">
        <v>#N/A</v>
      </c>
      <c r="C236" s="7" t="e">
        <v>#N/A</v>
      </c>
      <c r="D236" s="8" t="e">
        <v>#N/A</v>
      </c>
      <c r="E236" s="9" t="e">
        <v>#N/A</v>
      </c>
      <c r="F236" s="8" t="e">
        <v>#N/A</v>
      </c>
      <c r="G236" s="9" t="e">
        <v>#N/A</v>
      </c>
      <c r="H236" s="8" t="e">
        <v>#N/A</v>
      </c>
      <c r="I236" s="9" t="e">
        <v>#N/A</v>
      </c>
      <c r="J236" s="8">
        <v>91.26956924450883</v>
      </c>
      <c r="K236" s="10">
        <v>0.99025969397936087</v>
      </c>
    </row>
    <row r="237" spans="2:11" x14ac:dyDescent="0.35">
      <c r="B237" s="6" t="e">
        <v>#N/A</v>
      </c>
      <c r="C237" s="7" t="e">
        <v>#N/A</v>
      </c>
      <c r="D237" s="8" t="e">
        <v>#N/A</v>
      </c>
      <c r="E237" s="9" t="e">
        <v>#N/A</v>
      </c>
      <c r="F237" s="8" t="e">
        <v>#N/A</v>
      </c>
      <c r="G237" s="9" t="e">
        <v>#N/A</v>
      </c>
      <c r="H237" s="8" t="e">
        <v>#N/A</v>
      </c>
      <c r="I237" s="9" t="e">
        <v>#N/A</v>
      </c>
      <c r="J237" s="8">
        <v>91.560795353091564</v>
      </c>
      <c r="K237" s="10">
        <v>0.9905679799126792</v>
      </c>
    </row>
    <row r="238" spans="2:11" x14ac:dyDescent="0.35">
      <c r="B238" s="6" t="e">
        <v>#N/A</v>
      </c>
      <c r="C238" s="7" t="e">
        <v>#N/A</v>
      </c>
      <c r="D238" s="8" t="e">
        <v>#N/A</v>
      </c>
      <c r="E238" s="9" t="e">
        <v>#N/A</v>
      </c>
      <c r="F238" s="8" t="e">
        <v>#N/A</v>
      </c>
      <c r="G238" s="9" t="e">
        <v>#N/A</v>
      </c>
      <c r="H238" s="8" t="e">
        <v>#N/A</v>
      </c>
      <c r="I238" s="9" t="e">
        <v>#N/A</v>
      </c>
      <c r="J238" s="8">
        <v>91.644694588492541</v>
      </c>
      <c r="K238" s="10">
        <v>0.99087532681490831</v>
      </c>
    </row>
    <row r="239" spans="2:11" x14ac:dyDescent="0.35">
      <c r="B239" s="6" t="e">
        <v>#N/A</v>
      </c>
      <c r="C239" s="7" t="e">
        <v>#N/A</v>
      </c>
      <c r="D239" s="8" t="e">
        <v>#N/A</v>
      </c>
      <c r="E239" s="9" t="e">
        <v>#N/A</v>
      </c>
      <c r="F239" s="8" t="e">
        <v>#N/A</v>
      </c>
      <c r="G239" s="9" t="e">
        <v>#N/A</v>
      </c>
      <c r="H239" s="8" t="e">
        <v>#N/A</v>
      </c>
      <c r="I239" s="9" t="e">
        <v>#N/A</v>
      </c>
      <c r="J239" s="8">
        <v>91.759334946883442</v>
      </c>
      <c r="K239" s="10">
        <v>0.99118139690508045</v>
      </c>
    </row>
    <row r="240" spans="2:11" x14ac:dyDescent="0.35">
      <c r="B240" s="6" t="e">
        <v>#N/A</v>
      </c>
      <c r="C240" s="7" t="e">
        <v>#N/A</v>
      </c>
      <c r="D240" s="8" t="e">
        <v>#N/A</v>
      </c>
      <c r="E240" s="9" t="e">
        <v>#N/A</v>
      </c>
      <c r="F240" s="8" t="e">
        <v>#N/A</v>
      </c>
      <c r="G240" s="9" t="e">
        <v>#N/A</v>
      </c>
      <c r="H240" s="8" t="e">
        <v>#N/A</v>
      </c>
      <c r="I240" s="9" t="e">
        <v>#N/A</v>
      </c>
      <c r="J240" s="8">
        <v>91.888091393130622</v>
      </c>
      <c r="K240" s="10">
        <v>0.99148604155957032</v>
      </c>
    </row>
    <row r="241" spans="2:11" x14ac:dyDescent="0.35">
      <c r="B241" s="6" t="e">
        <v>#N/A</v>
      </c>
      <c r="C241" s="7" t="e">
        <v>#N/A</v>
      </c>
      <c r="D241" s="8" t="e">
        <v>#N/A</v>
      </c>
      <c r="E241" s="9" t="e">
        <v>#N/A</v>
      </c>
      <c r="F241" s="8" t="e">
        <v>#N/A</v>
      </c>
      <c r="G241" s="9" t="e">
        <v>#N/A</v>
      </c>
      <c r="H241" s="8" t="e">
        <v>#N/A</v>
      </c>
      <c r="I241" s="9" t="e">
        <v>#N/A</v>
      </c>
      <c r="J241" s="8">
        <v>93.039806468783979</v>
      </c>
      <c r="K241" s="10">
        <v>0.99177227039571791</v>
      </c>
    </row>
    <row r="242" spans="2:11" x14ac:dyDescent="0.35">
      <c r="B242" s="6" t="e">
        <v>#N/A</v>
      </c>
      <c r="C242" s="7" t="e">
        <v>#N/A</v>
      </c>
      <c r="D242" s="8" t="e">
        <v>#N/A</v>
      </c>
      <c r="E242" s="9" t="e">
        <v>#N/A</v>
      </c>
      <c r="F242" s="8" t="e">
        <v>#N/A</v>
      </c>
      <c r="G242" s="9" t="e">
        <v>#N/A</v>
      </c>
      <c r="H242" s="8" t="e">
        <v>#N/A</v>
      </c>
      <c r="I242" s="9" t="e">
        <v>#N/A</v>
      </c>
      <c r="J242" s="8">
        <v>93.507785093030108</v>
      </c>
      <c r="K242" s="10">
        <v>0.99203386824372353</v>
      </c>
    </row>
    <row r="243" spans="2:11" x14ac:dyDescent="0.35">
      <c r="B243" s="6" t="e">
        <v>#N/A</v>
      </c>
      <c r="C243" s="7" t="e">
        <v>#N/A</v>
      </c>
      <c r="D243" s="8" t="e">
        <v>#N/A</v>
      </c>
      <c r="E243" s="9" t="e">
        <v>#N/A</v>
      </c>
      <c r="F243" s="8" t="e">
        <v>#N/A</v>
      </c>
      <c r="G243" s="9" t="e">
        <v>#N/A</v>
      </c>
      <c r="H243" s="8" t="e">
        <v>#N/A</v>
      </c>
      <c r="I243" s="9" t="e">
        <v>#N/A</v>
      </c>
      <c r="J243" s="8">
        <v>93.520243558736752</v>
      </c>
      <c r="K243" s="10">
        <v>0.99229535124620016</v>
      </c>
    </row>
    <row r="244" spans="2:11" x14ac:dyDescent="0.35">
      <c r="B244" s="6" t="e">
        <v>#N/A</v>
      </c>
      <c r="C244" s="7" t="e">
        <v>#N/A</v>
      </c>
      <c r="D244" s="8" t="e">
        <v>#N/A</v>
      </c>
      <c r="E244" s="9" t="e">
        <v>#N/A</v>
      </c>
      <c r="F244" s="8" t="e">
        <v>#N/A</v>
      </c>
      <c r="G244" s="9" t="e">
        <v>#N/A</v>
      </c>
      <c r="H244" s="8" t="e">
        <v>#N/A</v>
      </c>
      <c r="I244" s="9" t="e">
        <v>#N/A</v>
      </c>
      <c r="J244" s="8">
        <v>94.311928855084034</v>
      </c>
      <c r="K244" s="10">
        <v>0.99265073735761145</v>
      </c>
    </row>
    <row r="245" spans="2:11" x14ac:dyDescent="0.35">
      <c r="B245" s="6" t="e">
        <v>#N/A</v>
      </c>
      <c r="C245" s="7" t="e">
        <v>#N/A</v>
      </c>
      <c r="D245" s="8" t="e">
        <v>#N/A</v>
      </c>
      <c r="E245" s="9" t="e">
        <v>#N/A</v>
      </c>
      <c r="F245" s="8" t="e">
        <v>#N/A</v>
      </c>
      <c r="G245" s="9" t="e">
        <v>#N/A</v>
      </c>
      <c r="H245" s="8" t="e">
        <v>#N/A</v>
      </c>
      <c r="I245" s="9" t="e">
        <v>#N/A</v>
      </c>
      <c r="J245" s="8">
        <v>94.532618120375204</v>
      </c>
      <c r="K245" s="10">
        <v>0.99292800148688465</v>
      </c>
    </row>
    <row r="246" spans="2:11" x14ac:dyDescent="0.35">
      <c r="B246" s="6" t="e">
        <v>#N/A</v>
      </c>
      <c r="C246" s="7" t="e">
        <v>#N/A</v>
      </c>
      <c r="D246" s="8" t="e">
        <v>#N/A</v>
      </c>
      <c r="E246" s="9" t="e">
        <v>#N/A</v>
      </c>
      <c r="F246" s="8" t="e">
        <v>#N/A</v>
      </c>
      <c r="G246" s="9" t="e">
        <v>#N/A</v>
      </c>
      <c r="H246" s="8" t="e">
        <v>#N/A</v>
      </c>
      <c r="I246" s="9" t="e">
        <v>#N/A</v>
      </c>
      <c r="J246" s="8">
        <v>95.066852255539729</v>
      </c>
      <c r="K246" s="10">
        <v>0.99320014485669217</v>
      </c>
    </row>
    <row r="247" spans="2:11" x14ac:dyDescent="0.35">
      <c r="B247" s="6" t="e">
        <v>#N/A</v>
      </c>
      <c r="C247" s="7" t="e">
        <v>#N/A</v>
      </c>
      <c r="D247" s="8" t="e">
        <v>#N/A</v>
      </c>
      <c r="E247" s="9" t="e">
        <v>#N/A</v>
      </c>
      <c r="F247" s="8" t="e">
        <v>#N/A</v>
      </c>
      <c r="G247" s="9" t="e">
        <v>#N/A</v>
      </c>
      <c r="H247" s="8" t="e">
        <v>#N/A</v>
      </c>
      <c r="I247" s="9" t="e">
        <v>#N/A</v>
      </c>
      <c r="J247" s="8">
        <v>95.502444745732916</v>
      </c>
      <c r="K247" s="10">
        <v>0.99346820783241363</v>
      </c>
    </row>
    <row r="248" spans="2:11" x14ac:dyDescent="0.35">
      <c r="B248" s="6" t="e">
        <v>#N/A</v>
      </c>
      <c r="C248" s="7" t="e">
        <v>#N/A</v>
      </c>
      <c r="D248" s="8" t="e">
        <v>#N/A</v>
      </c>
      <c r="E248" s="9" t="e">
        <v>#N/A</v>
      </c>
      <c r="F248" s="8" t="e">
        <v>#N/A</v>
      </c>
      <c r="G248" s="9" t="e">
        <v>#N/A</v>
      </c>
      <c r="H248" s="8" t="e">
        <v>#N/A</v>
      </c>
      <c r="I248" s="9" t="e">
        <v>#N/A</v>
      </c>
      <c r="J248" s="8">
        <v>95.72953267292408</v>
      </c>
      <c r="K248" s="10">
        <v>0.99373417656613716</v>
      </c>
    </row>
    <row r="249" spans="2:11" x14ac:dyDescent="0.35">
      <c r="B249" s="6" t="e">
        <v>#N/A</v>
      </c>
      <c r="C249" s="7" t="e">
        <v>#N/A</v>
      </c>
      <c r="D249" s="8" t="e">
        <v>#N/A</v>
      </c>
      <c r="E249" s="9" t="e">
        <v>#N/A</v>
      </c>
      <c r="F249" s="8" t="e">
        <v>#N/A</v>
      </c>
      <c r="G249" s="9" t="e">
        <v>#N/A</v>
      </c>
      <c r="H249" s="8" t="e">
        <v>#N/A</v>
      </c>
      <c r="I249" s="9" t="e">
        <v>#N/A</v>
      </c>
      <c r="J249" s="8">
        <v>97.048589051286555</v>
      </c>
      <c r="K249" s="10">
        <v>0.99398841078905364</v>
      </c>
    </row>
    <row r="250" spans="2:11" x14ac:dyDescent="0.35">
      <c r="B250" s="6" t="e">
        <v>#N/A</v>
      </c>
      <c r="C250" s="7" t="e">
        <v>#N/A</v>
      </c>
      <c r="D250" s="8" t="e">
        <v>#N/A</v>
      </c>
      <c r="E250" s="9" t="e">
        <v>#N/A</v>
      </c>
      <c r="F250" s="8" t="e">
        <v>#N/A</v>
      </c>
      <c r="G250" s="9" t="e">
        <v>#N/A</v>
      </c>
      <c r="H250" s="8" t="e">
        <v>#N/A</v>
      </c>
      <c r="I250" s="9" t="e">
        <v>#N/A</v>
      </c>
      <c r="J250" s="8">
        <v>97.17898194531945</v>
      </c>
      <c r="K250" s="10">
        <v>0.99424152357915829</v>
      </c>
    </row>
    <row r="251" spans="2:11" x14ac:dyDescent="0.35">
      <c r="B251" s="6" t="e">
        <v>#N/A</v>
      </c>
      <c r="C251" s="7" t="e">
        <v>#N/A</v>
      </c>
      <c r="D251" s="8" t="e">
        <v>#N/A</v>
      </c>
      <c r="E251" s="9" t="e">
        <v>#N/A</v>
      </c>
      <c r="F251" s="8" t="e">
        <v>#N/A</v>
      </c>
      <c r="G251" s="9" t="e">
        <v>#N/A</v>
      </c>
      <c r="H251" s="8" t="e">
        <v>#N/A</v>
      </c>
      <c r="I251" s="9" t="e">
        <v>#N/A</v>
      </c>
      <c r="J251" s="8">
        <v>97.219200494237356</v>
      </c>
      <c r="K251" s="10">
        <v>0.99449429183267624</v>
      </c>
    </row>
    <row r="252" spans="2:11" x14ac:dyDescent="0.35">
      <c r="B252" s="6" t="e">
        <v>#N/A</v>
      </c>
      <c r="C252" s="7" t="e">
        <v>#N/A</v>
      </c>
      <c r="D252" s="8" t="e">
        <v>#N/A</v>
      </c>
      <c r="E252" s="9" t="e">
        <v>#N/A</v>
      </c>
      <c r="F252" s="8" t="e">
        <v>#N/A</v>
      </c>
      <c r="G252" s="9" t="e">
        <v>#N/A</v>
      </c>
      <c r="H252" s="8" t="e">
        <v>#N/A</v>
      </c>
      <c r="I252" s="9" t="e">
        <v>#N/A</v>
      </c>
      <c r="J252" s="8">
        <v>97.841595110166296</v>
      </c>
      <c r="K252" s="10">
        <v>0.99471999031946745</v>
      </c>
    </row>
    <row r="253" spans="2:11" x14ac:dyDescent="0.35">
      <c r="B253" s="6" t="e">
        <v>#N/A</v>
      </c>
      <c r="C253" s="7" t="e">
        <v>#N/A</v>
      </c>
      <c r="D253" s="8" t="e">
        <v>#N/A</v>
      </c>
      <c r="E253" s="9" t="e">
        <v>#N/A</v>
      </c>
      <c r="F253" s="8" t="e">
        <v>#N/A</v>
      </c>
      <c r="G253" s="9" t="e">
        <v>#N/A</v>
      </c>
      <c r="H253" s="8" t="e">
        <v>#N/A</v>
      </c>
      <c r="I253" s="9" t="e">
        <v>#N/A</v>
      </c>
      <c r="J253" s="8">
        <v>98.371573798045944</v>
      </c>
      <c r="K253" s="10">
        <v>0.99496315208227293</v>
      </c>
    </row>
    <row r="254" spans="2:11" x14ac:dyDescent="0.35">
      <c r="B254" s="6" t="e">
        <v>#N/A</v>
      </c>
      <c r="C254" s="7" t="e">
        <v>#N/A</v>
      </c>
      <c r="D254" s="8" t="e">
        <v>#N/A</v>
      </c>
      <c r="E254" s="9" t="e">
        <v>#N/A</v>
      </c>
      <c r="F254" s="8" t="e">
        <v>#N/A</v>
      </c>
      <c r="G254" s="9" t="e">
        <v>#N/A</v>
      </c>
      <c r="H254" s="8" t="e">
        <v>#N/A</v>
      </c>
      <c r="I254" s="9" t="e">
        <v>#N/A</v>
      </c>
      <c r="J254" s="8">
        <v>99.563954545148832</v>
      </c>
      <c r="K254" s="10">
        <v>0.99519688975608811</v>
      </c>
    </row>
    <row r="255" spans="2:11" x14ac:dyDescent="0.35">
      <c r="B255" s="6" t="e">
        <v>#N/A</v>
      </c>
      <c r="C255" s="7" t="e">
        <v>#N/A</v>
      </c>
      <c r="D255" s="8" t="e">
        <v>#N/A</v>
      </c>
      <c r="E255" s="9" t="e">
        <v>#N/A</v>
      </c>
      <c r="F255" s="8" t="e">
        <v>#N/A</v>
      </c>
      <c r="G255" s="9" t="e">
        <v>#N/A</v>
      </c>
      <c r="H255" s="8" t="e">
        <v>#N/A</v>
      </c>
      <c r="I255" s="9" t="e">
        <v>#N/A</v>
      </c>
      <c r="J255" s="8">
        <v>101.70019297298506</v>
      </c>
      <c r="K255" s="10">
        <v>0.99540084190419875</v>
      </c>
    </row>
    <row r="256" spans="2:11" x14ac:dyDescent="0.35">
      <c r="B256" s="6" t="e">
        <v>#N/A</v>
      </c>
      <c r="C256" s="7" t="e">
        <v>#N/A</v>
      </c>
      <c r="D256" s="8" t="e">
        <v>#N/A</v>
      </c>
      <c r="E256" s="9" t="e">
        <v>#N/A</v>
      </c>
      <c r="F256" s="8" t="e">
        <v>#N/A</v>
      </c>
      <c r="G256" s="9" t="e">
        <v>#N/A</v>
      </c>
      <c r="H256" s="8" t="e">
        <v>#N/A</v>
      </c>
      <c r="I256" s="9" t="e">
        <v>#N/A</v>
      </c>
      <c r="J256" s="8">
        <v>104.37435885405264</v>
      </c>
      <c r="K256" s="10">
        <v>0.99560122708529364</v>
      </c>
    </row>
    <row r="257" spans="2:11" x14ac:dyDescent="0.35">
      <c r="B257" s="6" t="e">
        <v>#N/A</v>
      </c>
      <c r="C257" s="7" t="e">
        <v>#N/A</v>
      </c>
      <c r="D257" s="8" t="e">
        <v>#N/A</v>
      </c>
      <c r="E257" s="9" t="e">
        <v>#N/A</v>
      </c>
      <c r="F257" s="8" t="e">
        <v>#N/A</v>
      </c>
      <c r="G257" s="9" t="e">
        <v>#N/A</v>
      </c>
      <c r="H257" s="8" t="e">
        <v>#N/A</v>
      </c>
      <c r="I257" s="9" t="e">
        <v>#N/A</v>
      </c>
      <c r="J257" s="8">
        <v>104.4611586163562</v>
      </c>
      <c r="K257" s="10">
        <v>0.99580107181684085</v>
      </c>
    </row>
    <row r="258" spans="2:11" x14ac:dyDescent="0.35">
      <c r="B258" s="6" t="e">
        <v>#N/A</v>
      </c>
      <c r="C258" s="7" t="e">
        <v>#N/A</v>
      </c>
      <c r="D258" s="8" t="e">
        <v>#N/A</v>
      </c>
      <c r="E258" s="9" t="e">
        <v>#N/A</v>
      </c>
      <c r="F258" s="8" t="e">
        <v>#N/A</v>
      </c>
      <c r="G258" s="9" t="e">
        <v>#N/A</v>
      </c>
      <c r="H258" s="8" t="e">
        <v>#N/A</v>
      </c>
      <c r="I258" s="9" t="e">
        <v>#N/A</v>
      </c>
      <c r="J258" s="8">
        <v>109.79739384602651</v>
      </c>
      <c r="K258" s="10">
        <v>0.99595859259317399</v>
      </c>
    </row>
    <row r="259" spans="2:11" x14ac:dyDescent="0.35">
      <c r="B259" s="6" t="e">
        <v>#N/A</v>
      </c>
      <c r="C259" s="7" t="e">
        <v>#N/A</v>
      </c>
      <c r="D259" s="8" t="e">
        <v>#N/A</v>
      </c>
      <c r="E259" s="9" t="e">
        <v>#N/A</v>
      </c>
      <c r="F259" s="8" t="e">
        <v>#N/A</v>
      </c>
      <c r="G259" s="9" t="e">
        <v>#N/A</v>
      </c>
      <c r="H259" s="8" t="e">
        <v>#N/A</v>
      </c>
      <c r="I259" s="9" t="e">
        <v>#N/A</v>
      </c>
      <c r="J259" s="8">
        <v>111.38306651748091</v>
      </c>
      <c r="K259" s="10">
        <v>0.99612102470477293</v>
      </c>
    </row>
    <row r="260" spans="2:11" x14ac:dyDescent="0.35">
      <c r="B260" s="6" t="e">
        <v>#N/A</v>
      </c>
      <c r="C260" s="7" t="e">
        <v>#N/A</v>
      </c>
      <c r="D260" s="8" t="e">
        <v>#N/A</v>
      </c>
      <c r="E260" s="9" t="e">
        <v>#N/A</v>
      </c>
      <c r="F260" s="8" t="e">
        <v>#N/A</v>
      </c>
      <c r="G260" s="9" t="e">
        <v>#N/A</v>
      </c>
      <c r="H260" s="8" t="e">
        <v>#N/A</v>
      </c>
      <c r="I260" s="9" t="e">
        <v>#N/A</v>
      </c>
      <c r="J260" s="8">
        <v>112.39023759560972</v>
      </c>
      <c r="K260" s="10">
        <v>0.99627882921711863</v>
      </c>
    </row>
    <row r="261" spans="2:11" x14ac:dyDescent="0.35">
      <c r="B261" s="6" t="e">
        <v>#N/A</v>
      </c>
      <c r="C261" s="7" t="e">
        <v>#N/A</v>
      </c>
      <c r="D261" s="8" t="e">
        <v>#N/A</v>
      </c>
      <c r="E261" s="9" t="e">
        <v>#N/A</v>
      </c>
      <c r="F261" s="8" t="e">
        <v>#N/A</v>
      </c>
      <c r="G261" s="9" t="e">
        <v>#N/A</v>
      </c>
      <c r="H261" s="8" t="e">
        <v>#N/A</v>
      </c>
      <c r="I261" s="9" t="e">
        <v>#N/A</v>
      </c>
      <c r="J261" s="8">
        <v>113.43379513934046</v>
      </c>
      <c r="K261" s="10">
        <v>0.99643202639706896</v>
      </c>
    </row>
    <row r="262" spans="2:11" x14ac:dyDescent="0.35">
      <c r="B262" s="6" t="e">
        <v>#N/A</v>
      </c>
      <c r="C262" s="7" t="e">
        <v>#N/A</v>
      </c>
      <c r="D262" s="8" t="e">
        <v>#N/A</v>
      </c>
      <c r="E262" s="9" t="e">
        <v>#N/A</v>
      </c>
      <c r="F262" s="8" t="e">
        <v>#N/A</v>
      </c>
      <c r="G262" s="9" t="e">
        <v>#N/A</v>
      </c>
      <c r="H262" s="8" t="e">
        <v>#N/A</v>
      </c>
      <c r="I262" s="9" t="e">
        <v>#N/A</v>
      </c>
      <c r="J262" s="8">
        <v>114.04517841364174</v>
      </c>
      <c r="K262" s="10">
        <v>0.99658260915233188</v>
      </c>
    </row>
    <row r="263" spans="2:11" x14ac:dyDescent="0.35">
      <c r="B263" s="6" t="e">
        <v>#N/A</v>
      </c>
      <c r="C263" s="7" t="e">
        <v>#N/A</v>
      </c>
      <c r="D263" s="8" t="e">
        <v>#N/A</v>
      </c>
      <c r="E263" s="9" t="e">
        <v>#N/A</v>
      </c>
      <c r="F263" s="8" t="e">
        <v>#N/A</v>
      </c>
      <c r="G263" s="9" t="e">
        <v>#N/A</v>
      </c>
      <c r="H263" s="8" t="e">
        <v>#N/A</v>
      </c>
      <c r="I263" s="9" t="e">
        <v>#N/A</v>
      </c>
      <c r="J263" s="8">
        <v>115.1036412651912</v>
      </c>
      <c r="K263" s="10">
        <v>0.99672880751063808</v>
      </c>
    </row>
    <row r="264" spans="2:11" x14ac:dyDescent="0.35">
      <c r="B264" s="6" t="e">
        <v>#N/A</v>
      </c>
      <c r="C264" s="7" t="e">
        <v>#N/A</v>
      </c>
      <c r="D264" s="8" t="e">
        <v>#N/A</v>
      </c>
      <c r="E264" s="9" t="e">
        <v>#N/A</v>
      </c>
      <c r="F264" s="8" t="e">
        <v>#N/A</v>
      </c>
      <c r="G264" s="9" t="e">
        <v>#N/A</v>
      </c>
      <c r="H264" s="8" t="e">
        <v>#N/A</v>
      </c>
      <c r="I264" s="9" t="e">
        <v>#N/A</v>
      </c>
      <c r="J264" s="8">
        <v>115.46218464585401</v>
      </c>
      <c r="K264" s="10">
        <v>0.99687356016640372</v>
      </c>
    </row>
    <row r="265" spans="2:11" x14ac:dyDescent="0.35">
      <c r="B265" s="6" t="e">
        <v>#N/A</v>
      </c>
      <c r="C265" s="7" t="e">
        <v>#N/A</v>
      </c>
      <c r="D265" s="8" t="e">
        <v>#N/A</v>
      </c>
      <c r="E265" s="9" t="e">
        <v>#N/A</v>
      </c>
      <c r="F265" s="8" t="e">
        <v>#N/A</v>
      </c>
      <c r="G265" s="9" t="e">
        <v>#N/A</v>
      </c>
      <c r="H265" s="8" t="e">
        <v>#N/A</v>
      </c>
      <c r="I265" s="9" t="e">
        <v>#N/A</v>
      </c>
      <c r="J265" s="8">
        <v>116.3531272367421</v>
      </c>
      <c r="K265" s="10">
        <v>0.99700590274942746</v>
      </c>
    </row>
    <row r="266" spans="2:11" x14ac:dyDescent="0.35">
      <c r="B266" s="6" t="e">
        <v>#N/A</v>
      </c>
      <c r="C266" s="7" t="e">
        <v>#N/A</v>
      </c>
      <c r="D266" s="8" t="e">
        <v>#N/A</v>
      </c>
      <c r="E266" s="9" t="e">
        <v>#N/A</v>
      </c>
      <c r="F266" s="8" t="e">
        <v>#N/A</v>
      </c>
      <c r="G266" s="9" t="e">
        <v>#N/A</v>
      </c>
      <c r="H266" s="8" t="e">
        <v>#N/A</v>
      </c>
      <c r="I266" s="9" t="e">
        <v>#N/A</v>
      </c>
      <c r="J266" s="8">
        <v>117.65309448304934</v>
      </c>
      <c r="K266" s="10">
        <v>0.99714223114786638</v>
      </c>
    </row>
    <row r="267" spans="2:11" x14ac:dyDescent="0.35">
      <c r="B267" s="6" t="e">
        <v>#N/A</v>
      </c>
      <c r="C267" s="7" t="e">
        <v>#N/A</v>
      </c>
      <c r="D267" s="8" t="e">
        <v>#N/A</v>
      </c>
      <c r="E267" s="9" t="e">
        <v>#N/A</v>
      </c>
      <c r="F267" s="8" t="e">
        <v>#N/A</v>
      </c>
      <c r="G267" s="9" t="e">
        <v>#N/A</v>
      </c>
      <c r="H267" s="8" t="e">
        <v>#N/A</v>
      </c>
      <c r="I267" s="9" t="e">
        <v>#N/A</v>
      </c>
      <c r="J267" s="8">
        <v>118.73603478903703</v>
      </c>
      <c r="K267" s="10">
        <v>0.99727464128708365</v>
      </c>
    </row>
    <row r="268" spans="2:11" x14ac:dyDescent="0.35">
      <c r="B268" s="6" t="e">
        <v>#N/A</v>
      </c>
      <c r="C268" s="7" t="e">
        <v>#N/A</v>
      </c>
      <c r="D268" s="8" t="e">
        <v>#N/A</v>
      </c>
      <c r="E268" s="9" t="e">
        <v>#N/A</v>
      </c>
      <c r="F268" s="8" t="e">
        <v>#N/A</v>
      </c>
      <c r="G268" s="9" t="e">
        <v>#N/A</v>
      </c>
      <c r="H268" s="8" t="e">
        <v>#N/A</v>
      </c>
      <c r="I268" s="9" t="e">
        <v>#N/A</v>
      </c>
      <c r="J268" s="8">
        <v>123.87124072349738</v>
      </c>
      <c r="K268" s="10">
        <v>0.99738869640853289</v>
      </c>
    </row>
    <row r="269" spans="2:11" x14ac:dyDescent="0.35">
      <c r="B269" s="6" t="e">
        <v>#N/A</v>
      </c>
      <c r="C269" s="7" t="e">
        <v>#N/A</v>
      </c>
      <c r="D269" s="8" t="e">
        <v>#N/A</v>
      </c>
      <c r="E269" s="9" t="e">
        <v>#N/A</v>
      </c>
      <c r="F269" s="8" t="e">
        <v>#N/A</v>
      </c>
      <c r="G269" s="9" t="e">
        <v>#N/A</v>
      </c>
      <c r="H269" s="8" t="e">
        <v>#N/A</v>
      </c>
      <c r="I269" s="9" t="e">
        <v>#N/A</v>
      </c>
      <c r="J269" s="8">
        <v>124.13081581182806</v>
      </c>
      <c r="K269" s="10">
        <v>0.99750371082792944</v>
      </c>
    </row>
    <row r="270" spans="2:11" x14ac:dyDescent="0.35">
      <c r="B270" s="6" t="e">
        <v>#N/A</v>
      </c>
      <c r="C270" s="7" t="e">
        <v>#N/A</v>
      </c>
      <c r="D270" s="8" t="e">
        <v>#N/A</v>
      </c>
      <c r="E270" s="9" t="e">
        <v>#N/A</v>
      </c>
      <c r="F270" s="8" t="e">
        <v>#N/A</v>
      </c>
      <c r="G270" s="9" t="e">
        <v>#N/A</v>
      </c>
      <c r="H270" s="8" t="e">
        <v>#N/A</v>
      </c>
      <c r="I270" s="9" t="e">
        <v>#N/A</v>
      </c>
      <c r="J270" s="8">
        <v>126.48042034997692</v>
      </c>
      <c r="K270" s="10">
        <v>0.9976121182516039</v>
      </c>
    </row>
    <row r="271" spans="2:11" x14ac:dyDescent="0.35">
      <c r="B271" s="6" t="e">
        <v>#N/A</v>
      </c>
      <c r="C271" s="7" t="e">
        <v>#N/A</v>
      </c>
      <c r="D271" s="8" t="e">
        <v>#N/A</v>
      </c>
      <c r="E271" s="9" t="e">
        <v>#N/A</v>
      </c>
      <c r="F271" s="8" t="e">
        <v>#N/A</v>
      </c>
      <c r="G271" s="9" t="e">
        <v>#N/A</v>
      </c>
      <c r="H271" s="8" t="e">
        <v>#N/A</v>
      </c>
      <c r="I271" s="9" t="e">
        <v>#N/A</v>
      </c>
      <c r="J271" s="8">
        <v>127.20027313427939</v>
      </c>
      <c r="K271" s="10">
        <v>0.99771148665659082</v>
      </c>
    </row>
    <row r="272" spans="2:11" x14ac:dyDescent="0.35">
      <c r="B272" s="6" t="e">
        <v>#N/A</v>
      </c>
      <c r="C272" s="7" t="e">
        <v>#N/A</v>
      </c>
      <c r="D272" s="8" t="e">
        <v>#N/A</v>
      </c>
      <c r="E272" s="9" t="e">
        <v>#N/A</v>
      </c>
      <c r="F272" s="8" t="e">
        <v>#N/A</v>
      </c>
      <c r="G272" s="9" t="e">
        <v>#N/A</v>
      </c>
      <c r="H272" s="8" t="e">
        <v>#N/A</v>
      </c>
      <c r="I272" s="9" t="e">
        <v>#N/A</v>
      </c>
      <c r="J272" s="8">
        <v>127.78983440003208</v>
      </c>
      <c r="K272" s="10">
        <v>0.99781643520315921</v>
      </c>
    </row>
    <row r="273" spans="2:11" x14ac:dyDescent="0.35">
      <c r="B273" s="6" t="e">
        <v>#N/A</v>
      </c>
      <c r="C273" s="7" t="e">
        <v>#N/A</v>
      </c>
      <c r="D273" s="8" t="e">
        <v>#N/A</v>
      </c>
      <c r="E273" s="9" t="e">
        <v>#N/A</v>
      </c>
      <c r="F273" s="8" t="e">
        <v>#N/A</v>
      </c>
      <c r="G273" s="9" t="e">
        <v>#N/A</v>
      </c>
      <c r="H273" s="8" t="e">
        <v>#N/A</v>
      </c>
      <c r="I273" s="9" t="e">
        <v>#N/A</v>
      </c>
      <c r="J273" s="8">
        <v>127.82908084739928</v>
      </c>
      <c r="K273" s="10">
        <v>0.99792128241543732</v>
      </c>
    </row>
    <row r="274" spans="2:11" x14ac:dyDescent="0.35">
      <c r="B274" s="6" t="e">
        <v>#N/A</v>
      </c>
      <c r="C274" s="7" t="e">
        <v>#N/A</v>
      </c>
      <c r="D274" s="8" t="e">
        <v>#N/A</v>
      </c>
      <c r="E274" s="9" t="e">
        <v>#N/A</v>
      </c>
      <c r="F274" s="8" t="e">
        <v>#N/A</v>
      </c>
      <c r="G274" s="9" t="e">
        <v>#N/A</v>
      </c>
      <c r="H274" s="8" t="e">
        <v>#N/A</v>
      </c>
      <c r="I274" s="9" t="e">
        <v>#N/A</v>
      </c>
      <c r="J274" s="8">
        <v>128.43206781155089</v>
      </c>
      <c r="K274" s="10">
        <v>0.99802458934650418</v>
      </c>
    </row>
    <row r="275" spans="2:11" x14ac:dyDescent="0.35">
      <c r="B275" s="6" t="e">
        <v>#N/A</v>
      </c>
      <c r="C275" s="7" t="e">
        <v>#N/A</v>
      </c>
      <c r="D275" s="8" t="e">
        <v>#N/A</v>
      </c>
      <c r="E275" s="9" t="e">
        <v>#N/A</v>
      </c>
      <c r="F275" s="8" t="e">
        <v>#N/A</v>
      </c>
      <c r="G275" s="9" t="e">
        <v>#N/A</v>
      </c>
      <c r="H275" s="8" t="e">
        <v>#N/A</v>
      </c>
      <c r="I275" s="9" t="e">
        <v>#N/A</v>
      </c>
      <c r="J275" s="8">
        <v>128.76726116275105</v>
      </c>
      <c r="K275" s="10">
        <v>0.99811825600876158</v>
      </c>
    </row>
    <row r="276" spans="2:11" x14ac:dyDescent="0.35">
      <c r="B276" s="6" t="e">
        <v>#N/A</v>
      </c>
      <c r="C276" s="7" t="e">
        <v>#N/A</v>
      </c>
      <c r="D276" s="8" t="e">
        <v>#N/A</v>
      </c>
      <c r="E276" s="9" t="e">
        <v>#N/A</v>
      </c>
      <c r="F276" s="8" t="e">
        <v>#N/A</v>
      </c>
      <c r="G276" s="9" t="e">
        <v>#N/A</v>
      </c>
      <c r="H276" s="8" t="e">
        <v>#N/A</v>
      </c>
      <c r="I276" s="9" t="e">
        <v>#N/A</v>
      </c>
      <c r="J276" s="8">
        <v>129.58143296171326</v>
      </c>
      <c r="K276" s="10">
        <v>0.9982218736983185</v>
      </c>
    </row>
    <row r="277" spans="2:11" x14ac:dyDescent="0.35">
      <c r="B277" s="6" t="e">
        <v>#N/A</v>
      </c>
      <c r="C277" s="7" t="e">
        <v>#N/A</v>
      </c>
      <c r="D277" s="8" t="e">
        <v>#N/A</v>
      </c>
      <c r="E277" s="9" t="e">
        <v>#N/A</v>
      </c>
      <c r="F277" s="8" t="e">
        <v>#N/A</v>
      </c>
      <c r="G277" s="9" t="e">
        <v>#N/A</v>
      </c>
      <c r="H277" s="8" t="e">
        <v>#N/A</v>
      </c>
      <c r="I277" s="9" t="e">
        <v>#N/A</v>
      </c>
      <c r="J277" s="8">
        <v>129.75927783201243</v>
      </c>
      <c r="K277" s="10">
        <v>0.99832189739838229</v>
      </c>
    </row>
    <row r="278" spans="2:11" x14ac:dyDescent="0.35">
      <c r="B278" s="6" t="e">
        <v>#N/A</v>
      </c>
      <c r="C278" s="7" t="e">
        <v>#N/A</v>
      </c>
      <c r="D278" s="8" t="e">
        <v>#N/A</v>
      </c>
      <c r="E278" s="9" t="e">
        <v>#N/A</v>
      </c>
      <c r="F278" s="8" t="e">
        <v>#N/A</v>
      </c>
      <c r="G278" s="9" t="e">
        <v>#N/A</v>
      </c>
      <c r="H278" s="8" t="e">
        <v>#N/A</v>
      </c>
      <c r="I278" s="9" t="e">
        <v>#N/A</v>
      </c>
      <c r="J278" s="8">
        <v>130.75338166272527</v>
      </c>
      <c r="K278" s="10">
        <v>0.9984225966603808</v>
      </c>
    </row>
    <row r="279" spans="2:11" x14ac:dyDescent="0.35">
      <c r="B279" s="6" t="e">
        <v>#N/A</v>
      </c>
      <c r="C279" s="7" t="e">
        <v>#N/A</v>
      </c>
      <c r="D279" s="8" t="e">
        <v>#N/A</v>
      </c>
      <c r="E279" s="9" t="e">
        <v>#N/A</v>
      </c>
      <c r="F279" s="8" t="e">
        <v>#N/A</v>
      </c>
      <c r="G279" s="9" t="e">
        <v>#N/A</v>
      </c>
      <c r="H279" s="8" t="e">
        <v>#N/A</v>
      </c>
      <c r="I279" s="9" t="e">
        <v>#N/A</v>
      </c>
      <c r="J279" s="8">
        <v>130.89277008015108</v>
      </c>
      <c r="K279" s="10">
        <v>0.99853702334089411</v>
      </c>
    </row>
    <row r="280" spans="2:11" x14ac:dyDescent="0.35">
      <c r="B280" s="6" t="e">
        <v>#N/A</v>
      </c>
      <c r="C280" s="7" t="e">
        <v>#N/A</v>
      </c>
      <c r="D280" s="8" t="e">
        <v>#N/A</v>
      </c>
      <c r="E280" s="9" t="e">
        <v>#N/A</v>
      </c>
      <c r="F280" s="8" t="e">
        <v>#N/A</v>
      </c>
      <c r="G280" s="9" t="e">
        <v>#N/A</v>
      </c>
      <c r="H280" s="8" t="e">
        <v>#N/A</v>
      </c>
      <c r="I280" s="9" t="e">
        <v>#N/A</v>
      </c>
      <c r="J280" s="8">
        <v>131.38260568746287</v>
      </c>
      <c r="K280" s="10">
        <v>0.99865003809696384</v>
      </c>
    </row>
    <row r="281" spans="2:11" x14ac:dyDescent="0.35">
      <c r="B281" s="6" t="e">
        <v>#N/A</v>
      </c>
      <c r="C281" s="7" t="e">
        <v>#N/A</v>
      </c>
      <c r="D281" s="8" t="e">
        <v>#N/A</v>
      </c>
      <c r="E281" s="9" t="e">
        <v>#N/A</v>
      </c>
      <c r="F281" s="8" t="e">
        <v>#N/A</v>
      </c>
      <c r="G281" s="9" t="e">
        <v>#N/A</v>
      </c>
      <c r="H281" s="8" t="e">
        <v>#N/A</v>
      </c>
      <c r="I281" s="9" t="e">
        <v>#N/A</v>
      </c>
      <c r="J281" s="8">
        <v>132.19026623024621</v>
      </c>
      <c r="K281" s="10">
        <v>0.99874440734363346</v>
      </c>
    </row>
    <row r="282" spans="2:11" x14ac:dyDescent="0.35">
      <c r="B282" s="6" t="e">
        <v>#N/A</v>
      </c>
      <c r="C282" s="7" t="e">
        <v>#N/A</v>
      </c>
      <c r="D282" s="8" t="e">
        <v>#N/A</v>
      </c>
      <c r="E282" s="9" t="e">
        <v>#N/A</v>
      </c>
      <c r="F282" s="8" t="e">
        <v>#N/A</v>
      </c>
      <c r="G282" s="9" t="e">
        <v>#N/A</v>
      </c>
      <c r="H282" s="8" t="e">
        <v>#N/A</v>
      </c>
      <c r="I282" s="9" t="e">
        <v>#N/A</v>
      </c>
      <c r="J282" s="8">
        <v>132.53062774776265</v>
      </c>
      <c r="K282" s="10">
        <v>0.99883801996093613</v>
      </c>
    </row>
    <row r="283" spans="2:11" x14ac:dyDescent="0.35">
      <c r="B283" s="6" t="e">
        <v>#N/A</v>
      </c>
      <c r="C283" s="7" t="e">
        <v>#N/A</v>
      </c>
      <c r="D283" s="8" t="e">
        <v>#N/A</v>
      </c>
      <c r="E283" s="9" t="e">
        <v>#N/A</v>
      </c>
      <c r="F283" s="8" t="e">
        <v>#N/A</v>
      </c>
      <c r="G283" s="9" t="e">
        <v>#N/A</v>
      </c>
      <c r="H283" s="8" t="e">
        <v>#N/A</v>
      </c>
      <c r="I283" s="9" t="e">
        <v>#N/A</v>
      </c>
      <c r="J283" s="8">
        <v>133.5936018221208</v>
      </c>
      <c r="K283" s="10">
        <v>0.99892932215642194</v>
      </c>
    </row>
    <row r="284" spans="2:11" x14ac:dyDescent="0.35">
      <c r="B284" s="6" t="e">
        <v>#N/A</v>
      </c>
      <c r="C284" s="7" t="e">
        <v>#N/A</v>
      </c>
      <c r="D284" s="8" t="e">
        <v>#N/A</v>
      </c>
      <c r="E284" s="9" t="e">
        <v>#N/A</v>
      </c>
      <c r="F284" s="8" t="e">
        <v>#N/A</v>
      </c>
      <c r="G284" s="9" t="e">
        <v>#N/A</v>
      </c>
      <c r="H284" s="8" t="e">
        <v>#N/A</v>
      </c>
      <c r="I284" s="9" t="e">
        <v>#N/A</v>
      </c>
      <c r="J284" s="8">
        <v>134.26048758963461</v>
      </c>
      <c r="K284" s="10">
        <v>0.9990190705594576</v>
      </c>
    </row>
    <row r="285" spans="2:11" x14ac:dyDescent="0.35">
      <c r="B285" s="6" t="e">
        <v>#N/A</v>
      </c>
      <c r="C285" s="7" t="e">
        <v>#N/A</v>
      </c>
      <c r="D285" s="8" t="e">
        <v>#N/A</v>
      </c>
      <c r="E285" s="9" t="e">
        <v>#N/A</v>
      </c>
      <c r="F285" s="8" t="e">
        <v>#N/A</v>
      </c>
      <c r="G285" s="9" t="e">
        <v>#N/A</v>
      </c>
      <c r="H285" s="8" t="e">
        <v>#N/A</v>
      </c>
      <c r="I285" s="9" t="e">
        <v>#N/A</v>
      </c>
      <c r="J285" s="8">
        <v>134.48804594806856</v>
      </c>
      <c r="K285" s="10">
        <v>0.99910108377834017</v>
      </c>
    </row>
    <row r="286" spans="2:11" x14ac:dyDescent="0.35">
      <c r="B286" s="6" t="e">
        <v>#N/A</v>
      </c>
      <c r="C286" s="7" t="e">
        <v>#N/A</v>
      </c>
      <c r="D286" s="8" t="e">
        <v>#N/A</v>
      </c>
      <c r="E286" s="9" t="e">
        <v>#N/A</v>
      </c>
      <c r="F286" s="8" t="e">
        <v>#N/A</v>
      </c>
      <c r="G286" s="9" t="e">
        <v>#N/A</v>
      </c>
      <c r="H286" s="8" t="e">
        <v>#N/A</v>
      </c>
      <c r="I286" s="9" t="e">
        <v>#N/A</v>
      </c>
      <c r="J286" s="8">
        <v>139.66699508142699</v>
      </c>
      <c r="K286" s="10">
        <v>0.99918057039558661</v>
      </c>
    </row>
    <row r="287" spans="2:11" x14ac:dyDescent="0.35">
      <c r="B287" s="6" t="e">
        <v>#N/A</v>
      </c>
      <c r="C287" s="7" t="e">
        <v>#N/A</v>
      </c>
      <c r="D287" s="8" t="e">
        <v>#N/A</v>
      </c>
      <c r="E287" s="9" t="e">
        <v>#N/A</v>
      </c>
      <c r="F287" s="8" t="e">
        <v>#N/A</v>
      </c>
      <c r="G287" s="9" t="e">
        <v>#N/A</v>
      </c>
      <c r="H287" s="8" t="e">
        <v>#N/A</v>
      </c>
      <c r="I287" s="9" t="e">
        <v>#N/A</v>
      </c>
      <c r="J287" s="8">
        <v>140.69804621867485</v>
      </c>
      <c r="K287" s="10">
        <v>0.99925726018642291</v>
      </c>
    </row>
    <row r="288" spans="2:11" x14ac:dyDescent="0.35">
      <c r="B288" s="6" t="e">
        <v>#N/A</v>
      </c>
      <c r="C288" s="7" t="e">
        <v>#N/A</v>
      </c>
      <c r="D288" s="8" t="e">
        <v>#N/A</v>
      </c>
      <c r="E288" s="9" t="e">
        <v>#N/A</v>
      </c>
      <c r="F288" s="8" t="e">
        <v>#N/A</v>
      </c>
      <c r="G288" s="9" t="e">
        <v>#N/A</v>
      </c>
      <c r="H288" s="8" t="e">
        <v>#N/A</v>
      </c>
      <c r="I288" s="9" t="e">
        <v>#N/A</v>
      </c>
      <c r="J288" s="8">
        <v>142.57857460213214</v>
      </c>
      <c r="K288" s="10">
        <v>0.99933086941483684</v>
      </c>
    </row>
    <row r="289" spans="2:11" x14ac:dyDescent="0.35">
      <c r="B289" s="6" t="e">
        <v>#N/A</v>
      </c>
      <c r="C289" s="7" t="e">
        <v>#N/A</v>
      </c>
      <c r="D289" s="8" t="e">
        <v>#N/A</v>
      </c>
      <c r="E289" s="9" t="e">
        <v>#N/A</v>
      </c>
      <c r="F289" s="8" t="e">
        <v>#N/A</v>
      </c>
      <c r="G289" s="9" t="e">
        <v>#N/A</v>
      </c>
      <c r="H289" s="8" t="e">
        <v>#N/A</v>
      </c>
      <c r="I289" s="9" t="e">
        <v>#N/A</v>
      </c>
      <c r="J289" s="8">
        <v>144.64772146609687</v>
      </c>
      <c r="K289" s="10">
        <v>0.9994020668871435</v>
      </c>
    </row>
    <row r="290" spans="2:11" x14ac:dyDescent="0.35">
      <c r="B290" s="6" t="e">
        <v>#N/A</v>
      </c>
      <c r="C290" s="7" t="e">
        <v>#N/A</v>
      </c>
      <c r="D290" s="8" t="e">
        <v>#N/A</v>
      </c>
      <c r="E290" s="9" t="e">
        <v>#N/A</v>
      </c>
      <c r="F290" s="8" t="e">
        <v>#N/A</v>
      </c>
      <c r="G290" s="9" t="e">
        <v>#N/A</v>
      </c>
      <c r="H290" s="8" t="e">
        <v>#N/A</v>
      </c>
      <c r="I290" s="9" t="e">
        <v>#N/A</v>
      </c>
      <c r="J290" s="8">
        <v>148.07054306873252</v>
      </c>
      <c r="K290" s="10">
        <v>0.99946287421689317</v>
      </c>
    </row>
    <row r="291" spans="2:11" x14ac:dyDescent="0.35">
      <c r="B291" s="6" t="e">
        <v>#N/A</v>
      </c>
      <c r="C291" s="7" t="e">
        <v>#N/A</v>
      </c>
      <c r="D291" s="8" t="e">
        <v>#N/A</v>
      </c>
      <c r="E291" s="9" t="e">
        <v>#N/A</v>
      </c>
      <c r="F291" s="8" t="e">
        <v>#N/A</v>
      </c>
      <c r="G291" s="9" t="e">
        <v>#N/A</v>
      </c>
      <c r="H291" s="8" t="e">
        <v>#N/A</v>
      </c>
      <c r="I291" s="9" t="e">
        <v>#N/A</v>
      </c>
      <c r="J291" s="8">
        <v>151.27896358563655</v>
      </c>
      <c r="K291" s="10">
        <v>0.99952422875181002</v>
      </c>
    </row>
    <row r="292" spans="2:11" x14ac:dyDescent="0.35">
      <c r="B292" s="6" t="e">
        <v>#N/A</v>
      </c>
      <c r="C292" s="7" t="e">
        <v>#N/A</v>
      </c>
      <c r="D292" s="8" t="e">
        <v>#N/A</v>
      </c>
      <c r="E292" s="9" t="e">
        <v>#N/A</v>
      </c>
      <c r="F292" s="8" t="e">
        <v>#N/A</v>
      </c>
      <c r="G292" s="9" t="e">
        <v>#N/A</v>
      </c>
      <c r="H292" s="8" t="e">
        <v>#N/A</v>
      </c>
      <c r="I292" s="9" t="e">
        <v>#N/A</v>
      </c>
      <c r="J292" s="8">
        <v>153.28172585086506</v>
      </c>
      <c r="K292" s="10">
        <v>0.99958386060379323</v>
      </c>
    </row>
    <row r="293" spans="2:11" x14ac:dyDescent="0.35">
      <c r="B293" s="6" t="e">
        <v>#N/A</v>
      </c>
      <c r="C293" s="7" t="e">
        <v>#N/A</v>
      </c>
      <c r="D293" s="8" t="e">
        <v>#N/A</v>
      </c>
      <c r="E293" s="9" t="e">
        <v>#N/A</v>
      </c>
      <c r="F293" s="8" t="e">
        <v>#N/A</v>
      </c>
      <c r="G293" s="9" t="e">
        <v>#N/A</v>
      </c>
      <c r="H293" s="8" t="e">
        <v>#N/A</v>
      </c>
      <c r="I293" s="9" t="e">
        <v>#N/A</v>
      </c>
      <c r="J293" s="8">
        <v>161.03295332003819</v>
      </c>
      <c r="K293" s="10">
        <v>0.99963512899902374</v>
      </c>
    </row>
    <row r="294" spans="2:11" x14ac:dyDescent="0.35">
      <c r="B294" s="6" t="e">
        <v>#N/A</v>
      </c>
      <c r="C294" s="7" t="e">
        <v>#N/A</v>
      </c>
      <c r="D294" s="8" t="e">
        <v>#N/A</v>
      </c>
      <c r="E294" s="9" t="e">
        <v>#N/A</v>
      </c>
      <c r="F294" s="8" t="e">
        <v>#N/A</v>
      </c>
      <c r="G294" s="9" t="e">
        <v>#N/A</v>
      </c>
      <c r="H294" s="8" t="e">
        <v>#N/A</v>
      </c>
      <c r="I294" s="9" t="e">
        <v>#N/A</v>
      </c>
      <c r="J294" s="8">
        <v>165.50308574361321</v>
      </c>
      <c r="K294" s="10">
        <v>0.99968228997769093</v>
      </c>
    </row>
    <row r="295" spans="2:11" x14ac:dyDescent="0.35">
      <c r="B295" s="6" t="e">
        <v>#N/A</v>
      </c>
      <c r="C295" s="7" t="e">
        <v>#N/A</v>
      </c>
      <c r="D295" s="8" t="e">
        <v>#N/A</v>
      </c>
      <c r="E295" s="9" t="e">
        <v>#N/A</v>
      </c>
      <c r="F295" s="8" t="e">
        <v>#N/A</v>
      </c>
      <c r="G295" s="9" t="e">
        <v>#N/A</v>
      </c>
      <c r="H295" s="8" t="e">
        <v>#N/A</v>
      </c>
      <c r="I295" s="9" t="e">
        <v>#N/A</v>
      </c>
      <c r="J295" s="8">
        <v>179.92458742599632</v>
      </c>
      <c r="K295" s="10">
        <v>0.99971889867893682</v>
      </c>
    </row>
    <row r="296" spans="2:11" x14ac:dyDescent="0.35">
      <c r="B296" s="6" t="e">
        <v>#N/A</v>
      </c>
      <c r="C296" s="7" t="e">
        <v>#N/A</v>
      </c>
      <c r="D296" s="8" t="e">
        <v>#N/A</v>
      </c>
      <c r="E296" s="9" t="e">
        <v>#N/A</v>
      </c>
      <c r="F296" s="8" t="e">
        <v>#N/A</v>
      </c>
      <c r="G296" s="9" t="e">
        <v>#N/A</v>
      </c>
      <c r="H296" s="8" t="e">
        <v>#N/A</v>
      </c>
      <c r="I296" s="9" t="e">
        <v>#N/A</v>
      </c>
      <c r="J296" s="8">
        <v>182.05454772507588</v>
      </c>
      <c r="K296" s="10">
        <v>0.99975423056812585</v>
      </c>
    </row>
    <row r="297" spans="2:11" x14ac:dyDescent="0.35">
      <c r="B297" s="6" t="e">
        <v>#N/A</v>
      </c>
      <c r="C297" s="7" t="e">
        <v>#N/A</v>
      </c>
      <c r="D297" s="8" t="e">
        <v>#N/A</v>
      </c>
      <c r="E297" s="9" t="e">
        <v>#N/A</v>
      </c>
      <c r="F297" s="8" t="e">
        <v>#N/A</v>
      </c>
      <c r="G297" s="9" t="e">
        <v>#N/A</v>
      </c>
      <c r="H297" s="8" t="e">
        <v>#N/A</v>
      </c>
      <c r="I297" s="9" t="e">
        <v>#N/A</v>
      </c>
      <c r="J297" s="8">
        <v>183.36699147219122</v>
      </c>
      <c r="K297" s="10">
        <v>0.99978880582794805</v>
      </c>
    </row>
    <row r="298" spans="2:11" x14ac:dyDescent="0.35">
      <c r="B298" s="6" t="e">
        <v>#N/A</v>
      </c>
      <c r="C298" s="7" t="e">
        <v>#N/A</v>
      </c>
      <c r="D298" s="8" t="e">
        <v>#N/A</v>
      </c>
      <c r="E298" s="9" t="e">
        <v>#N/A</v>
      </c>
      <c r="F298" s="8" t="e">
        <v>#N/A</v>
      </c>
      <c r="G298" s="9" t="e">
        <v>#N/A</v>
      </c>
      <c r="H298" s="8" t="e">
        <v>#N/A</v>
      </c>
      <c r="I298" s="9" t="e">
        <v>#N/A</v>
      </c>
      <c r="J298" s="8">
        <v>185.08121571032069</v>
      </c>
      <c r="K298" s="10">
        <v>0.99982313112985433</v>
      </c>
    </row>
    <row r="299" spans="2:11" x14ac:dyDescent="0.35">
      <c r="B299" s="6" t="e">
        <v>#N/A</v>
      </c>
      <c r="C299" s="7" t="e">
        <v>#N/A</v>
      </c>
      <c r="D299" s="8" t="e">
        <v>#N/A</v>
      </c>
      <c r="E299" s="9" t="e">
        <v>#N/A</v>
      </c>
      <c r="F299" s="8" t="e">
        <v>#N/A</v>
      </c>
      <c r="G299" s="9" t="e">
        <v>#N/A</v>
      </c>
      <c r="H299" s="8" t="e">
        <v>#N/A</v>
      </c>
      <c r="I299" s="9" t="e">
        <v>#N/A</v>
      </c>
      <c r="J299" s="8">
        <v>188.16929860925984</v>
      </c>
      <c r="K299" s="10">
        <v>0.99985511898746626</v>
      </c>
    </row>
    <row r="300" spans="2:11" x14ac:dyDescent="0.35">
      <c r="B300" s="6" t="e">
        <v>#N/A</v>
      </c>
      <c r="C300" s="7" t="e">
        <v>#N/A</v>
      </c>
      <c r="D300" s="8" t="e">
        <v>#N/A</v>
      </c>
      <c r="E300" s="9" t="e">
        <v>#N/A</v>
      </c>
      <c r="F300" s="8" t="e">
        <v>#N/A</v>
      </c>
      <c r="G300" s="9" t="e">
        <v>#N/A</v>
      </c>
      <c r="H300" s="8" t="e">
        <v>#N/A</v>
      </c>
      <c r="I300" s="9" t="e">
        <v>#N/A</v>
      </c>
      <c r="J300" s="8">
        <v>196.06294294983999</v>
      </c>
      <c r="K300" s="10">
        <v>0.99988339801005621</v>
      </c>
    </row>
    <row r="301" spans="2:11" x14ac:dyDescent="0.35">
      <c r="B301" s="6" t="e">
        <v>#N/A</v>
      </c>
      <c r="C301" s="7" t="e">
        <v>#N/A</v>
      </c>
      <c r="D301" s="8" t="e">
        <v>#N/A</v>
      </c>
      <c r="E301" s="9" t="e">
        <v>#N/A</v>
      </c>
      <c r="F301" s="8" t="e">
        <v>#N/A</v>
      </c>
      <c r="G301" s="9" t="e">
        <v>#N/A</v>
      </c>
      <c r="H301" s="8" t="e">
        <v>#N/A</v>
      </c>
      <c r="I301" s="9" t="e">
        <v>#N/A</v>
      </c>
      <c r="J301" s="8">
        <v>210.19034929042428</v>
      </c>
      <c r="K301" s="10">
        <v>0.99990635360460001</v>
      </c>
    </row>
    <row r="302" spans="2:11" x14ac:dyDescent="0.35">
      <c r="B302" s="6" t="e">
        <v>#N/A</v>
      </c>
      <c r="C302" s="7" t="e">
        <v>#N/A</v>
      </c>
      <c r="D302" s="8" t="e">
        <v>#N/A</v>
      </c>
      <c r="E302" s="9" t="e">
        <v>#N/A</v>
      </c>
      <c r="F302" s="8" t="e">
        <v>#N/A</v>
      </c>
      <c r="G302" s="9" t="e">
        <v>#N/A</v>
      </c>
      <c r="H302" s="8" t="e">
        <v>#N/A</v>
      </c>
      <c r="I302" s="9" t="e">
        <v>#N/A</v>
      </c>
      <c r="J302" s="8">
        <v>224.03514899907705</v>
      </c>
      <c r="K302" s="10">
        <v>0.99992537067306408</v>
      </c>
    </row>
    <row r="303" spans="2:11" x14ac:dyDescent="0.35">
      <c r="B303" s="6" t="e">
        <v>#N/A</v>
      </c>
      <c r="C303" s="7" t="e">
        <v>#N/A</v>
      </c>
      <c r="D303" s="8" t="e">
        <v>#N/A</v>
      </c>
      <c r="E303" s="9" t="e">
        <v>#N/A</v>
      </c>
      <c r="F303" s="8" t="e">
        <v>#N/A</v>
      </c>
      <c r="G303" s="9" t="e">
        <v>#N/A</v>
      </c>
      <c r="H303" s="8" t="e">
        <v>#N/A</v>
      </c>
      <c r="I303" s="9" t="e">
        <v>#N/A</v>
      </c>
      <c r="J303" s="8">
        <v>234.01786296663514</v>
      </c>
      <c r="K303" s="10">
        <v>0.99994209083094987</v>
      </c>
    </row>
    <row r="304" spans="2:11" x14ac:dyDescent="0.35">
      <c r="B304" s="6" t="e">
        <v>#N/A</v>
      </c>
      <c r="C304" s="7" t="e">
        <v>#N/A</v>
      </c>
      <c r="D304" s="8" t="e">
        <v>#N/A</v>
      </c>
      <c r="E304" s="9" t="e">
        <v>#N/A</v>
      </c>
      <c r="F304" s="8" t="e">
        <v>#N/A</v>
      </c>
      <c r="G304" s="9" t="e">
        <v>#N/A</v>
      </c>
      <c r="H304" s="8" t="e">
        <v>#N/A</v>
      </c>
      <c r="I304" s="9" t="e">
        <v>#N/A</v>
      </c>
      <c r="J304" s="8">
        <v>246.42815788533667</v>
      </c>
      <c r="K304" s="10">
        <v>0.99995645327768334</v>
      </c>
    </row>
    <row r="305" spans="2:11" x14ac:dyDescent="0.35">
      <c r="B305" s="6" t="e">
        <v>#N/A</v>
      </c>
      <c r="C305" s="7" t="e">
        <v>#N/A</v>
      </c>
      <c r="D305" s="8" t="e">
        <v>#N/A</v>
      </c>
      <c r="E305" s="9" t="e">
        <v>#N/A</v>
      </c>
      <c r="F305" s="8" t="e">
        <v>#N/A</v>
      </c>
      <c r="G305" s="9" t="e">
        <v>#N/A</v>
      </c>
      <c r="H305" s="8" t="e">
        <v>#N/A</v>
      </c>
      <c r="I305" s="9" t="e">
        <v>#N/A</v>
      </c>
      <c r="J305" s="8">
        <v>248.2750520246569</v>
      </c>
      <c r="K305" s="10">
        <v>0.99996993073828222</v>
      </c>
    </row>
    <row r="306" spans="2:11" x14ac:dyDescent="0.35">
      <c r="B306" s="6" t="e">
        <v>#N/A</v>
      </c>
      <c r="C306" s="7" t="e">
        <v>#N/A</v>
      </c>
      <c r="D306" s="8" t="e">
        <v>#N/A</v>
      </c>
      <c r="E306" s="9" t="e">
        <v>#N/A</v>
      </c>
      <c r="F306" s="8" t="e">
        <v>#N/A</v>
      </c>
      <c r="G306" s="9" t="e">
        <v>#N/A</v>
      </c>
      <c r="H306" s="8" t="e">
        <v>#N/A</v>
      </c>
      <c r="I306" s="9" t="e">
        <v>#N/A</v>
      </c>
      <c r="J306" s="8">
        <v>310.60174267984172</v>
      </c>
      <c r="K306" s="10">
        <v>0.9999772470740359</v>
      </c>
    </row>
    <row r="307" spans="2:11" x14ac:dyDescent="0.35">
      <c r="B307" s="6" t="e">
        <v>#N/A</v>
      </c>
      <c r="C307" s="7" t="e">
        <v>#N/A</v>
      </c>
      <c r="D307" s="8" t="e">
        <v>#N/A</v>
      </c>
      <c r="E307" s="9" t="e">
        <v>#N/A</v>
      </c>
      <c r="F307" s="8" t="e">
        <v>#N/A</v>
      </c>
      <c r="G307" s="9" t="e">
        <v>#N/A</v>
      </c>
      <c r="H307" s="8" t="e">
        <v>#N/A</v>
      </c>
      <c r="I307" s="9" t="e">
        <v>#N/A</v>
      </c>
      <c r="J307" s="8">
        <v>331.83612231592861</v>
      </c>
      <c r="K307" s="10">
        <v>0.99998326633087475</v>
      </c>
    </row>
    <row r="308" spans="2:11" x14ac:dyDescent="0.35">
      <c r="B308" s="6" t="e">
        <v>#N/A</v>
      </c>
      <c r="C308" s="7" t="e">
        <v>#N/A</v>
      </c>
      <c r="D308" s="8" t="e">
        <v>#N/A</v>
      </c>
      <c r="E308" s="9" t="e">
        <v>#N/A</v>
      </c>
      <c r="F308" s="8" t="e">
        <v>#N/A</v>
      </c>
      <c r="G308" s="9" t="e">
        <v>#N/A</v>
      </c>
      <c r="H308" s="8" t="e">
        <v>#N/A</v>
      </c>
      <c r="I308" s="9" t="e">
        <v>#N/A</v>
      </c>
      <c r="J308" s="8">
        <v>380.49128196855821</v>
      </c>
      <c r="K308" s="10">
        <v>0.99998735348058021</v>
      </c>
    </row>
    <row r="309" spans="2:11" x14ac:dyDescent="0.35">
      <c r="B309" s="6" t="e">
        <v>#N/A</v>
      </c>
      <c r="C309" s="7" t="e">
        <v>#N/A</v>
      </c>
      <c r="D309" s="8" t="e">
        <v>#N/A</v>
      </c>
      <c r="E309" s="9" t="e">
        <v>#N/A</v>
      </c>
      <c r="F309" s="8" t="e">
        <v>#N/A</v>
      </c>
      <c r="G309" s="9" t="e">
        <v>#N/A</v>
      </c>
      <c r="H309" s="8" t="e">
        <v>#N/A</v>
      </c>
      <c r="I309" s="9" t="e">
        <v>#N/A</v>
      </c>
      <c r="J309" s="8">
        <v>426.87875727973989</v>
      </c>
      <c r="K309" s="10">
        <v>0.99999029893061586</v>
      </c>
    </row>
    <row r="310" spans="2:11" x14ac:dyDescent="0.35">
      <c r="B310" s="6" t="e">
        <v>#N/A</v>
      </c>
      <c r="C310" s="7" t="e">
        <v>#N/A</v>
      </c>
      <c r="D310" s="8" t="e">
        <v>#N/A</v>
      </c>
      <c r="E310" s="9" t="e">
        <v>#N/A</v>
      </c>
      <c r="F310" s="8" t="e">
        <v>#N/A</v>
      </c>
      <c r="G310" s="9" t="e">
        <v>#N/A</v>
      </c>
      <c r="H310" s="8" t="e">
        <v>#N/A</v>
      </c>
      <c r="I310" s="9" t="e">
        <v>#N/A</v>
      </c>
      <c r="J310" s="8">
        <v>463.27525543907984</v>
      </c>
      <c r="K310" s="10">
        <v>0.99999273095358099</v>
      </c>
    </row>
    <row r="311" spans="2:11" x14ac:dyDescent="0.35">
      <c r="B311" s="6" t="e">
        <v>#N/A</v>
      </c>
      <c r="C311" s="7" t="e">
        <v>#N/A</v>
      </c>
      <c r="D311" s="8" t="e">
        <v>#N/A</v>
      </c>
      <c r="E311" s="9" t="e">
        <v>#N/A</v>
      </c>
      <c r="F311" s="8" t="e">
        <v>#N/A</v>
      </c>
      <c r="G311" s="9" t="e">
        <v>#N/A</v>
      </c>
      <c r="H311" s="8" t="e">
        <v>#N/A</v>
      </c>
      <c r="I311" s="9" t="e">
        <v>#N/A</v>
      </c>
      <c r="J311" s="8">
        <v>508.37149721127798</v>
      </c>
      <c r="K311" s="10">
        <v>0.99999452794832755</v>
      </c>
    </row>
    <row r="312" spans="2:11" x14ac:dyDescent="0.35">
      <c r="B312" s="6" t="e">
        <v>#N/A</v>
      </c>
      <c r="C312" s="7" t="e">
        <v>#N/A</v>
      </c>
      <c r="D312" s="8" t="e">
        <v>#N/A</v>
      </c>
      <c r="E312" s="9" t="e">
        <v>#N/A</v>
      </c>
      <c r="F312" s="8" t="e">
        <v>#N/A</v>
      </c>
      <c r="G312" s="9" t="e">
        <v>#N/A</v>
      </c>
      <c r="H312" s="8" t="e">
        <v>#N/A</v>
      </c>
      <c r="I312" s="9" t="e">
        <v>#N/A</v>
      </c>
      <c r="J312" s="8">
        <v>511.11296683223611</v>
      </c>
      <c r="K312" s="10">
        <v>0.99999629792059674</v>
      </c>
    </row>
    <row r="313" spans="2:11" x14ac:dyDescent="0.35">
      <c r="B313" s="6" t="e">
        <v>#N/A</v>
      </c>
      <c r="C313" s="7" t="e">
        <v>#N/A</v>
      </c>
      <c r="D313" s="8" t="e">
        <v>#N/A</v>
      </c>
      <c r="E313" s="9" t="e">
        <v>#N/A</v>
      </c>
      <c r="F313" s="8" t="e">
        <v>#N/A</v>
      </c>
      <c r="G313" s="9" t="e">
        <v>#N/A</v>
      </c>
      <c r="H313" s="8" t="e">
        <v>#N/A</v>
      </c>
      <c r="I313" s="9" t="e">
        <v>#N/A</v>
      </c>
      <c r="J313" s="8">
        <v>537.72119920051659</v>
      </c>
      <c r="K313" s="10">
        <v>0.9999978314461887</v>
      </c>
    </row>
    <row r="314" spans="2:11" x14ac:dyDescent="0.35">
      <c r="B314" s="6" t="e">
        <v>#N/A</v>
      </c>
      <c r="C314" s="7" t="e">
        <v>#N/A</v>
      </c>
      <c r="D314" s="8" t="e">
        <v>#N/A</v>
      </c>
      <c r="E314" s="9" t="e">
        <v>#N/A</v>
      </c>
      <c r="F314" s="8" t="e">
        <v>#N/A</v>
      </c>
      <c r="G314" s="9" t="e">
        <v>#N/A</v>
      </c>
      <c r="H314" s="8" t="e">
        <v>#N/A</v>
      </c>
      <c r="I314" s="9" t="e">
        <v>#N/A</v>
      </c>
      <c r="J314" s="8">
        <v>609.08553857669585</v>
      </c>
      <c r="K314" s="10">
        <v>0.99999885154471024</v>
      </c>
    </row>
    <row r="315" spans="2:11" x14ac:dyDescent="0.35">
      <c r="B315" s="6" t="e">
        <v>#N/A</v>
      </c>
      <c r="C315" s="7" t="e">
        <v>#N/A</v>
      </c>
      <c r="D315" s="8" t="e">
        <v>#N/A</v>
      </c>
      <c r="E315" s="9" t="e">
        <v>#N/A</v>
      </c>
      <c r="F315" s="8" t="e">
        <v>#N/A</v>
      </c>
      <c r="G315" s="9" t="e">
        <v>#N/A</v>
      </c>
      <c r="H315" s="8" t="e">
        <v>#N/A</v>
      </c>
      <c r="I315" s="9" t="e">
        <v>#N/A</v>
      </c>
      <c r="J315" s="8">
        <v>818.2036045862526</v>
      </c>
      <c r="K315" s="10">
        <v>0.99999933794930329</v>
      </c>
    </row>
    <row r="316" spans="2:11" x14ac:dyDescent="0.35">
      <c r="B316" s="6" t="e">
        <v>#N/A</v>
      </c>
      <c r="C316" s="7" t="e">
        <v>#N/A</v>
      </c>
      <c r="D316" s="8" t="e">
        <v>#N/A</v>
      </c>
      <c r="E316" s="9" t="e">
        <v>#N/A</v>
      </c>
      <c r="F316" s="8" t="e">
        <v>#N/A</v>
      </c>
      <c r="G316" s="9" t="e">
        <v>#N/A</v>
      </c>
      <c r="H316" s="8" t="e">
        <v>#N/A</v>
      </c>
      <c r="I316" s="9" t="e">
        <v>#N/A</v>
      </c>
      <c r="J316" s="8">
        <v>837.53925242864614</v>
      </c>
      <c r="K316" s="10">
        <v>0.9999997838201804</v>
      </c>
    </row>
    <row r="317" spans="2:11" x14ac:dyDescent="0.35">
      <c r="B317" s="6" t="e">
        <v>#N/A</v>
      </c>
      <c r="C317" s="7" t="e">
        <v>#N/A</v>
      </c>
      <c r="D317" s="8" t="e">
        <v>#N/A</v>
      </c>
      <c r="E317" s="9" t="e">
        <v>#N/A</v>
      </c>
      <c r="F317" s="8" t="e">
        <v>#N/A</v>
      </c>
      <c r="G317" s="9" t="e">
        <v>#N/A</v>
      </c>
      <c r="H317" s="8" t="e">
        <v>#N/A</v>
      </c>
      <c r="I317" s="9" t="e">
        <v>#N/A</v>
      </c>
      <c r="J317" s="8">
        <v>1401.9639169545696</v>
      </c>
      <c r="K317" s="10">
        <v>0.99999989191008998</v>
      </c>
    </row>
    <row r="318" spans="2:11" x14ac:dyDescent="0.35">
      <c r="B318" s="6" t="e">
        <v>#N/A</v>
      </c>
      <c r="C318" s="7" t="e">
        <v>#N/A</v>
      </c>
      <c r="D318" s="8" t="e">
        <v>#N/A</v>
      </c>
      <c r="E318" s="9" t="e">
        <v>#N/A</v>
      </c>
      <c r="F318" s="8" t="e">
        <v>#N/A</v>
      </c>
      <c r="G318" s="9" t="e">
        <v>#N/A</v>
      </c>
      <c r="H318" s="8" t="e">
        <v>#N/A</v>
      </c>
      <c r="I318" s="9" t="e">
        <v>#N/A</v>
      </c>
      <c r="J318" s="8">
        <v>1401.9639169545696</v>
      </c>
      <c r="K318" s="10">
        <v>0.99999999999999956</v>
      </c>
    </row>
    <row r="319" spans="2:11" x14ac:dyDescent="0.35">
      <c r="B319" s="6"/>
      <c r="C319" s="7"/>
      <c r="D319" s="8"/>
      <c r="E319" s="9"/>
      <c r="F319" s="8"/>
      <c r="G319" s="9"/>
      <c r="H319" s="8"/>
      <c r="I319" s="9"/>
      <c r="J319" s="8"/>
      <c r="K319" s="10"/>
    </row>
    <row r="320" spans="2:11" x14ac:dyDescent="0.35">
      <c r="B320" s="6"/>
      <c r="C320" s="7"/>
      <c r="D320" s="8"/>
      <c r="E320" s="9"/>
      <c r="F320" s="8"/>
      <c r="G320" s="9"/>
      <c r="H320" s="8"/>
      <c r="I320" s="9"/>
      <c r="J320" s="8"/>
      <c r="K320" s="10"/>
    </row>
    <row r="321" spans="2:11" x14ac:dyDescent="0.35">
      <c r="B321" s="6"/>
      <c r="C321" s="7"/>
      <c r="D321" s="8"/>
      <c r="E321" s="9"/>
      <c r="F321" s="8"/>
      <c r="G321" s="9"/>
      <c r="H321" s="8"/>
      <c r="I321" s="9"/>
      <c r="J321" s="8"/>
      <c r="K321" s="10"/>
    </row>
    <row r="322" spans="2:11" x14ac:dyDescent="0.35">
      <c r="B322" s="6"/>
      <c r="C322" s="7"/>
      <c r="D322" s="8"/>
      <c r="E322" s="9"/>
      <c r="F322" s="8"/>
      <c r="G322" s="9"/>
      <c r="H322" s="8"/>
      <c r="I322" s="9"/>
      <c r="J322" s="8"/>
      <c r="K322" s="10"/>
    </row>
    <row r="323" spans="2:11" x14ac:dyDescent="0.35">
      <c r="B323" s="6"/>
      <c r="C323" s="7"/>
      <c r="D323" s="8"/>
      <c r="E323" s="9"/>
      <c r="F323" s="8"/>
      <c r="G323" s="9"/>
      <c r="H323" s="8"/>
      <c r="I323" s="9"/>
      <c r="J323" s="8"/>
      <c r="K323" s="10"/>
    </row>
    <row r="324" spans="2:11" x14ac:dyDescent="0.35">
      <c r="B324" s="6"/>
      <c r="C324" s="7"/>
      <c r="D324" s="8"/>
      <c r="E324" s="9"/>
      <c r="F324" s="8"/>
      <c r="G324" s="9"/>
      <c r="H324" s="8"/>
      <c r="I324" s="9"/>
      <c r="J324" s="8"/>
      <c r="K324" s="10"/>
    </row>
    <row r="325" spans="2:11" x14ac:dyDescent="0.35">
      <c r="B325" s="6"/>
      <c r="C325" s="7"/>
      <c r="D325" s="8"/>
      <c r="E325" s="9"/>
      <c r="F325" s="8"/>
      <c r="G325" s="9"/>
      <c r="H325" s="8"/>
      <c r="I325" s="9"/>
      <c r="J325" s="8"/>
      <c r="K325" s="10"/>
    </row>
    <row r="326" spans="2:11" x14ac:dyDescent="0.35">
      <c r="B326" s="6"/>
      <c r="C326" s="7"/>
      <c r="D326" s="8"/>
      <c r="E326" s="9"/>
      <c r="F326" s="8"/>
      <c r="G326" s="9"/>
      <c r="H326" s="8"/>
      <c r="I326" s="9"/>
      <c r="J326" s="8"/>
      <c r="K326" s="10"/>
    </row>
    <row r="327" spans="2:11" x14ac:dyDescent="0.35">
      <c r="B327" s="6"/>
      <c r="C327" s="7"/>
      <c r="D327" s="8"/>
      <c r="E327" s="9"/>
      <c r="F327" s="8"/>
      <c r="G327" s="9"/>
      <c r="H327" s="8"/>
      <c r="I327" s="9"/>
      <c r="J327" s="8"/>
      <c r="K327" s="10"/>
    </row>
    <row r="328" spans="2:11" x14ac:dyDescent="0.35">
      <c r="B328" s="6"/>
      <c r="C328" s="7"/>
      <c r="D328" s="8"/>
      <c r="E328" s="9"/>
      <c r="F328" s="8"/>
      <c r="G328" s="9"/>
      <c r="H328" s="8"/>
      <c r="I328" s="9"/>
      <c r="J328" s="8"/>
      <c r="K328" s="10"/>
    </row>
    <row r="329" spans="2:11" x14ac:dyDescent="0.35">
      <c r="B329" s="6"/>
      <c r="C329" s="7"/>
      <c r="D329" s="8"/>
      <c r="E329" s="9"/>
      <c r="F329" s="8"/>
      <c r="G329" s="9"/>
      <c r="H329" s="8"/>
      <c r="I329" s="9"/>
      <c r="J329" s="8"/>
      <c r="K329" s="10"/>
    </row>
    <row r="330" spans="2:11" x14ac:dyDescent="0.35">
      <c r="B330" s="6"/>
      <c r="C330" s="7"/>
      <c r="D330" s="8"/>
      <c r="E330" s="9"/>
      <c r="F330" s="8"/>
      <c r="G330" s="9"/>
      <c r="H330" s="8"/>
      <c r="I330" s="9"/>
      <c r="J330" s="8"/>
      <c r="K330" s="10"/>
    </row>
    <row r="331" spans="2:11" x14ac:dyDescent="0.35">
      <c r="B331" s="6"/>
      <c r="C331" s="7"/>
      <c r="D331" s="8"/>
      <c r="E331" s="9"/>
      <c r="F331" s="8"/>
      <c r="G331" s="9"/>
      <c r="H331" s="8"/>
      <c r="I331" s="9"/>
      <c r="J331" s="8"/>
      <c r="K331" s="10"/>
    </row>
    <row r="332" spans="2:11" x14ac:dyDescent="0.35">
      <c r="B332" s="6"/>
      <c r="C332" s="7"/>
      <c r="D332" s="8"/>
      <c r="E332" s="9"/>
      <c r="F332" s="8"/>
      <c r="G332" s="9"/>
      <c r="H332" s="8"/>
      <c r="I332" s="9"/>
      <c r="J332" s="8"/>
      <c r="K332" s="10"/>
    </row>
    <row r="333" spans="2:11" x14ac:dyDescent="0.35">
      <c r="B333" s="6"/>
      <c r="C333" s="7"/>
      <c r="D333" s="8"/>
      <c r="E333" s="9"/>
      <c r="F333" s="8"/>
      <c r="G333" s="9"/>
      <c r="H333" s="8"/>
      <c r="I333" s="9"/>
      <c r="J333" s="8"/>
      <c r="K333" s="10"/>
    </row>
    <row r="334" spans="2:11" x14ac:dyDescent="0.35">
      <c r="B334" s="6"/>
      <c r="C334" s="7"/>
      <c r="D334" s="8"/>
      <c r="E334" s="9"/>
      <c r="F334" s="8"/>
      <c r="G334" s="9"/>
      <c r="H334" s="8"/>
      <c r="I334" s="9"/>
      <c r="J334" s="8"/>
      <c r="K334" s="10"/>
    </row>
    <row r="335" spans="2:11" x14ac:dyDescent="0.35">
      <c r="B335" s="6"/>
      <c r="C335" s="7"/>
      <c r="D335" s="8"/>
      <c r="E335" s="9"/>
      <c r="F335" s="8"/>
      <c r="G335" s="9"/>
      <c r="H335" s="8"/>
      <c r="I335" s="9"/>
      <c r="J335" s="8"/>
      <c r="K335" s="10"/>
    </row>
    <row r="336" spans="2:11" x14ac:dyDescent="0.35">
      <c r="B336" s="6"/>
      <c r="C336" s="7"/>
      <c r="D336" s="8"/>
      <c r="E336" s="9"/>
      <c r="F336" s="8"/>
      <c r="G336" s="9"/>
      <c r="H336" s="8"/>
      <c r="I336" s="9"/>
      <c r="J336" s="8"/>
      <c r="K336" s="10"/>
    </row>
  </sheetData>
  <mergeCells count="12">
    <mergeCell ref="B4:K4"/>
    <mergeCell ref="B2:K2"/>
    <mergeCell ref="B3:C3"/>
    <mergeCell ref="D3:E3"/>
    <mergeCell ref="F3:G3"/>
    <mergeCell ref="H3:I3"/>
    <mergeCell ref="J3:K3"/>
    <mergeCell ref="B10:C10"/>
    <mergeCell ref="D10:E10"/>
    <mergeCell ref="F10:G10"/>
    <mergeCell ref="H10:I10"/>
    <mergeCell ref="J10:K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27DC-E6CD-476E-AE21-AEB0673208F8}">
  <dimension ref="A1:AL63"/>
  <sheetViews>
    <sheetView topLeftCell="B1" zoomScale="85" zoomScaleNormal="85" workbookViewId="0">
      <selection activeCell="A13" sqref="A13:N13"/>
    </sheetView>
  </sheetViews>
  <sheetFormatPr defaultRowHeight="14.5" x14ac:dyDescent="0.35"/>
  <cols>
    <col min="1" max="1" width="110.26953125" customWidth="1"/>
  </cols>
  <sheetData>
    <row r="1" spans="1:38" x14ac:dyDescent="0.35">
      <c r="A1" t="s">
        <v>12</v>
      </c>
    </row>
    <row r="2" spans="1:38" x14ac:dyDescent="0.35">
      <c r="AJ2" t="s">
        <v>13</v>
      </c>
      <c r="AK2" t="s">
        <v>14</v>
      </c>
    </row>
    <row r="3" spans="1:38" x14ac:dyDescent="0.35">
      <c r="A3" t="s">
        <v>15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c r="AH3">
        <v>2022</v>
      </c>
    </row>
    <row r="4" spans="1:38" x14ac:dyDescent="0.35">
      <c r="A4" t="s">
        <v>16</v>
      </c>
      <c r="B4">
        <v>214</v>
      </c>
      <c r="C4">
        <v>204.4</v>
      </c>
      <c r="D4">
        <v>207.6</v>
      </c>
      <c r="E4">
        <v>205.4</v>
      </c>
      <c r="F4">
        <v>213</v>
      </c>
      <c r="G4">
        <v>221.4</v>
      </c>
      <c r="H4">
        <v>222.5</v>
      </c>
      <c r="I4">
        <v>227.2</v>
      </c>
      <c r="J4">
        <v>223.7</v>
      </c>
      <c r="K4">
        <v>222.7</v>
      </c>
      <c r="L4">
        <v>219.7</v>
      </c>
      <c r="M4">
        <v>198.3</v>
      </c>
      <c r="N4">
        <v>197.9</v>
      </c>
      <c r="O4">
        <v>192.8</v>
      </c>
      <c r="P4">
        <v>200.6</v>
      </c>
      <c r="Q4">
        <v>195.4</v>
      </c>
      <c r="R4">
        <v>200.2</v>
      </c>
      <c r="S4">
        <v>202.5</v>
      </c>
      <c r="T4">
        <v>187.5</v>
      </c>
      <c r="U4">
        <v>145.1</v>
      </c>
      <c r="V4">
        <v>173</v>
      </c>
      <c r="W4">
        <v>176.9</v>
      </c>
      <c r="X4">
        <v>174.4</v>
      </c>
      <c r="Y4">
        <v>175.3</v>
      </c>
      <c r="Z4">
        <v>180.6</v>
      </c>
      <c r="AA4">
        <v>173.4</v>
      </c>
      <c r="AB4">
        <v>165.1</v>
      </c>
      <c r="AC4">
        <v>165.3</v>
      </c>
      <c r="AD4">
        <v>164.4</v>
      </c>
      <c r="AE4">
        <v>168.2</v>
      </c>
      <c r="AF4">
        <v>160.69999999999999</v>
      </c>
      <c r="AG4">
        <v>168.8</v>
      </c>
      <c r="AH4">
        <v>168.9</v>
      </c>
    </row>
    <row r="5" spans="1:38" x14ac:dyDescent="0.35">
      <c r="A5" t="s">
        <v>17</v>
      </c>
      <c r="B5">
        <v>104.7</v>
      </c>
      <c r="C5">
        <v>95.2</v>
      </c>
      <c r="D5">
        <v>96</v>
      </c>
      <c r="E5">
        <v>91.6</v>
      </c>
      <c r="F5">
        <v>94.5</v>
      </c>
      <c r="G5">
        <v>98.4</v>
      </c>
      <c r="H5">
        <v>96.4</v>
      </c>
      <c r="I5">
        <v>97.6</v>
      </c>
      <c r="J5">
        <v>91.1</v>
      </c>
      <c r="K5">
        <v>89</v>
      </c>
      <c r="L5">
        <v>90.5</v>
      </c>
      <c r="M5">
        <v>79.8</v>
      </c>
      <c r="N5">
        <v>75.8</v>
      </c>
      <c r="O5">
        <v>72.7</v>
      </c>
      <c r="P5">
        <v>72.2</v>
      </c>
      <c r="Q5">
        <v>70.099999999999994</v>
      </c>
      <c r="R5">
        <v>72.8</v>
      </c>
      <c r="S5">
        <v>74.5</v>
      </c>
      <c r="T5">
        <v>69.900000000000006</v>
      </c>
      <c r="U5">
        <v>45.1</v>
      </c>
      <c r="V5">
        <v>58.6</v>
      </c>
      <c r="W5">
        <v>63</v>
      </c>
      <c r="X5">
        <v>57.3</v>
      </c>
      <c r="Y5">
        <v>55.2</v>
      </c>
      <c r="Z5">
        <v>58.2</v>
      </c>
      <c r="AA5">
        <v>39.9</v>
      </c>
      <c r="AB5">
        <v>39.4</v>
      </c>
      <c r="AC5">
        <v>40.299999999999997</v>
      </c>
      <c r="AD5">
        <v>39</v>
      </c>
      <c r="AE5">
        <v>40.9</v>
      </c>
      <c r="AF5">
        <v>40.700000000000003</v>
      </c>
      <c r="AG5">
        <v>41.3</v>
      </c>
      <c r="AH5">
        <v>41.9</v>
      </c>
      <c r="AJ5" t="s">
        <v>18</v>
      </c>
      <c r="AK5" t="s">
        <v>16</v>
      </c>
    </row>
    <row r="6" spans="1:38" x14ac:dyDescent="0.35">
      <c r="A6" t="s">
        <v>19</v>
      </c>
      <c r="B6">
        <v>99.1</v>
      </c>
      <c r="C6">
        <v>90.1</v>
      </c>
      <c r="D6">
        <v>92</v>
      </c>
      <c r="E6">
        <v>88.7</v>
      </c>
      <c r="F6">
        <v>89.4</v>
      </c>
      <c r="G6">
        <v>93.2</v>
      </c>
      <c r="H6">
        <v>92</v>
      </c>
      <c r="I6">
        <v>93.8</v>
      </c>
      <c r="J6">
        <v>86.4</v>
      </c>
      <c r="K6">
        <v>84.3</v>
      </c>
      <c r="L6">
        <v>85.9</v>
      </c>
      <c r="M6">
        <v>76.8</v>
      </c>
      <c r="N6">
        <v>71.599999999999994</v>
      </c>
      <c r="O6">
        <v>68.3</v>
      </c>
      <c r="P6">
        <v>68.400000000000006</v>
      </c>
      <c r="Q6">
        <v>66.2</v>
      </c>
      <c r="R6">
        <v>69</v>
      </c>
      <c r="S6">
        <v>70.599999999999994</v>
      </c>
      <c r="T6">
        <v>65.8</v>
      </c>
      <c r="U6">
        <v>42.9</v>
      </c>
      <c r="V6">
        <v>54.8</v>
      </c>
      <c r="W6">
        <v>59.8</v>
      </c>
      <c r="X6">
        <v>55</v>
      </c>
      <c r="Y6">
        <v>51.6</v>
      </c>
      <c r="Z6">
        <v>54.5</v>
      </c>
      <c r="AA6">
        <v>47.9</v>
      </c>
      <c r="AB6">
        <v>43.6</v>
      </c>
      <c r="AC6">
        <v>40.799999999999997</v>
      </c>
      <c r="AD6">
        <v>42.9</v>
      </c>
      <c r="AE6">
        <v>43.1</v>
      </c>
      <c r="AF6">
        <v>37.700000000000003</v>
      </c>
      <c r="AG6">
        <v>41.9</v>
      </c>
      <c r="AH6">
        <v>40.700000000000003</v>
      </c>
    </row>
    <row r="7" spans="1:38" x14ac:dyDescent="0.35">
      <c r="A7" t="s">
        <v>20</v>
      </c>
      <c r="B7">
        <v>5.6</v>
      </c>
      <c r="C7">
        <v>5.0999999999999996</v>
      </c>
      <c r="D7">
        <v>4</v>
      </c>
      <c r="E7">
        <v>3</v>
      </c>
      <c r="F7">
        <v>5.2</v>
      </c>
      <c r="G7">
        <v>5.2</v>
      </c>
      <c r="H7">
        <v>4.4000000000000004</v>
      </c>
      <c r="I7">
        <v>3.8</v>
      </c>
      <c r="J7">
        <v>4.8</v>
      </c>
      <c r="K7">
        <v>4.7</v>
      </c>
      <c r="L7">
        <v>4.5</v>
      </c>
      <c r="M7">
        <v>3</v>
      </c>
      <c r="N7">
        <v>4.2</v>
      </c>
      <c r="O7">
        <v>4.4000000000000004</v>
      </c>
      <c r="P7">
        <v>3.8</v>
      </c>
      <c r="Q7">
        <v>3.9</v>
      </c>
      <c r="R7">
        <v>3.8</v>
      </c>
      <c r="S7">
        <v>3.9</v>
      </c>
      <c r="T7">
        <v>4.0999999999999996</v>
      </c>
      <c r="U7">
        <v>2.2000000000000002</v>
      </c>
      <c r="V7">
        <v>3.8</v>
      </c>
      <c r="W7">
        <v>3.1</v>
      </c>
      <c r="X7">
        <v>2.2000000000000002</v>
      </c>
      <c r="Y7">
        <v>3.5</v>
      </c>
      <c r="Z7">
        <v>3.7</v>
      </c>
      <c r="AA7">
        <v>43.5</v>
      </c>
      <c r="AB7">
        <v>41</v>
      </c>
      <c r="AC7">
        <v>38.799999999999997</v>
      </c>
      <c r="AD7">
        <v>41.6</v>
      </c>
      <c r="AE7">
        <v>40.1</v>
      </c>
      <c r="AF7">
        <v>35.4</v>
      </c>
      <c r="AG7">
        <v>38.6</v>
      </c>
      <c r="AH7">
        <v>37.700000000000003</v>
      </c>
      <c r="AJ7" t="s">
        <v>21</v>
      </c>
      <c r="AK7" t="s">
        <v>16</v>
      </c>
    </row>
    <row r="8" spans="1:38" x14ac:dyDescent="0.35">
      <c r="A8" t="s">
        <v>22</v>
      </c>
      <c r="B8">
        <v>33.5</v>
      </c>
      <c r="C8">
        <v>32.700000000000003</v>
      </c>
      <c r="D8">
        <v>33</v>
      </c>
      <c r="E8">
        <v>34.799999999999997</v>
      </c>
      <c r="F8">
        <v>36.299999999999997</v>
      </c>
      <c r="G8">
        <v>37.1</v>
      </c>
      <c r="H8">
        <v>37.299999999999997</v>
      </c>
      <c r="I8">
        <v>38.6</v>
      </c>
      <c r="J8">
        <v>39.5</v>
      </c>
      <c r="K8">
        <v>40.200000000000003</v>
      </c>
      <c r="L8">
        <v>41.4</v>
      </c>
      <c r="M8">
        <v>41.6</v>
      </c>
      <c r="N8">
        <v>43.2</v>
      </c>
      <c r="O8">
        <v>43.3</v>
      </c>
      <c r="P8">
        <v>45.9</v>
      </c>
      <c r="Q8">
        <v>46.2</v>
      </c>
      <c r="R8">
        <v>46.9</v>
      </c>
      <c r="S8">
        <v>45.5</v>
      </c>
      <c r="T8">
        <v>41.4</v>
      </c>
      <c r="U8">
        <v>29.6</v>
      </c>
      <c r="V8">
        <v>31.4</v>
      </c>
      <c r="W8">
        <v>32.200000000000003</v>
      </c>
      <c r="X8">
        <v>35.299999999999997</v>
      </c>
      <c r="Y8">
        <v>36.4</v>
      </c>
      <c r="Z8">
        <v>39.4</v>
      </c>
      <c r="AA8">
        <v>4.4000000000000004</v>
      </c>
      <c r="AB8">
        <v>2.6</v>
      </c>
      <c r="AC8">
        <v>2</v>
      </c>
      <c r="AD8">
        <v>1.3</v>
      </c>
      <c r="AE8">
        <v>3</v>
      </c>
      <c r="AF8">
        <v>2.2999999999999998</v>
      </c>
      <c r="AG8">
        <v>3.2</v>
      </c>
      <c r="AH8">
        <v>3</v>
      </c>
      <c r="AJ8" t="s">
        <v>23</v>
      </c>
      <c r="AK8" t="s">
        <v>16</v>
      </c>
    </row>
    <row r="9" spans="1:38" x14ac:dyDescent="0.35">
      <c r="A9" t="s">
        <v>24</v>
      </c>
      <c r="B9">
        <v>21.6</v>
      </c>
      <c r="C9">
        <v>23.1</v>
      </c>
      <c r="D9">
        <v>23.7</v>
      </c>
      <c r="E9">
        <v>24.6</v>
      </c>
      <c r="F9">
        <v>26.6</v>
      </c>
      <c r="G9">
        <v>27.9</v>
      </c>
      <c r="H9">
        <v>29.1</v>
      </c>
      <c r="I9">
        <v>30.5</v>
      </c>
      <c r="J9">
        <v>30.9</v>
      </c>
      <c r="K9">
        <v>32.299999999999997</v>
      </c>
      <c r="L9">
        <v>31.6</v>
      </c>
      <c r="M9">
        <v>27.6</v>
      </c>
      <c r="N9">
        <v>28.7</v>
      </c>
      <c r="O9">
        <v>28.5</v>
      </c>
      <c r="P9">
        <v>30.7</v>
      </c>
      <c r="Q9">
        <v>27.4</v>
      </c>
      <c r="R9">
        <v>27.6</v>
      </c>
      <c r="S9">
        <v>28.1</v>
      </c>
      <c r="T9">
        <v>24.7</v>
      </c>
      <c r="U9">
        <v>23.8</v>
      </c>
      <c r="V9">
        <v>27.3</v>
      </c>
      <c r="W9">
        <v>26.3</v>
      </c>
      <c r="X9">
        <v>26.5</v>
      </c>
      <c r="Y9">
        <v>26.4</v>
      </c>
      <c r="Z9">
        <v>26.5</v>
      </c>
      <c r="AA9">
        <v>27.2</v>
      </c>
      <c r="AB9">
        <v>26.8</v>
      </c>
      <c r="AC9">
        <v>27.3</v>
      </c>
      <c r="AD9">
        <v>27.2</v>
      </c>
      <c r="AE9">
        <v>28.5</v>
      </c>
      <c r="AF9">
        <v>27.9</v>
      </c>
      <c r="AG9">
        <v>30.7</v>
      </c>
      <c r="AH9">
        <v>28.8</v>
      </c>
      <c r="AJ9" t="s">
        <v>25</v>
      </c>
      <c r="AK9" t="s">
        <v>16</v>
      </c>
    </row>
    <row r="10" spans="1:38" x14ac:dyDescent="0.35">
      <c r="A10" t="s">
        <v>26</v>
      </c>
      <c r="B10">
        <v>14.4</v>
      </c>
      <c r="C10">
        <v>14.7</v>
      </c>
      <c r="D10">
        <v>15.1</v>
      </c>
      <c r="E10">
        <v>14.5</v>
      </c>
      <c r="F10">
        <v>15.6</v>
      </c>
      <c r="G10">
        <v>14.9</v>
      </c>
      <c r="H10">
        <v>15.2</v>
      </c>
      <c r="I10">
        <v>15.4</v>
      </c>
      <c r="J10">
        <v>15.6</v>
      </c>
      <c r="K10">
        <v>14.3</v>
      </c>
      <c r="L10">
        <v>13.4</v>
      </c>
      <c r="M10">
        <v>10.3</v>
      </c>
      <c r="N10">
        <v>11.7</v>
      </c>
      <c r="O10">
        <v>9.8000000000000007</v>
      </c>
      <c r="P10">
        <v>10.6</v>
      </c>
      <c r="Q10">
        <v>10.199999999999999</v>
      </c>
      <c r="R10">
        <v>9.8000000000000007</v>
      </c>
      <c r="S10">
        <v>10.3</v>
      </c>
      <c r="T10">
        <v>9.4</v>
      </c>
      <c r="U10">
        <v>9.3000000000000007</v>
      </c>
      <c r="V10">
        <v>9.8000000000000007</v>
      </c>
      <c r="W10">
        <v>9</v>
      </c>
      <c r="X10">
        <v>10</v>
      </c>
      <c r="Y10">
        <v>9.9</v>
      </c>
      <c r="Z10">
        <v>10.6</v>
      </c>
      <c r="AA10">
        <v>10.1</v>
      </c>
      <c r="AB10">
        <v>10.199999999999999</v>
      </c>
      <c r="AC10">
        <v>12.5</v>
      </c>
      <c r="AD10">
        <v>12.7</v>
      </c>
      <c r="AE10">
        <v>12.4</v>
      </c>
      <c r="AF10">
        <v>13</v>
      </c>
      <c r="AG10">
        <v>12.2</v>
      </c>
      <c r="AH10">
        <v>12.6</v>
      </c>
      <c r="AJ10" t="s">
        <v>25</v>
      </c>
      <c r="AK10" t="s">
        <v>16</v>
      </c>
    </row>
    <row r="11" spans="1:38" x14ac:dyDescent="0.35">
      <c r="A11" t="s">
        <v>27</v>
      </c>
      <c r="B11">
        <v>11.7</v>
      </c>
      <c r="C11">
        <v>11.5</v>
      </c>
      <c r="D11">
        <v>11.9</v>
      </c>
      <c r="E11">
        <v>12.3</v>
      </c>
      <c r="F11">
        <v>12.7</v>
      </c>
      <c r="G11">
        <v>13.5</v>
      </c>
      <c r="H11">
        <v>14.2</v>
      </c>
      <c r="I11">
        <v>14.5</v>
      </c>
      <c r="J11">
        <v>14.8</v>
      </c>
      <c r="K11">
        <v>14.4</v>
      </c>
      <c r="L11">
        <v>14.3</v>
      </c>
      <c r="M11">
        <v>13.7</v>
      </c>
      <c r="N11">
        <v>13.2</v>
      </c>
      <c r="O11">
        <v>13.9</v>
      </c>
      <c r="P11">
        <v>14.6</v>
      </c>
      <c r="Q11">
        <v>14.6</v>
      </c>
      <c r="R11">
        <v>15.2</v>
      </c>
      <c r="S11">
        <v>14.7</v>
      </c>
      <c r="T11">
        <v>14.5</v>
      </c>
      <c r="U11">
        <v>11.4</v>
      </c>
      <c r="V11">
        <v>13.4</v>
      </c>
      <c r="W11">
        <v>14</v>
      </c>
      <c r="X11">
        <v>13.8</v>
      </c>
      <c r="Y11">
        <v>14</v>
      </c>
      <c r="Z11">
        <v>14.2</v>
      </c>
      <c r="AA11">
        <v>13.3</v>
      </c>
      <c r="AB11">
        <v>12.6</v>
      </c>
      <c r="AC11">
        <v>12.9</v>
      </c>
      <c r="AD11">
        <v>13.1</v>
      </c>
      <c r="AE11">
        <v>12.1</v>
      </c>
      <c r="AF11">
        <v>11.3</v>
      </c>
      <c r="AG11">
        <v>11.9</v>
      </c>
      <c r="AH11">
        <v>12.2</v>
      </c>
      <c r="AJ11" t="s">
        <v>18</v>
      </c>
      <c r="AK11" t="s">
        <v>16</v>
      </c>
    </row>
    <row r="12" spans="1:38" x14ac:dyDescent="0.35">
      <c r="A12" t="s">
        <v>28</v>
      </c>
      <c r="B12">
        <v>6.2</v>
      </c>
      <c r="C12">
        <v>5.6</v>
      </c>
      <c r="D12">
        <v>5.6</v>
      </c>
      <c r="E12">
        <v>5.2</v>
      </c>
      <c r="F12">
        <v>5.5</v>
      </c>
      <c r="G12">
        <v>7.3</v>
      </c>
      <c r="H12">
        <v>8</v>
      </c>
      <c r="I12">
        <v>7.7</v>
      </c>
      <c r="J12">
        <v>7.8</v>
      </c>
      <c r="K12">
        <v>8.6</v>
      </c>
      <c r="L12">
        <v>5.8</v>
      </c>
      <c r="M12">
        <v>6</v>
      </c>
      <c r="N12">
        <v>6.3</v>
      </c>
      <c r="O12">
        <v>4.9000000000000004</v>
      </c>
      <c r="P12">
        <v>6.7</v>
      </c>
      <c r="Q12">
        <v>7.5</v>
      </c>
      <c r="R12">
        <v>8.6</v>
      </c>
      <c r="S12">
        <v>7.9</v>
      </c>
      <c r="T12">
        <v>6.7</v>
      </c>
      <c r="U12">
        <v>8.6999999999999993</v>
      </c>
      <c r="V12">
        <v>10.6</v>
      </c>
      <c r="W12">
        <v>9.6999999999999993</v>
      </c>
      <c r="X12">
        <v>8.9</v>
      </c>
      <c r="Y12">
        <v>10.9</v>
      </c>
      <c r="Z12">
        <v>12.6</v>
      </c>
      <c r="AA12">
        <v>12.7</v>
      </c>
      <c r="AB12">
        <v>11.4</v>
      </c>
      <c r="AC12">
        <v>10.4</v>
      </c>
      <c r="AD12">
        <v>7.9</v>
      </c>
      <c r="AE12">
        <v>9</v>
      </c>
      <c r="AF12">
        <v>9</v>
      </c>
      <c r="AG12">
        <v>8.6</v>
      </c>
      <c r="AH12">
        <v>10.4</v>
      </c>
      <c r="AJ12" t="s">
        <v>18</v>
      </c>
      <c r="AK12" t="s">
        <v>16</v>
      </c>
    </row>
    <row r="13" spans="1:38" x14ac:dyDescent="0.35">
      <c r="A13" t="s">
        <v>29</v>
      </c>
      <c r="B13">
        <v>3.8</v>
      </c>
      <c r="C13">
        <v>3.5</v>
      </c>
      <c r="D13">
        <v>3.9</v>
      </c>
      <c r="E13">
        <v>4.5999999999999996</v>
      </c>
      <c r="F13">
        <v>4.3</v>
      </c>
      <c r="G13">
        <v>4.3</v>
      </c>
      <c r="H13">
        <v>3.9</v>
      </c>
      <c r="I13">
        <v>3.9</v>
      </c>
      <c r="J13">
        <v>4.8</v>
      </c>
      <c r="K13">
        <v>4.7</v>
      </c>
      <c r="L13">
        <v>4.2</v>
      </c>
      <c r="M13">
        <v>4.0999999999999996</v>
      </c>
      <c r="N13">
        <v>3.7</v>
      </c>
      <c r="O13">
        <v>3.6</v>
      </c>
      <c r="P13">
        <v>3.7</v>
      </c>
      <c r="Q13">
        <v>3.7</v>
      </c>
      <c r="R13">
        <v>3.5</v>
      </c>
      <c r="S13">
        <v>4.9000000000000004</v>
      </c>
      <c r="T13">
        <v>4.0999999999999996</v>
      </c>
      <c r="U13">
        <v>3.4</v>
      </c>
      <c r="V13">
        <v>4.7</v>
      </c>
      <c r="W13">
        <v>5.0999999999999996</v>
      </c>
      <c r="X13">
        <v>4.8</v>
      </c>
      <c r="Y13">
        <v>4.5999999999999996</v>
      </c>
      <c r="Z13">
        <v>1.8</v>
      </c>
      <c r="AA13">
        <v>4.5999999999999996</v>
      </c>
      <c r="AB13">
        <v>5.3</v>
      </c>
      <c r="AC13">
        <v>5.2</v>
      </c>
      <c r="AD13">
        <v>6.1</v>
      </c>
      <c r="AE13">
        <v>6.2</v>
      </c>
      <c r="AF13">
        <v>5.8</v>
      </c>
      <c r="AG13">
        <v>6.6</v>
      </c>
      <c r="AH13">
        <v>7.1</v>
      </c>
      <c r="AJ13" t="s">
        <v>25</v>
      </c>
      <c r="AK13" t="s">
        <v>16</v>
      </c>
    </row>
    <row r="14" spans="1:38" x14ac:dyDescent="0.35">
      <c r="A14" t="s">
        <v>30</v>
      </c>
      <c r="B14">
        <v>1.5</v>
      </c>
      <c r="C14">
        <v>1.5</v>
      </c>
      <c r="D14">
        <v>1.5</v>
      </c>
      <c r="E14">
        <v>1.5</v>
      </c>
      <c r="F14">
        <v>1.5</v>
      </c>
      <c r="G14">
        <v>1.5</v>
      </c>
      <c r="H14">
        <v>1.5</v>
      </c>
      <c r="I14">
        <v>1.5</v>
      </c>
      <c r="J14">
        <v>1.5</v>
      </c>
      <c r="K14">
        <v>1.5</v>
      </c>
      <c r="L14">
        <v>1.5</v>
      </c>
      <c r="M14">
        <v>0.9</v>
      </c>
      <c r="N14">
        <v>1</v>
      </c>
      <c r="O14">
        <v>1.4</v>
      </c>
      <c r="P14">
        <v>1.3</v>
      </c>
      <c r="Q14">
        <v>1.4</v>
      </c>
      <c r="R14">
        <v>1.8</v>
      </c>
      <c r="S14">
        <v>1.9</v>
      </c>
      <c r="T14">
        <v>1.8</v>
      </c>
      <c r="U14">
        <v>1.8</v>
      </c>
      <c r="V14">
        <v>4.4000000000000004</v>
      </c>
      <c r="W14">
        <v>4.0999999999999996</v>
      </c>
      <c r="X14">
        <v>4</v>
      </c>
      <c r="Y14">
        <v>4.2</v>
      </c>
      <c r="Z14">
        <v>4.5</v>
      </c>
      <c r="AA14">
        <v>4.9000000000000004</v>
      </c>
      <c r="AB14">
        <v>4.5999999999999996</v>
      </c>
      <c r="AC14">
        <v>4.5999999999999996</v>
      </c>
      <c r="AD14">
        <v>4.0999999999999996</v>
      </c>
      <c r="AE14">
        <v>4.9000000000000004</v>
      </c>
      <c r="AF14">
        <v>5</v>
      </c>
      <c r="AG14">
        <v>5</v>
      </c>
      <c r="AH14">
        <v>5</v>
      </c>
      <c r="AJ14" t="s">
        <v>31</v>
      </c>
      <c r="AK14" t="s">
        <v>16</v>
      </c>
      <c r="AL14" t="s">
        <v>32</v>
      </c>
    </row>
    <row r="15" spans="1:38" x14ac:dyDescent="0.35">
      <c r="A15" t="s">
        <v>33</v>
      </c>
      <c r="B15">
        <v>1.9</v>
      </c>
      <c r="C15">
        <v>2.1</v>
      </c>
      <c r="D15">
        <v>2.2000000000000002</v>
      </c>
      <c r="E15">
        <v>2.2999999999999998</v>
      </c>
      <c r="F15">
        <v>2.2999999999999998</v>
      </c>
      <c r="G15">
        <v>2.2999999999999998</v>
      </c>
      <c r="H15">
        <v>2.4</v>
      </c>
      <c r="I15">
        <v>2.5</v>
      </c>
      <c r="J15">
        <v>2.5</v>
      </c>
      <c r="K15">
        <v>2.6</v>
      </c>
      <c r="L15">
        <v>2.5</v>
      </c>
      <c r="M15">
        <v>2.4</v>
      </c>
      <c r="N15">
        <v>2.4</v>
      </c>
      <c r="O15">
        <v>2.4</v>
      </c>
      <c r="P15">
        <v>2.4</v>
      </c>
      <c r="Q15">
        <v>2.4</v>
      </c>
      <c r="R15">
        <v>2.4</v>
      </c>
      <c r="S15">
        <v>2.2999999999999998</v>
      </c>
      <c r="T15">
        <v>2.2000000000000002</v>
      </c>
      <c r="U15">
        <v>1.9</v>
      </c>
      <c r="V15">
        <v>2.1</v>
      </c>
      <c r="W15">
        <v>2.1</v>
      </c>
      <c r="X15">
        <v>2</v>
      </c>
      <c r="Y15">
        <v>2</v>
      </c>
      <c r="Z15">
        <v>2</v>
      </c>
      <c r="AA15">
        <v>2</v>
      </c>
      <c r="AB15">
        <v>2.1</v>
      </c>
      <c r="AC15">
        <v>2</v>
      </c>
      <c r="AD15">
        <v>2</v>
      </c>
      <c r="AE15">
        <v>1.9</v>
      </c>
      <c r="AF15">
        <v>1.9</v>
      </c>
      <c r="AG15">
        <v>2</v>
      </c>
      <c r="AH15">
        <v>2</v>
      </c>
      <c r="AJ15" t="s">
        <v>18</v>
      </c>
      <c r="AK15" t="s">
        <v>16</v>
      </c>
    </row>
    <row r="16" spans="1:38" x14ac:dyDescent="0.35">
      <c r="A16" t="s">
        <v>34</v>
      </c>
      <c r="B16">
        <v>6.8</v>
      </c>
      <c r="C16">
        <v>6.9</v>
      </c>
      <c r="D16">
        <v>6.8</v>
      </c>
      <c r="E16">
        <v>6.2</v>
      </c>
      <c r="F16">
        <v>5.5</v>
      </c>
      <c r="G16">
        <v>5.7</v>
      </c>
      <c r="H16">
        <v>6</v>
      </c>
      <c r="I16">
        <v>6</v>
      </c>
      <c r="J16">
        <v>6.2</v>
      </c>
      <c r="K16">
        <v>6.3</v>
      </c>
      <c r="L16">
        <v>6.1</v>
      </c>
      <c r="M16">
        <v>4.4000000000000004</v>
      </c>
      <c r="N16">
        <v>4.5</v>
      </c>
      <c r="O16">
        <v>4.5</v>
      </c>
      <c r="P16">
        <v>4.2</v>
      </c>
      <c r="Q16">
        <v>4.0999999999999996</v>
      </c>
      <c r="R16">
        <v>3.8</v>
      </c>
      <c r="S16">
        <v>4.3</v>
      </c>
      <c r="T16">
        <v>4.5</v>
      </c>
      <c r="U16">
        <v>3</v>
      </c>
      <c r="V16">
        <v>2.7</v>
      </c>
      <c r="W16">
        <v>3.3</v>
      </c>
      <c r="X16">
        <v>3.4</v>
      </c>
      <c r="Y16">
        <v>3.3</v>
      </c>
      <c r="Z16">
        <v>2.8</v>
      </c>
      <c r="AA16">
        <v>1.7</v>
      </c>
      <c r="AB16">
        <v>1.7</v>
      </c>
      <c r="AC16">
        <v>1.8</v>
      </c>
      <c r="AD16">
        <v>1.7</v>
      </c>
      <c r="AE16">
        <v>1.8</v>
      </c>
      <c r="AF16">
        <v>1.5</v>
      </c>
      <c r="AG16">
        <v>1.7</v>
      </c>
      <c r="AH16">
        <v>1.7</v>
      </c>
      <c r="AJ16" t="s">
        <v>18</v>
      </c>
      <c r="AK16" t="s">
        <v>16</v>
      </c>
    </row>
    <row r="17" spans="1:38" x14ac:dyDescent="0.35">
      <c r="A17" t="s">
        <v>35</v>
      </c>
      <c r="B17">
        <v>1.4</v>
      </c>
      <c r="C17">
        <v>1.4</v>
      </c>
      <c r="D17">
        <v>1.5</v>
      </c>
      <c r="E17">
        <v>1.4</v>
      </c>
      <c r="F17">
        <v>1.4</v>
      </c>
      <c r="G17">
        <v>1.6</v>
      </c>
      <c r="H17">
        <v>1.6</v>
      </c>
      <c r="I17">
        <v>1.7</v>
      </c>
      <c r="J17">
        <v>1.6</v>
      </c>
      <c r="K17">
        <v>1.5</v>
      </c>
      <c r="L17">
        <v>1.5</v>
      </c>
      <c r="M17">
        <v>1.5</v>
      </c>
      <c r="N17">
        <v>1.5</v>
      </c>
      <c r="O17">
        <v>1.5</v>
      </c>
      <c r="P17">
        <v>1.6</v>
      </c>
      <c r="Q17">
        <v>1.7</v>
      </c>
      <c r="R17">
        <v>1.6</v>
      </c>
      <c r="S17">
        <v>1.7</v>
      </c>
      <c r="T17">
        <v>1.7</v>
      </c>
      <c r="U17">
        <v>1.5</v>
      </c>
      <c r="V17">
        <v>1.5</v>
      </c>
      <c r="W17">
        <v>1.6</v>
      </c>
      <c r="X17">
        <v>1.7</v>
      </c>
      <c r="Y17">
        <v>1.7</v>
      </c>
      <c r="Z17">
        <v>1.7</v>
      </c>
      <c r="AA17">
        <v>1.6</v>
      </c>
      <c r="AB17">
        <v>1.7</v>
      </c>
      <c r="AC17">
        <v>1.7</v>
      </c>
      <c r="AD17">
        <v>1.5</v>
      </c>
      <c r="AE17">
        <v>1.3</v>
      </c>
      <c r="AF17">
        <v>1.3</v>
      </c>
      <c r="AG17">
        <v>1.5</v>
      </c>
      <c r="AH17">
        <v>1.5</v>
      </c>
      <c r="AJ17" t="s">
        <v>36</v>
      </c>
      <c r="AK17" t="s">
        <v>16</v>
      </c>
    </row>
    <row r="18" spans="1:38" x14ac:dyDescent="0.35">
      <c r="A18" t="s">
        <v>37</v>
      </c>
      <c r="B18">
        <v>2.2000000000000002</v>
      </c>
      <c r="C18">
        <v>1.9</v>
      </c>
      <c r="D18">
        <v>2</v>
      </c>
      <c r="E18">
        <v>1.9</v>
      </c>
      <c r="F18">
        <v>2</v>
      </c>
      <c r="G18">
        <v>2</v>
      </c>
      <c r="H18">
        <v>2.1</v>
      </c>
      <c r="I18">
        <v>2.2000000000000002</v>
      </c>
      <c r="J18">
        <v>2.2000000000000002</v>
      </c>
      <c r="K18">
        <v>2.2000000000000002</v>
      </c>
      <c r="L18">
        <v>1.9</v>
      </c>
      <c r="M18">
        <v>1.5</v>
      </c>
      <c r="N18">
        <v>1.3</v>
      </c>
      <c r="O18">
        <v>1.3</v>
      </c>
      <c r="P18">
        <v>1.4</v>
      </c>
      <c r="Q18">
        <v>1.4</v>
      </c>
      <c r="R18">
        <v>1.5</v>
      </c>
      <c r="S18">
        <v>1.6</v>
      </c>
      <c r="T18">
        <v>1.6</v>
      </c>
      <c r="U18">
        <v>1.5</v>
      </c>
      <c r="V18">
        <v>1.7</v>
      </c>
      <c r="W18">
        <v>1.7</v>
      </c>
      <c r="X18">
        <v>1.9</v>
      </c>
      <c r="Y18">
        <v>1.8</v>
      </c>
      <c r="Z18">
        <v>2</v>
      </c>
      <c r="AA18">
        <v>2.8</v>
      </c>
      <c r="AB18">
        <v>1.3</v>
      </c>
      <c r="AC18">
        <v>1.2</v>
      </c>
      <c r="AD18">
        <v>1.5</v>
      </c>
      <c r="AE18">
        <v>1.9</v>
      </c>
      <c r="AF18">
        <v>1.7</v>
      </c>
      <c r="AG18">
        <v>1.5</v>
      </c>
      <c r="AH18">
        <v>1.4</v>
      </c>
      <c r="AJ18" t="s">
        <v>36</v>
      </c>
      <c r="AK18" t="s">
        <v>16</v>
      </c>
    </row>
    <row r="19" spans="1:38" x14ac:dyDescent="0.35">
      <c r="A19" t="s">
        <v>38</v>
      </c>
      <c r="B19">
        <v>1.2</v>
      </c>
      <c r="C19">
        <v>1.2</v>
      </c>
      <c r="D19">
        <v>1.4</v>
      </c>
      <c r="E19">
        <v>1.4</v>
      </c>
      <c r="F19">
        <v>1.5</v>
      </c>
      <c r="G19">
        <v>1.5</v>
      </c>
      <c r="H19">
        <v>1.5</v>
      </c>
      <c r="I19">
        <v>1.7</v>
      </c>
      <c r="J19">
        <v>1.7</v>
      </c>
      <c r="K19">
        <v>1.7</v>
      </c>
      <c r="L19">
        <v>1.8</v>
      </c>
      <c r="M19">
        <v>1.7</v>
      </c>
      <c r="N19">
        <v>1.8</v>
      </c>
      <c r="O19">
        <v>1.8</v>
      </c>
      <c r="P19">
        <v>2.1</v>
      </c>
      <c r="Q19">
        <v>1.8</v>
      </c>
      <c r="R19">
        <v>1.8</v>
      </c>
      <c r="S19">
        <v>1.9</v>
      </c>
      <c r="T19">
        <v>1.8</v>
      </c>
      <c r="U19">
        <v>1.6</v>
      </c>
      <c r="V19">
        <v>1.8</v>
      </c>
      <c r="W19">
        <v>1.7</v>
      </c>
      <c r="X19">
        <v>1.5</v>
      </c>
      <c r="Y19">
        <v>1.7</v>
      </c>
      <c r="Z19">
        <v>1.7</v>
      </c>
      <c r="AA19">
        <v>2</v>
      </c>
      <c r="AB19">
        <v>1.8</v>
      </c>
      <c r="AC19">
        <v>2</v>
      </c>
      <c r="AD19">
        <v>2.1</v>
      </c>
      <c r="AE19">
        <v>1.6</v>
      </c>
      <c r="AF19">
        <v>1.4</v>
      </c>
      <c r="AG19">
        <v>1.6</v>
      </c>
      <c r="AH19">
        <v>1.3</v>
      </c>
      <c r="AJ19" t="s">
        <v>21</v>
      </c>
      <c r="AK19" t="s">
        <v>16</v>
      </c>
    </row>
    <row r="20" spans="1:38" x14ac:dyDescent="0.35">
      <c r="A20" t="s">
        <v>39</v>
      </c>
      <c r="B20">
        <v>0.6</v>
      </c>
      <c r="C20">
        <v>0.8</v>
      </c>
      <c r="D20">
        <v>0.8</v>
      </c>
      <c r="E20">
        <v>0.9</v>
      </c>
      <c r="F20">
        <v>0.9</v>
      </c>
      <c r="G20">
        <v>0.9</v>
      </c>
      <c r="H20">
        <v>0.9</v>
      </c>
      <c r="I20">
        <v>1</v>
      </c>
      <c r="J20">
        <v>0.9</v>
      </c>
      <c r="K20">
        <v>0.9</v>
      </c>
      <c r="L20">
        <v>0.9</v>
      </c>
      <c r="M20">
        <v>0.7</v>
      </c>
      <c r="N20">
        <v>0.7</v>
      </c>
      <c r="O20">
        <v>1.1000000000000001</v>
      </c>
      <c r="P20">
        <v>1</v>
      </c>
      <c r="Q20">
        <v>1</v>
      </c>
      <c r="R20">
        <v>1</v>
      </c>
      <c r="S20">
        <v>1</v>
      </c>
      <c r="T20">
        <v>1.2</v>
      </c>
      <c r="U20">
        <v>0.9</v>
      </c>
      <c r="V20">
        <v>1.2</v>
      </c>
      <c r="W20">
        <v>1.3</v>
      </c>
      <c r="X20">
        <v>1.5</v>
      </c>
      <c r="Y20">
        <v>1.4</v>
      </c>
      <c r="Z20">
        <v>0.9</v>
      </c>
      <c r="AA20">
        <v>0.9</v>
      </c>
      <c r="AB20">
        <v>0.8</v>
      </c>
      <c r="AC20">
        <v>0.9</v>
      </c>
      <c r="AD20">
        <v>1</v>
      </c>
      <c r="AE20">
        <v>1</v>
      </c>
      <c r="AF20">
        <v>1</v>
      </c>
      <c r="AG20">
        <v>1</v>
      </c>
      <c r="AH20">
        <v>0.9</v>
      </c>
      <c r="AJ20" t="s">
        <v>36</v>
      </c>
      <c r="AK20" t="s">
        <v>16</v>
      </c>
    </row>
    <row r="21" spans="1:38" x14ac:dyDescent="0.35">
      <c r="A21" t="s">
        <v>40</v>
      </c>
      <c r="B21">
        <v>1.5</v>
      </c>
      <c r="C21">
        <v>1.4</v>
      </c>
      <c r="D21">
        <v>1.5</v>
      </c>
      <c r="E21">
        <v>1.3</v>
      </c>
      <c r="F21">
        <v>1.5</v>
      </c>
      <c r="G21">
        <v>1.5</v>
      </c>
      <c r="H21">
        <v>1.6</v>
      </c>
      <c r="I21">
        <v>1.5</v>
      </c>
      <c r="J21">
        <v>1.6</v>
      </c>
      <c r="K21">
        <v>1.5</v>
      </c>
      <c r="L21">
        <v>1.4</v>
      </c>
      <c r="M21">
        <v>1.3</v>
      </c>
      <c r="N21">
        <v>1.3</v>
      </c>
      <c r="O21">
        <v>1.4</v>
      </c>
      <c r="P21">
        <v>1.4</v>
      </c>
      <c r="Q21">
        <v>1.3</v>
      </c>
      <c r="R21">
        <v>1.2</v>
      </c>
      <c r="S21">
        <v>1.2</v>
      </c>
      <c r="T21">
        <v>1.1000000000000001</v>
      </c>
      <c r="U21">
        <v>1</v>
      </c>
      <c r="V21">
        <v>1.1000000000000001</v>
      </c>
      <c r="W21">
        <v>1.2</v>
      </c>
      <c r="X21">
        <v>1.1000000000000001</v>
      </c>
      <c r="Y21">
        <v>1.1000000000000001</v>
      </c>
      <c r="Z21">
        <v>1</v>
      </c>
      <c r="AA21">
        <v>1</v>
      </c>
      <c r="AB21">
        <v>1</v>
      </c>
      <c r="AC21">
        <v>1</v>
      </c>
      <c r="AD21">
        <v>0.9</v>
      </c>
      <c r="AE21">
        <v>0.9</v>
      </c>
      <c r="AF21">
        <v>0.9</v>
      </c>
      <c r="AG21">
        <v>0.9</v>
      </c>
      <c r="AH21">
        <v>0.8</v>
      </c>
      <c r="AJ21" t="s">
        <v>25</v>
      </c>
      <c r="AK21" t="s">
        <v>16</v>
      </c>
    </row>
    <row r="22" spans="1:38" x14ac:dyDescent="0.35">
      <c r="A22" t="s">
        <v>41</v>
      </c>
      <c r="B22">
        <v>0.5</v>
      </c>
      <c r="C22">
        <v>0.5</v>
      </c>
      <c r="D22">
        <v>0.5</v>
      </c>
      <c r="E22">
        <v>0.5</v>
      </c>
      <c r="F22">
        <v>0.5</v>
      </c>
      <c r="G22">
        <v>0.6</v>
      </c>
      <c r="H22">
        <v>0.6</v>
      </c>
      <c r="I22">
        <v>0.6</v>
      </c>
      <c r="J22">
        <v>0.6</v>
      </c>
      <c r="K22">
        <v>0.6</v>
      </c>
      <c r="L22">
        <v>0.6</v>
      </c>
      <c r="M22">
        <v>0.6</v>
      </c>
      <c r="N22">
        <v>0.6</v>
      </c>
      <c r="O22">
        <v>0.6</v>
      </c>
      <c r="P22">
        <v>0.5</v>
      </c>
      <c r="Q22">
        <v>0.6</v>
      </c>
      <c r="R22">
        <v>0.6</v>
      </c>
      <c r="S22">
        <v>0.6</v>
      </c>
      <c r="T22">
        <v>0.5</v>
      </c>
      <c r="U22">
        <v>0.5</v>
      </c>
      <c r="V22">
        <v>0.5</v>
      </c>
      <c r="W22">
        <v>0.5</v>
      </c>
      <c r="X22">
        <v>0.5</v>
      </c>
      <c r="Y22">
        <v>0.5</v>
      </c>
      <c r="Z22">
        <v>0.5</v>
      </c>
      <c r="AA22">
        <v>0.5</v>
      </c>
      <c r="AB22">
        <v>0.5</v>
      </c>
      <c r="AC22">
        <v>0.5</v>
      </c>
      <c r="AD22">
        <v>0.5</v>
      </c>
      <c r="AE22">
        <v>0.5</v>
      </c>
      <c r="AF22">
        <v>0.5</v>
      </c>
      <c r="AG22">
        <v>0.4</v>
      </c>
      <c r="AH22">
        <v>0.4</v>
      </c>
      <c r="AJ22" t="s">
        <v>36</v>
      </c>
      <c r="AK22" t="s">
        <v>16</v>
      </c>
    </row>
    <row r="23" spans="1:38" x14ac:dyDescent="0.35">
      <c r="A23" t="s">
        <v>42</v>
      </c>
      <c r="B23">
        <v>0.2</v>
      </c>
      <c r="C23">
        <v>0.2</v>
      </c>
      <c r="D23">
        <v>0.2</v>
      </c>
      <c r="E23">
        <v>0.2</v>
      </c>
      <c r="F23">
        <v>0.2</v>
      </c>
      <c r="G23">
        <v>0.2</v>
      </c>
      <c r="H23">
        <v>0.2</v>
      </c>
      <c r="I23">
        <v>0.2</v>
      </c>
      <c r="J23">
        <v>0.3</v>
      </c>
      <c r="K23">
        <v>0.2</v>
      </c>
      <c r="L23">
        <v>0.2</v>
      </c>
      <c r="M23">
        <v>0.2</v>
      </c>
      <c r="N23">
        <v>0.2</v>
      </c>
      <c r="O23">
        <v>0.2</v>
      </c>
      <c r="P23">
        <v>0.2</v>
      </c>
      <c r="Q23">
        <v>0.2</v>
      </c>
      <c r="R23">
        <v>0.2</v>
      </c>
      <c r="S23">
        <v>0.2</v>
      </c>
      <c r="T23">
        <v>0.2</v>
      </c>
      <c r="U23">
        <v>0.1</v>
      </c>
      <c r="V23">
        <v>0.2</v>
      </c>
      <c r="W23">
        <v>0.2</v>
      </c>
      <c r="X23">
        <v>0.2</v>
      </c>
      <c r="Y23">
        <v>0.2</v>
      </c>
      <c r="Z23">
        <v>0.2</v>
      </c>
      <c r="AA23">
        <v>0.2</v>
      </c>
      <c r="AB23">
        <v>0.2</v>
      </c>
      <c r="AC23">
        <v>0.2</v>
      </c>
      <c r="AD23">
        <v>0.2</v>
      </c>
      <c r="AE23">
        <v>0.2</v>
      </c>
      <c r="AF23">
        <v>0.2</v>
      </c>
      <c r="AG23">
        <v>0.2</v>
      </c>
      <c r="AH23">
        <v>0.2</v>
      </c>
      <c r="AJ23" t="s">
        <v>25</v>
      </c>
      <c r="AK23" t="s">
        <v>16</v>
      </c>
      <c r="AL23" t="s">
        <v>43</v>
      </c>
    </row>
    <row r="24" spans="1:38" x14ac:dyDescent="0.35">
      <c r="A24" t="s">
        <v>44</v>
      </c>
      <c r="AA24" t="s">
        <v>45</v>
      </c>
      <c r="AB24" t="s">
        <v>45</v>
      </c>
      <c r="AC24" t="s">
        <v>45</v>
      </c>
      <c r="AD24" t="s">
        <v>45</v>
      </c>
      <c r="AE24" t="s">
        <v>45</v>
      </c>
      <c r="AF24" t="s">
        <v>45</v>
      </c>
      <c r="AG24" t="s">
        <v>45</v>
      </c>
      <c r="AH24" t="s">
        <v>45</v>
      </c>
    </row>
    <row r="25" spans="1:38" x14ac:dyDescent="0.35">
      <c r="A25" t="s">
        <v>46</v>
      </c>
      <c r="B25">
        <v>0.1</v>
      </c>
      <c r="C25">
        <v>0.1</v>
      </c>
      <c r="D25">
        <v>0.1</v>
      </c>
      <c r="E25">
        <v>0.1</v>
      </c>
      <c r="F25">
        <v>0.1</v>
      </c>
      <c r="G25">
        <v>0.1</v>
      </c>
      <c r="H25">
        <v>0.1</v>
      </c>
      <c r="I25">
        <v>0.1</v>
      </c>
      <c r="J25">
        <v>0.1</v>
      </c>
      <c r="K25">
        <v>0.1</v>
      </c>
      <c r="L25">
        <v>0.1</v>
      </c>
      <c r="M25">
        <v>0.1</v>
      </c>
      <c r="N25">
        <v>0</v>
      </c>
      <c r="O25">
        <v>0</v>
      </c>
      <c r="P25">
        <v>0</v>
      </c>
      <c r="Q25">
        <v>0</v>
      </c>
      <c r="R25">
        <v>0</v>
      </c>
      <c r="S25">
        <v>0</v>
      </c>
      <c r="T25">
        <v>0</v>
      </c>
      <c r="U25">
        <v>0</v>
      </c>
      <c r="V25">
        <v>0</v>
      </c>
      <c r="W25">
        <v>0</v>
      </c>
      <c r="X25">
        <v>0</v>
      </c>
      <c r="Y25">
        <v>0</v>
      </c>
      <c r="Z25">
        <v>0</v>
      </c>
      <c r="AA25" t="s">
        <v>45</v>
      </c>
      <c r="AB25" t="s">
        <v>45</v>
      </c>
      <c r="AC25" t="s">
        <v>45</v>
      </c>
      <c r="AD25" t="s">
        <v>45</v>
      </c>
      <c r="AE25" t="s">
        <v>45</v>
      </c>
      <c r="AF25" t="s">
        <v>45</v>
      </c>
      <c r="AG25" t="s">
        <v>45</v>
      </c>
      <c r="AH25" t="s">
        <v>45</v>
      </c>
    </row>
    <row r="26" spans="1:38" x14ac:dyDescent="0.35">
      <c r="A26" t="s">
        <v>47</v>
      </c>
      <c r="B26">
        <v>0.3</v>
      </c>
      <c r="C26">
        <v>0.3</v>
      </c>
      <c r="D26">
        <v>0.3</v>
      </c>
      <c r="E26">
        <v>0.4</v>
      </c>
      <c r="F26">
        <v>0.4</v>
      </c>
      <c r="G26">
        <v>0.4</v>
      </c>
      <c r="H26">
        <v>0.4</v>
      </c>
      <c r="I26">
        <v>0.4</v>
      </c>
      <c r="J26">
        <v>0.4</v>
      </c>
      <c r="K26">
        <v>0.4</v>
      </c>
      <c r="L26">
        <v>0.4</v>
      </c>
      <c r="M26">
        <v>0.3</v>
      </c>
      <c r="N26">
        <v>0.3</v>
      </c>
      <c r="O26">
        <v>0.3</v>
      </c>
      <c r="P26">
        <v>0.2</v>
      </c>
      <c r="Q26">
        <v>0.1</v>
      </c>
      <c r="R26">
        <v>0.1</v>
      </c>
      <c r="S26">
        <v>0.1</v>
      </c>
      <c r="T26">
        <v>0.1</v>
      </c>
      <c r="U26">
        <v>0.1</v>
      </c>
      <c r="V26">
        <v>0.1</v>
      </c>
      <c r="W26">
        <v>0.1</v>
      </c>
      <c r="X26">
        <v>0.1</v>
      </c>
      <c r="Y26">
        <v>0.1</v>
      </c>
      <c r="Z26">
        <v>0.2</v>
      </c>
      <c r="AA26" t="s">
        <v>45</v>
      </c>
      <c r="AB26" t="s">
        <v>45</v>
      </c>
      <c r="AC26" t="s">
        <v>45</v>
      </c>
      <c r="AD26" t="s">
        <v>45</v>
      </c>
      <c r="AE26" t="s">
        <v>45</v>
      </c>
      <c r="AF26" t="s">
        <v>45</v>
      </c>
      <c r="AG26" t="s">
        <v>45</v>
      </c>
      <c r="AH26" t="s">
        <v>45</v>
      </c>
    </row>
    <row r="27" spans="1:38" x14ac:dyDescent="0.35">
      <c r="A27" t="s">
        <v>42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t="s">
        <v>45</v>
      </c>
      <c r="AB27" t="s">
        <v>45</v>
      </c>
      <c r="AC27" t="s">
        <v>45</v>
      </c>
      <c r="AD27" t="s">
        <v>45</v>
      </c>
      <c r="AE27" t="s">
        <v>45</v>
      </c>
      <c r="AF27" t="s">
        <v>45</v>
      </c>
      <c r="AG27" t="s">
        <v>45</v>
      </c>
      <c r="AH27" t="s">
        <v>45</v>
      </c>
    </row>
    <row r="28" spans="1:38" x14ac:dyDescent="0.35">
      <c r="A28" t="s">
        <v>38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t="s">
        <v>45</v>
      </c>
      <c r="AB28" t="s">
        <v>45</v>
      </c>
      <c r="AC28" t="s">
        <v>45</v>
      </c>
      <c r="AD28" t="s">
        <v>45</v>
      </c>
      <c r="AE28" t="s">
        <v>45</v>
      </c>
      <c r="AF28" t="s">
        <v>45</v>
      </c>
      <c r="AG28" t="s">
        <v>45</v>
      </c>
      <c r="AH28" t="s">
        <v>45</v>
      </c>
    </row>
    <row r="29" spans="1:38" x14ac:dyDescent="0.35">
      <c r="A29" t="s">
        <v>19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t="s">
        <v>45</v>
      </c>
      <c r="AB29" t="s">
        <v>45</v>
      </c>
      <c r="AC29" t="s">
        <v>45</v>
      </c>
      <c r="AD29" t="s">
        <v>45</v>
      </c>
      <c r="AE29" t="s">
        <v>45</v>
      </c>
      <c r="AF29" t="s">
        <v>45</v>
      </c>
      <c r="AG29" t="s">
        <v>45</v>
      </c>
      <c r="AH29" t="s">
        <v>45</v>
      </c>
    </row>
    <row r="30" spans="1:38" x14ac:dyDescent="0.35">
      <c r="A30" t="s">
        <v>24</v>
      </c>
      <c r="B30">
        <v>0.2</v>
      </c>
      <c r="C30">
        <v>0.3</v>
      </c>
      <c r="D30">
        <v>0.2</v>
      </c>
      <c r="E30">
        <v>0.3</v>
      </c>
      <c r="F30">
        <v>0.3</v>
      </c>
      <c r="G30">
        <v>0.3</v>
      </c>
      <c r="H30">
        <v>0.4</v>
      </c>
      <c r="I30">
        <v>0.4</v>
      </c>
      <c r="J30">
        <v>0.4</v>
      </c>
      <c r="K30">
        <v>0.4</v>
      </c>
      <c r="L30">
        <v>0.3</v>
      </c>
      <c r="M30">
        <v>0.2</v>
      </c>
      <c r="N30">
        <v>0.2</v>
      </c>
      <c r="O30">
        <v>0.2</v>
      </c>
      <c r="P30">
        <v>0.2</v>
      </c>
      <c r="Q30">
        <v>0.1</v>
      </c>
      <c r="R30">
        <v>0.1</v>
      </c>
      <c r="S30">
        <v>0.1</v>
      </c>
      <c r="T30">
        <v>0.1</v>
      </c>
      <c r="U30">
        <v>0.1</v>
      </c>
      <c r="V30">
        <v>0.1</v>
      </c>
      <c r="W30">
        <v>0.1</v>
      </c>
      <c r="X30">
        <v>0.1</v>
      </c>
      <c r="Y30">
        <v>0.1</v>
      </c>
      <c r="Z30">
        <v>0.1</v>
      </c>
      <c r="AA30" t="s">
        <v>45</v>
      </c>
      <c r="AB30" t="s">
        <v>45</v>
      </c>
      <c r="AC30" t="s">
        <v>45</v>
      </c>
      <c r="AD30" t="s">
        <v>45</v>
      </c>
      <c r="AE30" t="s">
        <v>45</v>
      </c>
      <c r="AF30" t="s">
        <v>45</v>
      </c>
      <c r="AG30" t="s">
        <v>45</v>
      </c>
      <c r="AH30" t="s">
        <v>45</v>
      </c>
    </row>
    <row r="31" spans="1:38" x14ac:dyDescent="0.35">
      <c r="A31" t="s">
        <v>48</v>
      </c>
      <c r="B31">
        <v>29.6</v>
      </c>
      <c r="C31">
        <v>29.1</v>
      </c>
      <c r="D31">
        <v>27.6</v>
      </c>
      <c r="E31">
        <v>29.1</v>
      </c>
      <c r="F31">
        <v>29.5</v>
      </c>
      <c r="G31">
        <v>32.700000000000003</v>
      </c>
      <c r="H31">
        <v>33.1</v>
      </c>
      <c r="I31">
        <v>27.2</v>
      </c>
      <c r="J31">
        <v>23.2</v>
      </c>
      <c r="K31">
        <v>22.4</v>
      </c>
      <c r="L31">
        <v>22.6</v>
      </c>
      <c r="M31">
        <v>19.5</v>
      </c>
      <c r="N31">
        <v>20.399999999999999</v>
      </c>
      <c r="O31">
        <v>20.2</v>
      </c>
      <c r="P31">
        <v>18.7</v>
      </c>
      <c r="Q31">
        <v>22.2</v>
      </c>
      <c r="R31">
        <v>23.2</v>
      </c>
      <c r="S31">
        <v>26.8</v>
      </c>
      <c r="T31">
        <v>18.100000000000001</v>
      </c>
      <c r="U31">
        <v>16.8</v>
      </c>
      <c r="V31">
        <v>19.899999999999999</v>
      </c>
      <c r="W31">
        <v>24.7</v>
      </c>
      <c r="X31">
        <v>20</v>
      </c>
      <c r="Y31">
        <v>18.8</v>
      </c>
      <c r="Z31">
        <v>20.3</v>
      </c>
      <c r="AA31">
        <v>19.7</v>
      </c>
      <c r="AB31">
        <v>20.8</v>
      </c>
      <c r="AC31">
        <v>20.2</v>
      </c>
      <c r="AD31">
        <v>23.1</v>
      </c>
      <c r="AE31">
        <v>18.7</v>
      </c>
      <c r="AF31">
        <v>20.8</v>
      </c>
      <c r="AG31">
        <v>19.7</v>
      </c>
      <c r="AH31">
        <v>16.100000000000001</v>
      </c>
    </row>
    <row r="32" spans="1:38" x14ac:dyDescent="0.35">
      <c r="A32" t="s">
        <v>49</v>
      </c>
      <c r="B32">
        <v>10.8</v>
      </c>
      <c r="C32">
        <v>10.8</v>
      </c>
      <c r="D32">
        <v>11.1</v>
      </c>
      <c r="E32">
        <v>11.2</v>
      </c>
      <c r="F32">
        <v>11.9</v>
      </c>
      <c r="G32">
        <v>12</v>
      </c>
      <c r="H32">
        <v>12.5</v>
      </c>
      <c r="I32">
        <v>12.8</v>
      </c>
      <c r="J32">
        <v>12.6</v>
      </c>
      <c r="K32">
        <v>12.2</v>
      </c>
      <c r="L32">
        <v>11.8</v>
      </c>
      <c r="M32">
        <v>9.6</v>
      </c>
      <c r="N32">
        <v>10.4</v>
      </c>
      <c r="O32">
        <v>9.8000000000000007</v>
      </c>
      <c r="P32">
        <v>9.6999999999999993</v>
      </c>
      <c r="Q32">
        <v>10.1</v>
      </c>
      <c r="R32">
        <v>9.9</v>
      </c>
      <c r="S32">
        <v>11.7</v>
      </c>
      <c r="T32">
        <v>10</v>
      </c>
      <c r="U32">
        <v>8.6</v>
      </c>
      <c r="V32">
        <v>10.3</v>
      </c>
      <c r="W32">
        <v>9.6999999999999993</v>
      </c>
      <c r="X32">
        <v>9.3000000000000007</v>
      </c>
      <c r="Y32">
        <v>9.5</v>
      </c>
      <c r="Z32">
        <v>9.6999999999999993</v>
      </c>
      <c r="AA32">
        <v>10.3</v>
      </c>
      <c r="AB32">
        <v>9</v>
      </c>
      <c r="AC32">
        <v>8.3000000000000007</v>
      </c>
      <c r="AD32">
        <v>8.5</v>
      </c>
      <c r="AE32">
        <v>8.9</v>
      </c>
      <c r="AF32">
        <v>8.3000000000000007</v>
      </c>
      <c r="AG32">
        <v>7.9</v>
      </c>
      <c r="AH32">
        <v>8.6</v>
      </c>
      <c r="AJ32" t="s">
        <v>25</v>
      </c>
      <c r="AK32" t="s">
        <v>48</v>
      </c>
    </row>
    <row r="33" spans="1:38" x14ac:dyDescent="0.35">
      <c r="A33" t="s">
        <v>50</v>
      </c>
      <c r="B33">
        <v>3.8</v>
      </c>
      <c r="C33">
        <v>3.7</v>
      </c>
      <c r="D33">
        <v>3.5</v>
      </c>
      <c r="E33">
        <v>3.9</v>
      </c>
      <c r="F33">
        <v>3.9</v>
      </c>
      <c r="G33">
        <v>3.9</v>
      </c>
      <c r="H33">
        <v>3.9</v>
      </c>
      <c r="I33">
        <v>4.2</v>
      </c>
      <c r="J33">
        <v>4.2</v>
      </c>
      <c r="K33">
        <v>4.2</v>
      </c>
      <c r="L33">
        <v>4.2</v>
      </c>
      <c r="M33">
        <v>4.2</v>
      </c>
      <c r="N33">
        <v>3.8</v>
      </c>
      <c r="O33">
        <v>3.8</v>
      </c>
      <c r="P33">
        <v>3.8</v>
      </c>
      <c r="Q33">
        <v>3.8</v>
      </c>
      <c r="R33">
        <v>3.8</v>
      </c>
      <c r="S33">
        <v>3.8</v>
      </c>
      <c r="T33">
        <v>3.8</v>
      </c>
      <c r="U33">
        <v>3.8</v>
      </c>
      <c r="V33">
        <v>3.8</v>
      </c>
      <c r="W33">
        <v>3.8</v>
      </c>
      <c r="X33">
        <v>3.8</v>
      </c>
      <c r="Y33">
        <v>3.8</v>
      </c>
      <c r="Z33">
        <v>3.8</v>
      </c>
      <c r="AA33">
        <v>3.8</v>
      </c>
      <c r="AB33">
        <v>3.8</v>
      </c>
      <c r="AC33">
        <v>3.8</v>
      </c>
      <c r="AD33">
        <v>3.8</v>
      </c>
      <c r="AE33">
        <v>3.8</v>
      </c>
      <c r="AF33">
        <v>3.8</v>
      </c>
      <c r="AG33">
        <v>3.8</v>
      </c>
      <c r="AH33">
        <v>3.8</v>
      </c>
      <c r="AJ33" t="s">
        <v>25</v>
      </c>
      <c r="AK33" t="s">
        <v>48</v>
      </c>
    </row>
    <row r="34" spans="1:38" x14ac:dyDescent="0.35">
      <c r="A34" t="s">
        <v>51</v>
      </c>
      <c r="B34">
        <v>13.5</v>
      </c>
      <c r="C34">
        <v>13.2</v>
      </c>
      <c r="D34">
        <v>11.5</v>
      </c>
      <c r="E34">
        <v>12.4</v>
      </c>
      <c r="F34">
        <v>12</v>
      </c>
      <c r="G34">
        <v>15</v>
      </c>
      <c r="H34">
        <v>14.9</v>
      </c>
      <c r="I34">
        <v>8.4</v>
      </c>
      <c r="J34">
        <v>4.5999999999999996</v>
      </c>
      <c r="K34">
        <v>4.2</v>
      </c>
      <c r="L34">
        <v>4.7</v>
      </c>
      <c r="M34">
        <v>4</v>
      </c>
      <c r="N34">
        <v>4.4000000000000004</v>
      </c>
      <c r="O34">
        <v>4.8</v>
      </c>
      <c r="P34">
        <v>3.3</v>
      </c>
      <c r="Q34">
        <v>6.3</v>
      </c>
      <c r="R34">
        <v>7.6</v>
      </c>
      <c r="S34">
        <v>9.1</v>
      </c>
      <c r="T34">
        <v>2.2000000000000002</v>
      </c>
      <c r="U34">
        <v>2.4</v>
      </c>
      <c r="V34">
        <v>3.8</v>
      </c>
      <c r="W34">
        <v>9.1</v>
      </c>
      <c r="X34">
        <v>4.9000000000000004</v>
      </c>
      <c r="Y34">
        <v>3.5</v>
      </c>
      <c r="Z34">
        <v>4.8</v>
      </c>
      <c r="AA34">
        <v>3.8</v>
      </c>
      <c r="AB34">
        <v>6.3</v>
      </c>
      <c r="AC34">
        <v>6.6</v>
      </c>
      <c r="AD34">
        <v>9.3000000000000007</v>
      </c>
      <c r="AE34">
        <v>4.7</v>
      </c>
      <c r="AF34">
        <v>7.4</v>
      </c>
      <c r="AG34">
        <v>6.6</v>
      </c>
      <c r="AH34">
        <v>2.1</v>
      </c>
      <c r="AJ34" t="s">
        <v>25</v>
      </c>
      <c r="AK34" t="s">
        <v>48</v>
      </c>
    </row>
    <row r="35" spans="1:38" x14ac:dyDescent="0.35">
      <c r="A35" t="s">
        <v>52</v>
      </c>
      <c r="B35">
        <v>1.5</v>
      </c>
      <c r="C35">
        <v>1.4</v>
      </c>
      <c r="D35">
        <v>1.5</v>
      </c>
      <c r="E35">
        <v>1.6</v>
      </c>
      <c r="F35">
        <v>1.7</v>
      </c>
      <c r="G35">
        <v>1.7</v>
      </c>
      <c r="H35">
        <v>1.7</v>
      </c>
      <c r="I35">
        <v>1.7</v>
      </c>
      <c r="J35">
        <v>1.8</v>
      </c>
      <c r="K35">
        <v>1.8</v>
      </c>
      <c r="L35">
        <v>1.8</v>
      </c>
      <c r="M35">
        <v>1.6</v>
      </c>
      <c r="N35">
        <v>1.8</v>
      </c>
      <c r="O35">
        <v>1.7</v>
      </c>
      <c r="P35">
        <v>1.9</v>
      </c>
      <c r="Q35">
        <v>1.9</v>
      </c>
      <c r="R35">
        <v>1.8</v>
      </c>
      <c r="S35">
        <v>2</v>
      </c>
      <c r="T35">
        <v>1.9</v>
      </c>
      <c r="U35">
        <v>1.9</v>
      </c>
      <c r="V35">
        <v>2</v>
      </c>
      <c r="W35">
        <v>2</v>
      </c>
      <c r="X35">
        <v>1.8</v>
      </c>
      <c r="Y35">
        <v>1.9</v>
      </c>
      <c r="Z35">
        <v>1.8</v>
      </c>
      <c r="AA35">
        <v>1.7</v>
      </c>
      <c r="AB35">
        <v>1.5</v>
      </c>
      <c r="AC35">
        <v>1.3</v>
      </c>
      <c r="AD35">
        <v>1.3</v>
      </c>
      <c r="AE35">
        <v>1.2</v>
      </c>
      <c r="AF35">
        <v>1.1000000000000001</v>
      </c>
      <c r="AG35">
        <v>1.2</v>
      </c>
      <c r="AH35">
        <v>1.3</v>
      </c>
      <c r="AJ35" t="s">
        <v>25</v>
      </c>
      <c r="AK35" t="s">
        <v>48</v>
      </c>
    </row>
    <row r="36" spans="1:38" x14ac:dyDescent="0.35">
      <c r="A36" t="s">
        <v>53</v>
      </c>
      <c r="B36">
        <v>0</v>
      </c>
      <c r="C36">
        <v>0</v>
      </c>
      <c r="D36">
        <v>0</v>
      </c>
      <c r="E36">
        <v>0</v>
      </c>
      <c r="F36">
        <v>0</v>
      </c>
      <c r="G36">
        <v>0.1</v>
      </c>
      <c r="H36">
        <v>0.1</v>
      </c>
      <c r="I36">
        <v>0.1</v>
      </c>
      <c r="J36">
        <v>0.1</v>
      </c>
      <c r="K36">
        <v>0.1</v>
      </c>
      <c r="L36">
        <v>0.1</v>
      </c>
      <c r="M36">
        <v>0.1</v>
      </c>
      <c r="N36">
        <v>0.1</v>
      </c>
      <c r="O36">
        <v>0.1</v>
      </c>
      <c r="P36">
        <v>0.1</v>
      </c>
      <c r="Q36">
        <v>0.1</v>
      </c>
      <c r="R36">
        <v>0.2</v>
      </c>
      <c r="S36">
        <v>0.2</v>
      </c>
      <c r="T36">
        <v>0.2</v>
      </c>
      <c r="U36">
        <v>0.1</v>
      </c>
      <c r="V36">
        <v>0.1</v>
      </c>
      <c r="W36">
        <v>0.2</v>
      </c>
      <c r="X36">
        <v>0.2</v>
      </c>
      <c r="Y36">
        <v>0.2</v>
      </c>
      <c r="Z36">
        <v>0.2</v>
      </c>
      <c r="AA36">
        <v>0.2</v>
      </c>
      <c r="AB36">
        <v>0.2</v>
      </c>
      <c r="AC36">
        <v>0.2</v>
      </c>
      <c r="AD36">
        <v>0.2</v>
      </c>
      <c r="AE36">
        <v>0.2</v>
      </c>
      <c r="AF36">
        <v>0.3</v>
      </c>
      <c r="AG36">
        <v>0.3</v>
      </c>
      <c r="AH36">
        <v>0.3</v>
      </c>
      <c r="AJ36" t="s">
        <v>54</v>
      </c>
      <c r="AK36" t="s">
        <v>48</v>
      </c>
    </row>
    <row r="37" spans="1:38" x14ac:dyDescent="0.35">
      <c r="A37" t="s">
        <v>55</v>
      </c>
      <c r="B37">
        <v>39</v>
      </c>
      <c r="C37">
        <v>35.4</v>
      </c>
      <c r="D37">
        <v>40.4</v>
      </c>
      <c r="E37">
        <v>40.799999999999997</v>
      </c>
      <c r="F37">
        <v>47.1</v>
      </c>
      <c r="G37">
        <v>64.7</v>
      </c>
      <c r="H37">
        <v>74.5</v>
      </c>
      <c r="I37">
        <v>84.4</v>
      </c>
      <c r="J37">
        <v>102.3</v>
      </c>
      <c r="K37">
        <v>100.9</v>
      </c>
      <c r="L37">
        <v>105.8</v>
      </c>
      <c r="M37">
        <v>102.9</v>
      </c>
      <c r="N37">
        <v>109.2</v>
      </c>
      <c r="O37">
        <v>104.3</v>
      </c>
      <c r="P37">
        <v>113.3</v>
      </c>
      <c r="Q37">
        <v>116.4</v>
      </c>
      <c r="R37">
        <v>120.7</v>
      </c>
      <c r="S37">
        <v>131.19999999999999</v>
      </c>
      <c r="T37">
        <v>135.69999999999999</v>
      </c>
      <c r="U37">
        <v>136.19999999999999</v>
      </c>
      <c r="V37">
        <v>144.69999999999999</v>
      </c>
      <c r="W37">
        <v>148.4</v>
      </c>
      <c r="X37">
        <v>148.1</v>
      </c>
      <c r="Y37">
        <v>149.1</v>
      </c>
      <c r="Z37">
        <v>154.1</v>
      </c>
      <c r="AA37">
        <v>160.80000000000001</v>
      </c>
      <c r="AB37">
        <v>160.6</v>
      </c>
      <c r="AC37">
        <v>163</v>
      </c>
      <c r="AD37">
        <v>163.9</v>
      </c>
      <c r="AE37">
        <v>168.2</v>
      </c>
      <c r="AF37">
        <v>170.3</v>
      </c>
      <c r="AG37">
        <v>177</v>
      </c>
      <c r="AH37">
        <v>182.8</v>
      </c>
    </row>
    <row r="38" spans="1:38" x14ac:dyDescent="0.35">
      <c r="A38" t="s">
        <v>56</v>
      </c>
      <c r="B38">
        <v>0.3</v>
      </c>
      <c r="C38">
        <v>0.5</v>
      </c>
      <c r="D38">
        <v>1.6</v>
      </c>
      <c r="E38">
        <v>5.5</v>
      </c>
      <c r="F38">
        <v>13.5</v>
      </c>
      <c r="G38">
        <v>29.4</v>
      </c>
      <c r="H38">
        <v>41.1</v>
      </c>
      <c r="I38">
        <v>52.2</v>
      </c>
      <c r="J38">
        <v>60.1</v>
      </c>
      <c r="K38">
        <v>68.2</v>
      </c>
      <c r="L38">
        <v>75.2</v>
      </c>
      <c r="M38">
        <v>81.8</v>
      </c>
      <c r="N38">
        <v>86.6</v>
      </c>
      <c r="O38">
        <v>91.1</v>
      </c>
      <c r="P38">
        <v>94.9</v>
      </c>
      <c r="Q38">
        <v>99.4</v>
      </c>
      <c r="R38">
        <v>105.8</v>
      </c>
      <c r="S38">
        <v>113</v>
      </c>
      <c r="T38">
        <v>121</v>
      </c>
      <c r="U38">
        <v>130.30000000000001</v>
      </c>
      <c r="V38">
        <v>137.69999999999999</v>
      </c>
      <c r="W38">
        <v>140.80000000000001</v>
      </c>
      <c r="X38">
        <v>143.19999999999999</v>
      </c>
      <c r="Y38">
        <v>145.30000000000001</v>
      </c>
      <c r="Z38">
        <v>149.5</v>
      </c>
      <c r="AA38">
        <v>154.1</v>
      </c>
      <c r="AB38">
        <v>155.80000000000001</v>
      </c>
      <c r="AC38">
        <v>156.19999999999999</v>
      </c>
      <c r="AD38">
        <v>157.9</v>
      </c>
      <c r="AE38">
        <v>162.1</v>
      </c>
      <c r="AF38">
        <v>166.2</v>
      </c>
      <c r="AG38">
        <v>172.6</v>
      </c>
      <c r="AH38">
        <v>178.1</v>
      </c>
      <c r="AJ38" t="s">
        <v>25</v>
      </c>
      <c r="AK38" t="s">
        <v>57</v>
      </c>
    </row>
    <row r="39" spans="1:38" x14ac:dyDescent="0.35">
      <c r="A39" t="s">
        <v>58</v>
      </c>
      <c r="B39">
        <v>38.6</v>
      </c>
      <c r="C39">
        <v>34.700000000000003</v>
      </c>
      <c r="D39">
        <v>38.6</v>
      </c>
      <c r="E39">
        <v>35.1</v>
      </c>
      <c r="F39">
        <v>33.4</v>
      </c>
      <c r="G39">
        <v>34.9</v>
      </c>
      <c r="H39">
        <v>33</v>
      </c>
      <c r="I39">
        <v>31.9</v>
      </c>
      <c r="J39">
        <v>41.8</v>
      </c>
      <c r="K39">
        <v>32.200000000000003</v>
      </c>
      <c r="L39">
        <v>30.3</v>
      </c>
      <c r="M39">
        <v>20.9</v>
      </c>
      <c r="N39">
        <v>22.4</v>
      </c>
      <c r="O39">
        <v>13</v>
      </c>
      <c r="P39">
        <v>18.3</v>
      </c>
      <c r="Q39">
        <v>16.8</v>
      </c>
      <c r="R39">
        <v>14.7</v>
      </c>
      <c r="S39">
        <v>18</v>
      </c>
      <c r="T39">
        <v>14.4</v>
      </c>
      <c r="U39">
        <v>5.7</v>
      </c>
      <c r="V39">
        <v>6.7</v>
      </c>
      <c r="W39">
        <v>7.3</v>
      </c>
      <c r="X39">
        <v>4.5999999999999996</v>
      </c>
      <c r="Y39">
        <v>3.4</v>
      </c>
      <c r="Z39">
        <v>4.2</v>
      </c>
      <c r="AA39">
        <v>6.4</v>
      </c>
      <c r="AB39">
        <v>4.4000000000000004</v>
      </c>
      <c r="AC39">
        <v>6.4</v>
      </c>
      <c r="AD39">
        <v>5.7</v>
      </c>
      <c r="AE39">
        <v>5.7</v>
      </c>
      <c r="AF39">
        <v>3.8</v>
      </c>
      <c r="AG39">
        <v>4</v>
      </c>
      <c r="AH39">
        <v>4.3</v>
      </c>
      <c r="AJ39" t="s">
        <v>25</v>
      </c>
      <c r="AK39" t="s">
        <v>57</v>
      </c>
    </row>
    <row r="40" spans="1:38" x14ac:dyDescent="0.35">
      <c r="A40" t="s">
        <v>53</v>
      </c>
      <c r="B40">
        <v>0.2</v>
      </c>
      <c r="C40">
        <v>0.2</v>
      </c>
      <c r="D40">
        <v>0.2</v>
      </c>
      <c r="E40">
        <v>0.2</v>
      </c>
      <c r="F40">
        <v>0.2</v>
      </c>
      <c r="G40">
        <v>0.3</v>
      </c>
      <c r="H40">
        <v>0.3</v>
      </c>
      <c r="I40">
        <v>0.4</v>
      </c>
      <c r="J40">
        <v>0.5</v>
      </c>
      <c r="K40">
        <v>0.5</v>
      </c>
      <c r="L40">
        <v>0.3</v>
      </c>
      <c r="M40">
        <v>0.2</v>
      </c>
      <c r="N40">
        <v>0.2</v>
      </c>
      <c r="O40">
        <v>0.2</v>
      </c>
      <c r="P40">
        <v>0.2</v>
      </c>
      <c r="Q40">
        <v>0.2</v>
      </c>
      <c r="R40">
        <v>0.2</v>
      </c>
      <c r="S40">
        <v>0.2</v>
      </c>
      <c r="T40">
        <v>0.2</v>
      </c>
      <c r="U40">
        <v>0.2</v>
      </c>
      <c r="V40">
        <v>0.2</v>
      </c>
      <c r="W40">
        <v>0.2</v>
      </c>
      <c r="X40">
        <v>0.3</v>
      </c>
      <c r="Y40">
        <v>0.2</v>
      </c>
      <c r="Z40">
        <v>0.3</v>
      </c>
      <c r="AA40">
        <v>0.3</v>
      </c>
      <c r="AB40">
        <v>0.3</v>
      </c>
      <c r="AC40">
        <v>0.3</v>
      </c>
      <c r="AD40">
        <v>0.3</v>
      </c>
      <c r="AE40">
        <v>0.3</v>
      </c>
      <c r="AF40">
        <v>0.3</v>
      </c>
      <c r="AG40">
        <v>0.4</v>
      </c>
      <c r="AH40">
        <v>0.3</v>
      </c>
      <c r="AJ40" t="s">
        <v>25</v>
      </c>
      <c r="AK40" t="s">
        <v>57</v>
      </c>
      <c r="AL40" t="s">
        <v>59</v>
      </c>
    </row>
    <row r="41" spans="1:38" x14ac:dyDescent="0.3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0.1</v>
      </c>
      <c r="Z41">
        <v>0.1</v>
      </c>
      <c r="AA41">
        <v>0.1</v>
      </c>
      <c r="AB41">
        <v>0.1</v>
      </c>
      <c r="AC41">
        <v>0.1</v>
      </c>
      <c r="AD41">
        <v>0.1</v>
      </c>
      <c r="AE41">
        <v>0.1</v>
      </c>
      <c r="AF41">
        <v>0.1</v>
      </c>
      <c r="AG41">
        <v>0</v>
      </c>
      <c r="AH41">
        <v>0</v>
      </c>
      <c r="AJ41" t="s">
        <v>36</v>
      </c>
      <c r="AK41" t="s">
        <v>57</v>
      </c>
    </row>
    <row r="42" spans="1:38" x14ac:dyDescent="0.35">
      <c r="A42" t="s">
        <v>60</v>
      </c>
      <c r="B42">
        <v>21.8</v>
      </c>
      <c r="C42">
        <v>18.8</v>
      </c>
      <c r="D42">
        <v>17.5</v>
      </c>
      <c r="E42">
        <v>17.5</v>
      </c>
      <c r="F42">
        <v>16.2</v>
      </c>
      <c r="G42">
        <v>16.8</v>
      </c>
      <c r="H42">
        <v>17.899999999999999</v>
      </c>
      <c r="I42">
        <v>16.399999999999999</v>
      </c>
      <c r="J42">
        <v>15.3</v>
      </c>
      <c r="K42">
        <v>15.2</v>
      </c>
      <c r="L42">
        <v>14.4</v>
      </c>
      <c r="M42">
        <v>7.5</v>
      </c>
      <c r="N42">
        <v>9.3000000000000007</v>
      </c>
      <c r="O42">
        <v>7.4</v>
      </c>
      <c r="P42">
        <v>6.2</v>
      </c>
      <c r="Q42">
        <v>6.1</v>
      </c>
      <c r="R42">
        <v>5.9</v>
      </c>
      <c r="S42">
        <v>7.2</v>
      </c>
      <c r="T42">
        <v>5.8</v>
      </c>
      <c r="U42">
        <v>3.9</v>
      </c>
      <c r="V42">
        <v>4.3</v>
      </c>
      <c r="W42">
        <v>6.7</v>
      </c>
      <c r="X42">
        <v>5.8</v>
      </c>
      <c r="Y42">
        <v>5.6</v>
      </c>
      <c r="Z42">
        <v>5.2</v>
      </c>
      <c r="AA42">
        <v>6.8</v>
      </c>
      <c r="AB42">
        <v>5.8</v>
      </c>
      <c r="AC42">
        <v>5.4</v>
      </c>
      <c r="AD42">
        <v>7.4</v>
      </c>
      <c r="AE42">
        <v>7.3</v>
      </c>
      <c r="AF42">
        <v>6.6</v>
      </c>
      <c r="AG42">
        <v>6.3</v>
      </c>
      <c r="AH42">
        <v>6.7</v>
      </c>
    </row>
    <row r="43" spans="1:38" x14ac:dyDescent="0.35">
      <c r="A43" t="s">
        <v>58</v>
      </c>
      <c r="AA43">
        <v>1.9</v>
      </c>
      <c r="AB43">
        <v>1.6</v>
      </c>
      <c r="AC43">
        <v>1.5</v>
      </c>
      <c r="AD43">
        <v>2.9</v>
      </c>
      <c r="AE43">
        <v>3</v>
      </c>
      <c r="AF43">
        <v>2.5</v>
      </c>
      <c r="AG43">
        <v>2.6</v>
      </c>
      <c r="AH43">
        <v>3</v>
      </c>
      <c r="AJ43" t="s">
        <v>25</v>
      </c>
      <c r="AK43" t="s">
        <v>57</v>
      </c>
    </row>
    <row r="44" spans="1:38" x14ac:dyDescent="0.35">
      <c r="A44" t="s">
        <v>53</v>
      </c>
      <c r="B44">
        <v>2.5</v>
      </c>
      <c r="C44">
        <v>2.5</v>
      </c>
      <c r="D44">
        <v>2.5</v>
      </c>
      <c r="E44">
        <v>3.2</v>
      </c>
      <c r="F44">
        <v>3.5</v>
      </c>
      <c r="G44">
        <v>4.4000000000000004</v>
      </c>
      <c r="H44">
        <v>4.9000000000000004</v>
      </c>
      <c r="I44">
        <v>5.2</v>
      </c>
      <c r="J44">
        <v>6.3</v>
      </c>
      <c r="K44">
        <v>6.4</v>
      </c>
      <c r="L44">
        <v>5.5</v>
      </c>
      <c r="M44">
        <v>3.9</v>
      </c>
      <c r="N44">
        <v>3.8</v>
      </c>
      <c r="O44">
        <v>3.5</v>
      </c>
      <c r="P44">
        <v>3.2</v>
      </c>
      <c r="Q44">
        <v>3</v>
      </c>
      <c r="R44">
        <v>3.2</v>
      </c>
      <c r="S44">
        <v>3</v>
      </c>
      <c r="T44">
        <v>2.7</v>
      </c>
      <c r="U44">
        <v>1.9</v>
      </c>
      <c r="V44">
        <v>2.5</v>
      </c>
      <c r="W44">
        <v>3.4</v>
      </c>
      <c r="X44">
        <v>3</v>
      </c>
      <c r="Y44">
        <v>2.7</v>
      </c>
      <c r="Z44">
        <v>2.8</v>
      </c>
      <c r="AA44">
        <v>2.8</v>
      </c>
      <c r="AB44">
        <v>2.7</v>
      </c>
      <c r="AC44">
        <v>2.7</v>
      </c>
      <c r="AD44">
        <v>2.9</v>
      </c>
      <c r="AE44">
        <v>2.6</v>
      </c>
      <c r="AF44">
        <v>2.5</v>
      </c>
      <c r="AG44">
        <v>2.6</v>
      </c>
      <c r="AH44">
        <v>2.7</v>
      </c>
      <c r="AJ44" t="s">
        <v>25</v>
      </c>
      <c r="AK44" t="s">
        <v>57</v>
      </c>
      <c r="AL44" t="s">
        <v>59</v>
      </c>
    </row>
    <row r="45" spans="1:38" x14ac:dyDescent="0.35">
      <c r="A45" t="s">
        <v>37</v>
      </c>
      <c r="B45">
        <v>19.3</v>
      </c>
      <c r="C45">
        <v>16.3</v>
      </c>
      <c r="D45">
        <v>15</v>
      </c>
      <c r="E45">
        <v>14.4</v>
      </c>
      <c r="F45">
        <v>12.7</v>
      </c>
      <c r="G45">
        <v>12.4</v>
      </c>
      <c r="H45">
        <v>13</v>
      </c>
      <c r="I45">
        <v>11.3</v>
      </c>
      <c r="J45">
        <v>9</v>
      </c>
      <c r="K45">
        <v>8.8000000000000007</v>
      </c>
      <c r="L45">
        <v>8.9</v>
      </c>
      <c r="M45">
        <v>3.6</v>
      </c>
      <c r="N45">
        <v>5.5</v>
      </c>
      <c r="O45">
        <v>3.9</v>
      </c>
      <c r="P45">
        <v>3</v>
      </c>
      <c r="Q45">
        <v>3.1</v>
      </c>
      <c r="R45">
        <v>2.7</v>
      </c>
      <c r="S45">
        <v>4.2</v>
      </c>
      <c r="T45">
        <v>3</v>
      </c>
      <c r="U45">
        <v>1.9</v>
      </c>
      <c r="V45">
        <v>1.8</v>
      </c>
      <c r="W45">
        <v>3.2</v>
      </c>
      <c r="X45">
        <v>2.8</v>
      </c>
      <c r="Y45">
        <v>2.8</v>
      </c>
      <c r="Z45">
        <v>2.4</v>
      </c>
      <c r="AA45">
        <v>1.9</v>
      </c>
      <c r="AB45">
        <v>1.3</v>
      </c>
      <c r="AC45">
        <v>1</v>
      </c>
      <c r="AD45">
        <v>1.4</v>
      </c>
      <c r="AE45">
        <v>1.4</v>
      </c>
      <c r="AF45">
        <v>1.4</v>
      </c>
      <c r="AG45">
        <v>0.9</v>
      </c>
      <c r="AH45">
        <v>0.8</v>
      </c>
      <c r="AJ45" t="s">
        <v>36</v>
      </c>
      <c r="AK45" t="s">
        <v>57</v>
      </c>
    </row>
    <row r="46" spans="1:38" x14ac:dyDescent="0.35">
      <c r="A46" t="s">
        <v>61</v>
      </c>
      <c r="AA46">
        <v>0.2</v>
      </c>
      <c r="AB46">
        <v>0.1</v>
      </c>
      <c r="AC46">
        <v>0.2</v>
      </c>
      <c r="AD46">
        <v>0.2</v>
      </c>
      <c r="AE46">
        <v>0.2</v>
      </c>
      <c r="AF46">
        <v>0.2</v>
      </c>
      <c r="AG46">
        <v>0.1</v>
      </c>
      <c r="AH46">
        <v>0.2</v>
      </c>
      <c r="AJ46" t="s">
        <v>25</v>
      </c>
      <c r="AK46" t="s">
        <v>57</v>
      </c>
    </row>
    <row r="47" spans="1:38" x14ac:dyDescent="0.35">
      <c r="A47" t="s">
        <v>56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t="s">
        <v>62</v>
      </c>
      <c r="AB47" t="s">
        <v>62</v>
      </c>
      <c r="AC47" t="s">
        <v>62</v>
      </c>
      <c r="AD47" t="s">
        <v>62</v>
      </c>
      <c r="AE47" t="s">
        <v>62</v>
      </c>
      <c r="AF47" t="s">
        <v>62</v>
      </c>
      <c r="AG47" t="s">
        <v>62</v>
      </c>
      <c r="AH47" t="s">
        <v>62</v>
      </c>
    </row>
    <row r="48" spans="1:38" x14ac:dyDescent="0.35">
      <c r="A48" t="s">
        <v>63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t="s">
        <v>45</v>
      </c>
      <c r="AB48" t="s">
        <v>45</v>
      </c>
      <c r="AC48" t="s">
        <v>45</v>
      </c>
      <c r="AD48" t="s">
        <v>45</v>
      </c>
      <c r="AE48" t="s">
        <v>45</v>
      </c>
      <c r="AF48" t="s">
        <v>45</v>
      </c>
      <c r="AG48" t="s">
        <v>45</v>
      </c>
      <c r="AH48" t="s">
        <v>45</v>
      </c>
    </row>
    <row r="49" spans="1:38" x14ac:dyDescent="0.35">
      <c r="A49" t="s">
        <v>64</v>
      </c>
      <c r="B49">
        <v>30.5</v>
      </c>
      <c r="C49">
        <v>29.2</v>
      </c>
      <c r="D49">
        <v>29.4</v>
      </c>
      <c r="E49">
        <v>28.9</v>
      </c>
      <c r="F49">
        <v>27.6</v>
      </c>
      <c r="G49">
        <v>26.3</v>
      </c>
      <c r="H49">
        <v>25.6</v>
      </c>
      <c r="I49">
        <v>23.9</v>
      </c>
      <c r="J49">
        <v>21</v>
      </c>
      <c r="K49">
        <v>20.7</v>
      </c>
      <c r="L49">
        <v>18</v>
      </c>
      <c r="M49">
        <v>17.3</v>
      </c>
      <c r="N49">
        <v>16.5</v>
      </c>
      <c r="O49">
        <v>16.600000000000001</v>
      </c>
      <c r="P49">
        <v>15.7</v>
      </c>
      <c r="Q49">
        <v>15.5</v>
      </c>
      <c r="R49">
        <v>14.6</v>
      </c>
      <c r="S49">
        <v>13.4</v>
      </c>
      <c r="T49">
        <v>12.6</v>
      </c>
      <c r="U49">
        <v>10.5</v>
      </c>
      <c r="V49">
        <v>9.6</v>
      </c>
      <c r="W49">
        <v>9.6</v>
      </c>
      <c r="X49">
        <v>8.3000000000000007</v>
      </c>
      <c r="Y49">
        <v>7.9</v>
      </c>
      <c r="Z49">
        <v>7.8</v>
      </c>
      <c r="AA49">
        <v>8.1999999999999993</v>
      </c>
      <c r="AB49">
        <v>8.5</v>
      </c>
      <c r="AC49">
        <v>7.9</v>
      </c>
      <c r="AD49">
        <v>7.6</v>
      </c>
      <c r="AE49">
        <v>8.4</v>
      </c>
      <c r="AF49">
        <v>8.1</v>
      </c>
      <c r="AG49">
        <v>8.5</v>
      </c>
      <c r="AH49">
        <v>7.6</v>
      </c>
    </row>
    <row r="50" spans="1:38" x14ac:dyDescent="0.35">
      <c r="A50" t="s">
        <v>63</v>
      </c>
      <c r="B50">
        <v>24.7</v>
      </c>
      <c r="C50">
        <v>23.6</v>
      </c>
      <c r="D50">
        <v>23.6</v>
      </c>
      <c r="E50">
        <v>22.8</v>
      </c>
      <c r="F50">
        <v>21.5</v>
      </c>
      <c r="G50">
        <v>19.8</v>
      </c>
      <c r="H50">
        <v>18.100000000000001</v>
      </c>
      <c r="I50">
        <v>16.600000000000001</v>
      </c>
      <c r="J50">
        <v>14.1</v>
      </c>
      <c r="K50">
        <v>14.5</v>
      </c>
      <c r="L50">
        <v>14</v>
      </c>
      <c r="M50">
        <v>13.7</v>
      </c>
      <c r="N50">
        <v>13</v>
      </c>
      <c r="O50">
        <v>12.5</v>
      </c>
      <c r="P50">
        <v>12.2</v>
      </c>
      <c r="Q50">
        <v>11.8</v>
      </c>
      <c r="R50">
        <v>11</v>
      </c>
      <c r="S50">
        <v>10.199999999999999</v>
      </c>
      <c r="T50">
        <v>10.199999999999999</v>
      </c>
      <c r="U50">
        <v>9</v>
      </c>
      <c r="V50">
        <v>7.8</v>
      </c>
      <c r="W50">
        <v>7.1</v>
      </c>
      <c r="X50">
        <v>6.1</v>
      </c>
      <c r="Y50">
        <v>5.9</v>
      </c>
      <c r="Z50">
        <v>6.1</v>
      </c>
      <c r="AA50">
        <v>5.3</v>
      </c>
      <c r="AB50">
        <v>5.4</v>
      </c>
      <c r="AC50">
        <v>5.3</v>
      </c>
      <c r="AD50">
        <v>5</v>
      </c>
      <c r="AE50">
        <v>6.1</v>
      </c>
      <c r="AF50">
        <v>5.9</v>
      </c>
      <c r="AG50">
        <v>6</v>
      </c>
      <c r="AH50">
        <v>5.0999999999999996</v>
      </c>
      <c r="AJ50" t="s">
        <v>25</v>
      </c>
      <c r="AK50" t="s">
        <v>57</v>
      </c>
      <c r="AL50" t="s">
        <v>59</v>
      </c>
    </row>
    <row r="51" spans="1:38" x14ac:dyDescent="0.35">
      <c r="A51" t="s">
        <v>46</v>
      </c>
      <c r="B51">
        <v>5.4</v>
      </c>
      <c r="C51">
        <v>5.0999999999999996</v>
      </c>
      <c r="D51">
        <v>5.4</v>
      </c>
      <c r="E51">
        <v>5.5</v>
      </c>
      <c r="F51">
        <v>5.3</v>
      </c>
      <c r="G51">
        <v>5.5</v>
      </c>
      <c r="H51">
        <v>6.5</v>
      </c>
      <c r="I51">
        <v>6.2</v>
      </c>
      <c r="J51">
        <v>5.6</v>
      </c>
      <c r="K51">
        <v>5</v>
      </c>
      <c r="L51">
        <v>3</v>
      </c>
      <c r="M51">
        <v>2.9</v>
      </c>
      <c r="N51">
        <v>2.9</v>
      </c>
      <c r="O51">
        <v>3.4</v>
      </c>
      <c r="P51">
        <v>2.8</v>
      </c>
      <c r="Q51">
        <v>2.9</v>
      </c>
      <c r="R51">
        <v>2.9</v>
      </c>
      <c r="S51">
        <v>2.6</v>
      </c>
      <c r="T51">
        <v>1.9</v>
      </c>
      <c r="U51">
        <v>1.1000000000000001</v>
      </c>
      <c r="V51">
        <v>1.3</v>
      </c>
      <c r="W51">
        <v>1.8</v>
      </c>
      <c r="X51">
        <v>1.5</v>
      </c>
      <c r="Y51">
        <v>1.3</v>
      </c>
      <c r="Z51">
        <v>1</v>
      </c>
      <c r="AA51">
        <v>1</v>
      </c>
      <c r="AB51">
        <v>1.2</v>
      </c>
      <c r="AC51">
        <v>1</v>
      </c>
      <c r="AD51">
        <v>1.1000000000000001</v>
      </c>
      <c r="AE51">
        <v>0.9</v>
      </c>
      <c r="AF51">
        <v>0.9</v>
      </c>
      <c r="AG51">
        <v>1.2</v>
      </c>
      <c r="AH51">
        <v>1.1000000000000001</v>
      </c>
      <c r="AJ51" t="s">
        <v>36</v>
      </c>
      <c r="AK51" t="s">
        <v>57</v>
      </c>
    </row>
    <row r="52" spans="1:38" x14ac:dyDescent="0.35">
      <c r="A52" t="s">
        <v>53</v>
      </c>
      <c r="B52">
        <v>0.5</v>
      </c>
      <c r="C52">
        <v>0.5</v>
      </c>
      <c r="D52">
        <v>0.5</v>
      </c>
      <c r="E52">
        <v>0.6</v>
      </c>
      <c r="F52">
        <v>0.7</v>
      </c>
      <c r="G52">
        <v>0.9</v>
      </c>
      <c r="H52">
        <v>1</v>
      </c>
      <c r="I52">
        <v>1</v>
      </c>
      <c r="J52">
        <v>1.3</v>
      </c>
      <c r="K52">
        <v>1.3</v>
      </c>
      <c r="L52">
        <v>1</v>
      </c>
      <c r="M52">
        <v>0.7</v>
      </c>
      <c r="N52">
        <v>0.6</v>
      </c>
      <c r="O52">
        <v>0.8</v>
      </c>
      <c r="P52">
        <v>0.7</v>
      </c>
      <c r="Q52">
        <v>0.8</v>
      </c>
      <c r="R52">
        <v>0.8</v>
      </c>
      <c r="S52">
        <v>0.6</v>
      </c>
      <c r="T52">
        <v>0.6</v>
      </c>
      <c r="U52">
        <v>0.4</v>
      </c>
      <c r="V52">
        <v>0.6</v>
      </c>
      <c r="W52">
        <v>0.7</v>
      </c>
      <c r="X52">
        <v>0.7</v>
      </c>
      <c r="Y52">
        <v>0.7</v>
      </c>
      <c r="Z52">
        <v>0.8</v>
      </c>
      <c r="AA52">
        <v>0.8</v>
      </c>
      <c r="AB52">
        <v>0.9</v>
      </c>
      <c r="AC52">
        <v>0.7</v>
      </c>
      <c r="AD52">
        <v>0.8</v>
      </c>
      <c r="AE52">
        <v>0.8</v>
      </c>
      <c r="AF52">
        <v>0.8</v>
      </c>
      <c r="AG52">
        <v>0.9</v>
      </c>
      <c r="AH52">
        <v>0.8</v>
      </c>
      <c r="AJ52" t="s">
        <v>25</v>
      </c>
      <c r="AK52" t="s">
        <v>57</v>
      </c>
      <c r="AL52" t="s">
        <v>59</v>
      </c>
    </row>
    <row r="53" spans="1:38" x14ac:dyDescent="0.35">
      <c r="A53" t="s">
        <v>61</v>
      </c>
      <c r="AA53">
        <v>1.1000000000000001</v>
      </c>
      <c r="AB53">
        <v>1.1000000000000001</v>
      </c>
      <c r="AC53">
        <v>0.8</v>
      </c>
      <c r="AD53">
        <v>0.8</v>
      </c>
      <c r="AE53">
        <v>0.6</v>
      </c>
      <c r="AF53">
        <v>0.5</v>
      </c>
      <c r="AG53">
        <v>0.4</v>
      </c>
      <c r="AH53">
        <v>0.6</v>
      </c>
      <c r="AJ53" t="s">
        <v>25</v>
      </c>
      <c r="AK53" t="s">
        <v>57</v>
      </c>
    </row>
    <row r="54" spans="1:38" x14ac:dyDescent="0.35">
      <c r="A54" t="s">
        <v>58</v>
      </c>
      <c r="AA54" t="s">
        <v>45</v>
      </c>
      <c r="AB54" t="s">
        <v>45</v>
      </c>
      <c r="AC54" t="s">
        <v>45</v>
      </c>
      <c r="AD54" t="s">
        <v>45</v>
      </c>
      <c r="AE54" t="s">
        <v>45</v>
      </c>
      <c r="AF54" t="s">
        <v>45</v>
      </c>
      <c r="AG54" t="s">
        <v>45</v>
      </c>
      <c r="AH54" t="s">
        <v>45</v>
      </c>
    </row>
    <row r="55" spans="1:38" x14ac:dyDescent="0.35">
      <c r="A55" t="s">
        <v>65</v>
      </c>
      <c r="B55">
        <v>0</v>
      </c>
      <c r="C55">
        <v>0</v>
      </c>
      <c r="D55">
        <v>0</v>
      </c>
      <c r="E55">
        <v>0.1</v>
      </c>
      <c r="F55">
        <v>0.1</v>
      </c>
      <c r="G55">
        <v>0.1</v>
      </c>
      <c r="H55">
        <v>0.1</v>
      </c>
      <c r="I55">
        <v>0.1</v>
      </c>
      <c r="J55">
        <v>0.1</v>
      </c>
      <c r="K55">
        <v>0.1</v>
      </c>
      <c r="L55">
        <v>0.2</v>
      </c>
      <c r="M55">
        <v>0.2</v>
      </c>
      <c r="N55">
        <v>0.5</v>
      </c>
      <c r="O55">
        <v>0.5</v>
      </c>
      <c r="P55">
        <v>0.5</v>
      </c>
      <c r="Q55">
        <v>0.4</v>
      </c>
      <c r="R55">
        <v>0.6</v>
      </c>
      <c r="S55">
        <v>0.5</v>
      </c>
      <c r="T55">
        <v>0.5</v>
      </c>
      <c r="U55">
        <v>0.4</v>
      </c>
      <c r="V55">
        <v>0.4</v>
      </c>
      <c r="W55">
        <v>0.5</v>
      </c>
      <c r="X55">
        <v>0.5</v>
      </c>
      <c r="Y55">
        <v>0.5</v>
      </c>
      <c r="Z55">
        <v>0.5</v>
      </c>
      <c r="AA55">
        <v>0.8</v>
      </c>
      <c r="AB55">
        <v>0.7</v>
      </c>
      <c r="AC55">
        <v>0.9</v>
      </c>
      <c r="AD55">
        <v>0.7</v>
      </c>
      <c r="AE55">
        <v>1.1000000000000001</v>
      </c>
      <c r="AF55">
        <v>1.3</v>
      </c>
      <c r="AG55">
        <v>1.1000000000000001</v>
      </c>
      <c r="AH55">
        <v>1.1000000000000001</v>
      </c>
    </row>
    <row r="56" spans="1:38" x14ac:dyDescent="0.35">
      <c r="A56" t="s">
        <v>53</v>
      </c>
      <c r="B56">
        <v>0</v>
      </c>
      <c r="C56">
        <v>0</v>
      </c>
      <c r="D56">
        <v>0</v>
      </c>
      <c r="E56">
        <v>0.1</v>
      </c>
      <c r="F56">
        <v>0.1</v>
      </c>
      <c r="G56">
        <v>0.1</v>
      </c>
      <c r="H56">
        <v>0.1</v>
      </c>
      <c r="I56">
        <v>0.1</v>
      </c>
      <c r="J56">
        <v>0.1</v>
      </c>
      <c r="K56">
        <v>0.1</v>
      </c>
      <c r="L56">
        <v>0.2</v>
      </c>
      <c r="M56">
        <v>0.2</v>
      </c>
      <c r="N56">
        <v>0.5</v>
      </c>
      <c r="O56">
        <v>0.5</v>
      </c>
      <c r="P56">
        <v>0.5</v>
      </c>
      <c r="Q56">
        <v>0.4</v>
      </c>
      <c r="R56">
        <v>0.6</v>
      </c>
      <c r="S56">
        <v>0.5</v>
      </c>
      <c r="T56">
        <v>0.5</v>
      </c>
      <c r="U56">
        <v>0.4</v>
      </c>
      <c r="V56">
        <v>0.4</v>
      </c>
      <c r="W56">
        <v>0.5</v>
      </c>
      <c r="X56">
        <v>0.5</v>
      </c>
      <c r="Y56">
        <v>0.5</v>
      </c>
      <c r="Z56">
        <v>0.5</v>
      </c>
      <c r="AA56">
        <v>0.5</v>
      </c>
      <c r="AB56">
        <v>0.5</v>
      </c>
      <c r="AC56">
        <v>0.5</v>
      </c>
      <c r="AD56">
        <v>0.5</v>
      </c>
      <c r="AE56">
        <v>0.5</v>
      </c>
      <c r="AF56">
        <v>0.6</v>
      </c>
      <c r="AG56">
        <v>0.6</v>
      </c>
      <c r="AH56">
        <v>0.6</v>
      </c>
      <c r="AJ56" t="s">
        <v>25</v>
      </c>
      <c r="AK56" t="s">
        <v>57</v>
      </c>
      <c r="AL56" t="s">
        <v>59</v>
      </c>
    </row>
    <row r="57" spans="1:38" x14ac:dyDescent="0.35">
      <c r="A57" t="s">
        <v>58</v>
      </c>
      <c r="AA57">
        <v>0.2</v>
      </c>
      <c r="AB57">
        <v>0.2</v>
      </c>
      <c r="AC57">
        <v>0.4</v>
      </c>
      <c r="AD57">
        <v>0.1</v>
      </c>
      <c r="AE57">
        <v>0.6</v>
      </c>
      <c r="AF57">
        <v>0.7</v>
      </c>
      <c r="AG57">
        <v>0.5</v>
      </c>
      <c r="AH57">
        <v>0.5</v>
      </c>
      <c r="AJ57" t="s">
        <v>25</v>
      </c>
      <c r="AK57" t="s">
        <v>57</v>
      </c>
    </row>
    <row r="58" spans="1:38" x14ac:dyDescent="0.35">
      <c r="A58" t="s">
        <v>66</v>
      </c>
      <c r="B58">
        <v>335.4</v>
      </c>
      <c r="C58">
        <v>317.3</v>
      </c>
      <c r="D58">
        <v>322.8</v>
      </c>
      <c r="E58">
        <v>322.2</v>
      </c>
      <c r="F58">
        <v>333.9</v>
      </c>
      <c r="G58">
        <v>362.3</v>
      </c>
      <c r="H58">
        <v>374.1</v>
      </c>
      <c r="I58">
        <v>379.7</v>
      </c>
      <c r="J58">
        <v>386.1</v>
      </c>
      <c r="K58">
        <v>382.4</v>
      </c>
      <c r="L58">
        <v>381</v>
      </c>
      <c r="M58">
        <v>345.9</v>
      </c>
      <c r="N58">
        <v>354</v>
      </c>
      <c r="O58">
        <v>342.1</v>
      </c>
      <c r="P58">
        <v>355.2</v>
      </c>
      <c r="Q58">
        <v>356.1</v>
      </c>
      <c r="R58">
        <v>365.3</v>
      </c>
      <c r="S58">
        <v>381.7</v>
      </c>
      <c r="T58">
        <v>360.2</v>
      </c>
      <c r="U58">
        <v>312.89999999999998</v>
      </c>
      <c r="V58">
        <v>352</v>
      </c>
      <c r="W58">
        <v>367</v>
      </c>
      <c r="X58">
        <v>357.2</v>
      </c>
      <c r="Y58">
        <v>357.2</v>
      </c>
      <c r="Z58">
        <v>368.7</v>
      </c>
      <c r="AA58">
        <v>369.7</v>
      </c>
      <c r="AB58">
        <v>361.6</v>
      </c>
      <c r="AC58">
        <v>362.7</v>
      </c>
      <c r="AD58">
        <v>367.2</v>
      </c>
      <c r="AE58">
        <v>371.9</v>
      </c>
      <c r="AF58">
        <v>367.9</v>
      </c>
      <c r="AG58">
        <v>381.6</v>
      </c>
      <c r="AH58">
        <v>383.2</v>
      </c>
    </row>
    <row r="59" spans="1:38" x14ac:dyDescent="0.35">
      <c r="A59" t="s">
        <v>67</v>
      </c>
    </row>
    <row r="60" spans="1:38" x14ac:dyDescent="0.35">
      <c r="A60" t="s">
        <v>68</v>
      </c>
    </row>
    <row r="61" spans="1:38" x14ac:dyDescent="0.35">
      <c r="A61" t="s">
        <v>69</v>
      </c>
    </row>
    <row r="62" spans="1:38" x14ac:dyDescent="0.35">
      <c r="A62" t="s">
        <v>70</v>
      </c>
    </row>
    <row r="63" spans="1:38" x14ac:dyDescent="0.35">
      <c r="A63"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0E15-F212-4766-91E4-8246071C4F0B}">
  <dimension ref="A1:K44"/>
  <sheetViews>
    <sheetView topLeftCell="A22" workbookViewId="0">
      <selection activeCell="F35" sqref="F35"/>
    </sheetView>
  </sheetViews>
  <sheetFormatPr defaultRowHeight="14.5" x14ac:dyDescent="0.35"/>
  <cols>
    <col min="2" max="2" width="20.90625" customWidth="1"/>
    <col min="3" max="3" width="30.1796875" customWidth="1"/>
  </cols>
  <sheetData>
    <row r="1" spans="1:11" x14ac:dyDescent="0.35">
      <c r="A1" s="11"/>
      <c r="B1" s="12" t="s">
        <v>72</v>
      </c>
      <c r="C1" s="13"/>
      <c r="D1" s="13"/>
      <c r="E1" s="13"/>
      <c r="F1" s="13"/>
      <c r="G1" s="13"/>
      <c r="H1" s="13"/>
      <c r="I1" s="13"/>
      <c r="J1" s="13"/>
      <c r="K1" s="13"/>
    </row>
    <row r="2" spans="1:11" x14ac:dyDescent="0.35">
      <c r="A2" s="11"/>
      <c r="B2" s="14"/>
    </row>
    <row r="3" spans="1:11" x14ac:dyDescent="0.35">
      <c r="A3" s="11"/>
      <c r="B3" s="15" t="s">
        <v>73</v>
      </c>
      <c r="C3" s="16"/>
      <c r="D3" s="16"/>
      <c r="E3" s="16"/>
      <c r="F3" s="16"/>
      <c r="G3" s="16"/>
      <c r="H3" s="16"/>
      <c r="I3" s="16"/>
      <c r="J3" s="16"/>
      <c r="K3" s="16"/>
    </row>
    <row r="4" spans="1:11" x14ac:dyDescent="0.35">
      <c r="A4" s="11"/>
      <c r="B4" s="14"/>
      <c r="E4">
        <v>2021</v>
      </c>
      <c r="F4">
        <v>2022</v>
      </c>
    </row>
    <row r="5" spans="1:11" x14ac:dyDescent="0.35">
      <c r="A5" s="11"/>
      <c r="B5" s="14"/>
      <c r="C5" t="s">
        <v>74</v>
      </c>
      <c r="D5" t="s">
        <v>75</v>
      </c>
    </row>
    <row r="6" spans="1:11" x14ac:dyDescent="0.35">
      <c r="A6" s="11"/>
      <c r="B6" s="14" t="s">
        <v>76</v>
      </c>
      <c r="C6" t="s">
        <v>77</v>
      </c>
      <c r="D6" t="s">
        <v>16</v>
      </c>
      <c r="E6" s="17">
        <v>7.6</v>
      </c>
      <c r="F6" s="17">
        <v>8.6</v>
      </c>
    </row>
    <row r="7" spans="1:11" x14ac:dyDescent="0.35">
      <c r="A7" s="11"/>
      <c r="B7" s="14" t="s">
        <v>76</v>
      </c>
      <c r="C7" t="s">
        <v>77</v>
      </c>
      <c r="D7" t="s">
        <v>47</v>
      </c>
      <c r="E7" s="17">
        <v>281.8</v>
      </c>
      <c r="F7" s="17">
        <v>276.8</v>
      </c>
    </row>
    <row r="8" spans="1:11" x14ac:dyDescent="0.35">
      <c r="A8" s="11"/>
      <c r="B8" s="18" t="s">
        <v>76</v>
      </c>
      <c r="C8" s="19" t="s">
        <v>77</v>
      </c>
      <c r="D8" s="19" t="s">
        <v>48</v>
      </c>
      <c r="E8" s="20">
        <v>315.3</v>
      </c>
      <c r="F8" s="20">
        <v>308</v>
      </c>
      <c r="I8" s="21"/>
    </row>
    <row r="9" spans="1:11" x14ac:dyDescent="0.35">
      <c r="A9" s="11"/>
      <c r="B9" s="22" t="s">
        <v>78</v>
      </c>
      <c r="C9" s="23" t="s">
        <v>79</v>
      </c>
      <c r="D9" s="23" t="s">
        <v>16</v>
      </c>
      <c r="E9" s="24">
        <v>2.5</v>
      </c>
      <c r="F9" s="24">
        <v>2.5</v>
      </c>
    </row>
    <row r="10" spans="1:11" x14ac:dyDescent="0.35">
      <c r="A10" s="11"/>
      <c r="B10" s="18" t="s">
        <v>78</v>
      </c>
      <c r="C10" s="19" t="s">
        <v>79</v>
      </c>
      <c r="D10" s="19" t="s">
        <v>47</v>
      </c>
      <c r="E10" s="20">
        <v>51</v>
      </c>
      <c r="F10" s="20">
        <v>49.9</v>
      </c>
    </row>
    <row r="11" spans="1:11" x14ac:dyDescent="0.35">
      <c r="A11" s="11"/>
      <c r="B11" s="25" t="s">
        <v>80</v>
      </c>
      <c r="C11" s="26" t="s">
        <v>81</v>
      </c>
      <c r="D11" s="26" t="s">
        <v>16</v>
      </c>
      <c r="E11" s="27">
        <v>34.799999999999997</v>
      </c>
      <c r="F11" s="27">
        <v>35.299999999999997</v>
      </c>
      <c r="G11" s="28"/>
      <c r="H11" s="28"/>
      <c r="I11" s="28"/>
      <c r="J11" s="28"/>
      <c r="K11" s="28"/>
    </row>
    <row r="12" spans="1:11" x14ac:dyDescent="0.35">
      <c r="A12" s="11"/>
      <c r="B12" s="26" t="s">
        <v>82</v>
      </c>
      <c r="C12" s="26" t="s">
        <v>81</v>
      </c>
      <c r="D12" s="26" t="s">
        <v>16</v>
      </c>
      <c r="E12" s="27">
        <v>21.1</v>
      </c>
      <c r="F12" s="27">
        <v>19.100000000000001</v>
      </c>
      <c r="G12" s="28"/>
      <c r="H12" s="28"/>
      <c r="I12" s="28"/>
      <c r="J12" s="28"/>
      <c r="K12" s="28"/>
    </row>
    <row r="13" spans="1:11" x14ac:dyDescent="0.35">
      <c r="A13" s="11"/>
      <c r="B13" s="14" t="s">
        <v>83</v>
      </c>
      <c r="C13" s="14" t="s">
        <v>81</v>
      </c>
      <c r="D13" s="14" t="s">
        <v>16</v>
      </c>
      <c r="E13" s="17">
        <v>55.9</v>
      </c>
      <c r="F13" s="17">
        <v>54.4</v>
      </c>
    </row>
    <row r="14" spans="1:11" x14ac:dyDescent="0.35">
      <c r="A14" s="11"/>
      <c r="B14" s="26" t="s">
        <v>84</v>
      </c>
      <c r="C14" s="26" t="s">
        <v>81</v>
      </c>
      <c r="D14" s="26" t="s">
        <v>47</v>
      </c>
      <c r="E14" s="27">
        <v>47.70000000000001</v>
      </c>
      <c r="F14" s="27">
        <v>38.70000000000001</v>
      </c>
      <c r="G14" s="28"/>
      <c r="H14" s="28"/>
      <c r="I14" s="28"/>
      <c r="J14" s="28"/>
      <c r="K14" s="28"/>
    </row>
    <row r="15" spans="1:11" x14ac:dyDescent="0.35">
      <c r="A15" s="11"/>
      <c r="B15" s="26" t="s">
        <v>85</v>
      </c>
      <c r="C15" s="26" t="s">
        <v>81</v>
      </c>
      <c r="D15" s="26" t="s">
        <v>47</v>
      </c>
      <c r="E15" s="27">
        <v>106.5</v>
      </c>
      <c r="F15" s="27">
        <v>105</v>
      </c>
      <c r="G15" s="28"/>
      <c r="H15" s="28"/>
      <c r="I15" s="28"/>
      <c r="J15" s="28"/>
      <c r="K15" s="28"/>
    </row>
    <row r="16" spans="1:11" x14ac:dyDescent="0.35">
      <c r="A16" s="11"/>
      <c r="B16" s="26" t="s">
        <v>78</v>
      </c>
      <c r="C16" s="26" t="s">
        <v>81</v>
      </c>
      <c r="D16" s="26" t="s">
        <v>47</v>
      </c>
      <c r="E16" s="27">
        <v>8.6</v>
      </c>
      <c r="F16" s="27">
        <v>8.5</v>
      </c>
      <c r="G16" s="28"/>
      <c r="H16" s="28"/>
      <c r="I16" s="28"/>
      <c r="J16" s="28"/>
      <c r="K16" s="28"/>
    </row>
    <row r="17" spans="1:11" x14ac:dyDescent="0.35">
      <c r="A17" s="11"/>
      <c r="B17" s="14" t="s">
        <v>83</v>
      </c>
      <c r="C17" s="14" t="s">
        <v>81</v>
      </c>
      <c r="D17" s="14" t="s">
        <v>47</v>
      </c>
      <c r="E17" s="17">
        <v>162.80000000000001</v>
      </c>
      <c r="F17" s="17">
        <v>152.20000000000002</v>
      </c>
    </row>
    <row r="18" spans="1:11" x14ac:dyDescent="0.35">
      <c r="A18" s="11"/>
      <c r="B18" s="18" t="s">
        <v>86</v>
      </c>
      <c r="C18" s="18" t="s">
        <v>81</v>
      </c>
      <c r="D18" s="18" t="s">
        <v>48</v>
      </c>
      <c r="E18" s="20">
        <v>1.1704000000000001E-2</v>
      </c>
      <c r="F18" s="20">
        <v>3.9986000000000001E-2</v>
      </c>
    </row>
    <row r="19" spans="1:11" x14ac:dyDescent="0.35">
      <c r="A19" s="11"/>
      <c r="B19" s="26" t="s">
        <v>82</v>
      </c>
      <c r="C19" s="29" t="s">
        <v>23</v>
      </c>
      <c r="D19" s="29" t="s">
        <v>16</v>
      </c>
      <c r="E19" s="27">
        <v>3</v>
      </c>
      <c r="F19" s="27">
        <v>2.9</v>
      </c>
      <c r="G19" s="28"/>
      <c r="H19" s="28"/>
      <c r="I19" s="28"/>
      <c r="J19" s="28"/>
      <c r="K19" s="28"/>
    </row>
    <row r="20" spans="1:11" x14ac:dyDescent="0.35">
      <c r="A20" s="11"/>
      <c r="B20" s="26" t="s">
        <v>87</v>
      </c>
      <c r="C20" s="29" t="s">
        <v>23</v>
      </c>
      <c r="D20" s="29" t="s">
        <v>16</v>
      </c>
      <c r="E20" s="27">
        <v>3.2</v>
      </c>
      <c r="F20" s="27">
        <v>3</v>
      </c>
      <c r="G20" s="28"/>
      <c r="H20" s="28"/>
      <c r="I20" s="28"/>
      <c r="J20" s="28"/>
      <c r="K20" s="28"/>
    </row>
    <row r="21" spans="1:11" x14ac:dyDescent="0.35">
      <c r="A21" s="11"/>
      <c r="B21" s="26" t="s">
        <v>88</v>
      </c>
      <c r="C21" s="26" t="s">
        <v>23</v>
      </c>
      <c r="D21" s="26" t="s">
        <v>16</v>
      </c>
      <c r="E21" s="27">
        <v>37.453307392996102</v>
      </c>
      <c r="F21" s="27">
        <v>34.5</v>
      </c>
      <c r="G21" s="28"/>
      <c r="H21" s="28"/>
      <c r="I21" s="28"/>
      <c r="J21" s="28"/>
      <c r="K21" s="28"/>
    </row>
    <row r="22" spans="1:11" ht="101.5" x14ac:dyDescent="0.35">
      <c r="A22" s="11"/>
      <c r="B22" s="30" t="s">
        <v>89</v>
      </c>
      <c r="C22" s="26" t="s">
        <v>90</v>
      </c>
      <c r="D22" s="26" t="s">
        <v>16</v>
      </c>
      <c r="E22" s="27">
        <v>53</v>
      </c>
      <c r="F22" s="27">
        <v>54</v>
      </c>
      <c r="G22" s="28"/>
      <c r="H22" s="28"/>
      <c r="I22" s="28"/>
      <c r="J22" s="31"/>
      <c r="K22" s="28"/>
    </row>
    <row r="23" spans="1:11" x14ac:dyDescent="0.35">
      <c r="A23" s="11"/>
      <c r="B23" s="14" t="s">
        <v>83</v>
      </c>
      <c r="C23" s="14" t="s">
        <v>23</v>
      </c>
      <c r="D23" s="14" t="s">
        <v>16</v>
      </c>
      <c r="E23" s="32">
        <v>96.653307392996112</v>
      </c>
      <c r="F23" s="32">
        <v>94.4</v>
      </c>
      <c r="J23" s="21"/>
    </row>
    <row r="24" spans="1:11" x14ac:dyDescent="0.35">
      <c r="A24" s="11"/>
      <c r="B24" s="26" t="s">
        <v>84</v>
      </c>
      <c r="C24" s="29" t="s">
        <v>23</v>
      </c>
      <c r="D24" s="29" t="s">
        <v>47</v>
      </c>
      <c r="E24" s="27">
        <v>0.7</v>
      </c>
      <c r="F24" s="27">
        <v>0.7</v>
      </c>
      <c r="G24" s="28"/>
      <c r="H24" s="28"/>
      <c r="I24" s="28"/>
      <c r="J24" s="28"/>
      <c r="K24" s="28"/>
    </row>
    <row r="25" spans="1:11" x14ac:dyDescent="0.35">
      <c r="A25" s="11"/>
      <c r="B25" s="26" t="s">
        <v>87</v>
      </c>
      <c r="C25" s="26" t="s">
        <v>90</v>
      </c>
      <c r="D25" s="26" t="s">
        <v>47</v>
      </c>
      <c r="E25" s="27">
        <v>0</v>
      </c>
      <c r="F25" s="27">
        <v>0</v>
      </c>
      <c r="G25" s="28"/>
      <c r="H25" s="28"/>
      <c r="I25" s="28"/>
      <c r="J25" s="28"/>
      <c r="K25" s="28"/>
    </row>
    <row r="26" spans="1:11" x14ac:dyDescent="0.35">
      <c r="A26" s="11"/>
      <c r="B26" s="14" t="s">
        <v>83</v>
      </c>
      <c r="C26" s="14" t="s">
        <v>90</v>
      </c>
      <c r="D26" s="14" t="s">
        <v>47</v>
      </c>
      <c r="E26" s="32">
        <v>0.7</v>
      </c>
      <c r="F26" s="32">
        <v>0.7</v>
      </c>
    </row>
    <row r="27" spans="1:11" x14ac:dyDescent="0.35">
      <c r="A27" s="11"/>
      <c r="B27" s="14" t="s">
        <v>86</v>
      </c>
      <c r="C27" s="14" t="s">
        <v>23</v>
      </c>
      <c r="D27" s="14" t="s">
        <v>48</v>
      </c>
      <c r="E27" s="17">
        <v>7.92E-3</v>
      </c>
      <c r="F27" s="17">
        <v>7.5230000000000002E-3</v>
      </c>
    </row>
    <row r="28" spans="1:11" x14ac:dyDescent="0.35">
      <c r="A28" s="11"/>
      <c r="B28" s="25" t="s">
        <v>88</v>
      </c>
      <c r="C28" s="33" t="s">
        <v>25</v>
      </c>
      <c r="D28" s="33" t="s">
        <v>16</v>
      </c>
      <c r="E28" s="34">
        <v>73.821011673151759</v>
      </c>
      <c r="F28" s="34">
        <v>68.000000000000014</v>
      </c>
      <c r="G28" s="28"/>
      <c r="H28" s="28"/>
      <c r="I28" s="28"/>
      <c r="J28" s="28"/>
      <c r="K28" s="28"/>
    </row>
    <row r="29" spans="1:11" x14ac:dyDescent="0.35">
      <c r="A29" s="11"/>
      <c r="B29" s="26" t="s">
        <v>87</v>
      </c>
      <c r="C29" s="26" t="s">
        <v>25</v>
      </c>
      <c r="D29" s="26" t="s">
        <v>16</v>
      </c>
      <c r="E29" s="27">
        <v>50.6</v>
      </c>
      <c r="F29" s="27">
        <v>49.5</v>
      </c>
      <c r="G29" s="28"/>
      <c r="H29" s="28"/>
      <c r="I29" s="28"/>
      <c r="J29" s="28"/>
      <c r="K29" s="28"/>
    </row>
    <row r="30" spans="1:11" x14ac:dyDescent="0.35">
      <c r="A30" s="11"/>
      <c r="B30" s="14" t="s">
        <v>83</v>
      </c>
      <c r="C30" s="14" t="s">
        <v>25</v>
      </c>
      <c r="D30" s="14" t="s">
        <v>16</v>
      </c>
      <c r="E30" s="32">
        <v>124.42101167315175</v>
      </c>
      <c r="F30" s="32">
        <v>117.50000000000001</v>
      </c>
    </row>
    <row r="31" spans="1:11" x14ac:dyDescent="0.35">
      <c r="A31" s="11"/>
      <c r="B31" s="14" t="s">
        <v>87</v>
      </c>
      <c r="C31" s="14" t="s">
        <v>25</v>
      </c>
      <c r="D31" s="14" t="s">
        <v>47</v>
      </c>
      <c r="E31" s="32">
        <v>0</v>
      </c>
      <c r="F31" s="32">
        <v>0</v>
      </c>
    </row>
    <row r="32" spans="1:11" x14ac:dyDescent="0.35">
      <c r="A32" s="11"/>
      <c r="B32" s="14" t="s">
        <v>87</v>
      </c>
      <c r="C32" s="14" t="s">
        <v>25</v>
      </c>
      <c r="D32" s="14" t="s">
        <v>48</v>
      </c>
      <c r="E32" s="32">
        <v>19.499999999999996</v>
      </c>
      <c r="F32" s="32">
        <v>15.799999999999999</v>
      </c>
    </row>
    <row r="33" spans="1:6" x14ac:dyDescent="0.35">
      <c r="A33" s="11"/>
      <c r="B33" s="18" t="s">
        <v>87</v>
      </c>
      <c r="C33" s="18" t="s">
        <v>25</v>
      </c>
      <c r="D33" s="18" t="s">
        <v>57</v>
      </c>
      <c r="E33" s="20">
        <v>190.7</v>
      </c>
      <c r="F33" s="20">
        <v>196.2</v>
      </c>
    </row>
    <row r="34" spans="1:6" x14ac:dyDescent="0.35">
      <c r="A34" s="11"/>
      <c r="B34" s="35" t="s">
        <v>87</v>
      </c>
      <c r="C34" s="35" t="s">
        <v>18</v>
      </c>
      <c r="D34" s="35" t="s">
        <v>16</v>
      </c>
      <c r="E34" s="36">
        <v>65.5</v>
      </c>
      <c r="F34" s="36">
        <v>68.2</v>
      </c>
    </row>
    <row r="35" spans="1:6" x14ac:dyDescent="0.35">
      <c r="A35" s="11"/>
      <c r="B35" s="14" t="s">
        <v>87</v>
      </c>
      <c r="C35" s="14" t="s">
        <v>21</v>
      </c>
      <c r="D35" s="14" t="s">
        <v>16</v>
      </c>
      <c r="E35" s="32">
        <v>40.200000000000003</v>
      </c>
      <c r="F35" s="32">
        <v>39</v>
      </c>
    </row>
    <row r="36" spans="1:6" x14ac:dyDescent="0.35">
      <c r="A36" s="11"/>
      <c r="B36" s="18" t="s">
        <v>87</v>
      </c>
      <c r="C36" s="18" t="s">
        <v>21</v>
      </c>
      <c r="D36" s="18" t="s">
        <v>47</v>
      </c>
      <c r="E36" s="37">
        <v>0</v>
      </c>
      <c r="F36" s="37">
        <v>0</v>
      </c>
    </row>
    <row r="37" spans="1:6" x14ac:dyDescent="0.35">
      <c r="A37" s="11"/>
      <c r="B37" s="14" t="s">
        <v>87</v>
      </c>
      <c r="C37" s="14" t="s">
        <v>36</v>
      </c>
      <c r="D37" s="14" t="s">
        <v>16</v>
      </c>
      <c r="E37" s="32">
        <v>4.4000000000000004</v>
      </c>
      <c r="F37" s="32">
        <v>4.2</v>
      </c>
    </row>
    <row r="38" spans="1:6" x14ac:dyDescent="0.35">
      <c r="A38" s="11"/>
      <c r="B38" s="18" t="s">
        <v>87</v>
      </c>
      <c r="C38" s="18" t="s">
        <v>36</v>
      </c>
      <c r="D38" s="18" t="s">
        <v>57</v>
      </c>
      <c r="E38" s="37">
        <v>2.1</v>
      </c>
      <c r="F38" s="37">
        <v>1.9000000000000001</v>
      </c>
    </row>
    <row r="39" spans="1:6" x14ac:dyDescent="0.35">
      <c r="A39" s="11"/>
      <c r="B39" s="35" t="s">
        <v>87</v>
      </c>
      <c r="C39" s="35" t="s">
        <v>54</v>
      </c>
      <c r="D39" s="35" t="s">
        <v>48</v>
      </c>
      <c r="E39" s="36">
        <v>0.3</v>
      </c>
      <c r="F39" s="36">
        <v>0.3</v>
      </c>
    </row>
    <row r="40" spans="1:6" x14ac:dyDescent="0.35">
      <c r="A40" s="11"/>
      <c r="B40" s="14" t="s">
        <v>87</v>
      </c>
      <c r="C40" s="14" t="s">
        <v>31</v>
      </c>
      <c r="D40" s="14" t="s">
        <v>16</v>
      </c>
      <c r="E40" s="32">
        <v>5</v>
      </c>
      <c r="F40" s="32">
        <v>5</v>
      </c>
    </row>
    <row r="41" spans="1:6" x14ac:dyDescent="0.35">
      <c r="A41" s="11"/>
      <c r="B41" s="22" t="s">
        <v>80</v>
      </c>
      <c r="C41" s="23" t="s">
        <v>91</v>
      </c>
      <c r="D41" s="23" t="s">
        <v>16</v>
      </c>
      <c r="E41" s="24">
        <v>0.9</v>
      </c>
      <c r="F41" s="24">
        <v>1.2</v>
      </c>
    </row>
    <row r="42" spans="1:6" x14ac:dyDescent="0.35">
      <c r="A42" s="11"/>
      <c r="B42" s="14" t="s">
        <v>85</v>
      </c>
      <c r="C42" s="14" t="s">
        <v>91</v>
      </c>
      <c r="D42" s="14" t="s">
        <v>47</v>
      </c>
      <c r="E42" s="17">
        <v>68.099999999999994</v>
      </c>
      <c r="F42" s="17">
        <v>68.2</v>
      </c>
    </row>
    <row r="43" spans="1:6" x14ac:dyDescent="0.35">
      <c r="A43" s="11"/>
      <c r="B43" s="22" t="s">
        <v>92</v>
      </c>
      <c r="C43" s="23" t="s">
        <v>93</v>
      </c>
      <c r="D43" s="23" t="s">
        <v>47</v>
      </c>
      <c r="E43" s="24">
        <v>145.29999999999998</v>
      </c>
      <c r="F43" s="24">
        <v>143.19999999999999</v>
      </c>
    </row>
    <row r="44" spans="1:6" x14ac:dyDescent="0.35">
      <c r="A44" s="11"/>
      <c r="B44" s="14" t="s">
        <v>92</v>
      </c>
      <c r="C44" s="14" t="s">
        <v>93</v>
      </c>
      <c r="D44" s="14" t="s">
        <v>48</v>
      </c>
      <c r="E44" s="17">
        <v>23.900000000000002</v>
      </c>
      <c r="F44" s="17">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0700-732F-4B85-A65B-ABC03DBDC576}">
  <dimension ref="A26:O52"/>
  <sheetViews>
    <sheetView topLeftCell="A19" zoomScale="55" zoomScaleNormal="55" workbookViewId="0">
      <selection activeCell="G51" sqref="G51"/>
    </sheetView>
  </sheetViews>
  <sheetFormatPr defaultRowHeight="14.5" x14ac:dyDescent="0.35"/>
  <cols>
    <col min="1" max="1" width="11.453125" customWidth="1"/>
    <col min="2" max="2" width="31.08984375" customWidth="1"/>
    <col min="3" max="3" width="33.7265625" customWidth="1"/>
    <col min="4" max="4" width="17.36328125" customWidth="1"/>
    <col min="5" max="5" width="10.08984375" customWidth="1"/>
    <col min="6" max="6" width="13.81640625" customWidth="1"/>
    <col min="7" max="7" width="39.1796875" customWidth="1"/>
    <col min="8" max="8" width="31.54296875" customWidth="1"/>
    <col min="9" max="9" width="43.6328125" customWidth="1"/>
    <col min="10" max="10" width="18.1796875" customWidth="1"/>
    <col min="11" max="11" width="31.36328125" customWidth="1"/>
    <col min="12" max="12" width="17.7265625" customWidth="1"/>
    <col min="13" max="14" width="23.36328125" customWidth="1"/>
  </cols>
  <sheetData>
    <row r="26" spans="1:15" ht="43.5" x14ac:dyDescent="0.35">
      <c r="A26" s="66" t="s">
        <v>182</v>
      </c>
      <c r="B26" s="66" t="s">
        <v>183</v>
      </c>
      <c r="C26" s="66" t="s">
        <v>184</v>
      </c>
      <c r="D26" s="66" t="s">
        <v>185</v>
      </c>
      <c r="E26" s="66" t="s">
        <v>186</v>
      </c>
      <c r="F26" s="66" t="s">
        <v>187</v>
      </c>
      <c r="G26" s="67" t="s">
        <v>188</v>
      </c>
      <c r="H26" s="67" t="s">
        <v>189</v>
      </c>
      <c r="I26" s="68" t="s">
        <v>190</v>
      </c>
      <c r="J26" s="67" t="s">
        <v>216</v>
      </c>
      <c r="K26" s="67" t="s">
        <v>217</v>
      </c>
      <c r="L26" s="68" t="s">
        <v>218</v>
      </c>
      <c r="M26" s="96" t="s">
        <v>225</v>
      </c>
      <c r="N26" s="96" t="s">
        <v>226</v>
      </c>
      <c r="O26" s="99" t="s">
        <v>228</v>
      </c>
    </row>
    <row r="27" spans="1:15" x14ac:dyDescent="0.35">
      <c r="A27" s="69" t="s">
        <v>213</v>
      </c>
      <c r="B27" s="69" t="s">
        <v>214</v>
      </c>
      <c r="C27" s="69" t="s">
        <v>193</v>
      </c>
      <c r="D27" s="69" t="s">
        <v>194</v>
      </c>
      <c r="E27" s="69" t="s">
        <v>195</v>
      </c>
      <c r="F27" s="69" t="s">
        <v>215</v>
      </c>
      <c r="G27" s="70">
        <v>7800</v>
      </c>
      <c r="H27" s="70">
        <v>6495</v>
      </c>
      <c r="I27" s="71" t="s">
        <v>197</v>
      </c>
      <c r="J27" s="75">
        <v>10.594408810660299</v>
      </c>
      <c r="K27" s="75">
        <v>6.5041572982626903</v>
      </c>
      <c r="L27" s="76">
        <v>54.6478873239436</v>
      </c>
      <c r="M27" s="97">
        <f>L27+AVERAGE('Retrofit Cost vs SOC Data'!$B$9,'Retrofit Cost vs SOC Data'!$D$9,'Retrofit Cost vs SOC Data'!$F$9,'Retrofit Cost vs SOC Data'!$H$9,'Retrofit Cost vs SOC Data'!$J$9)</f>
        <v>65.723695485152973</v>
      </c>
      <c r="N27" s="98">
        <f>M27*cpi!$G$56</f>
        <v>60.092972880955976</v>
      </c>
      <c r="O27" s="100">
        <f>SUM(H27:H$27)/SUM(H$27:H$33)</f>
        <v>0.25150048402710551</v>
      </c>
    </row>
    <row r="28" spans="1:15" x14ac:dyDescent="0.35">
      <c r="A28" s="69" t="s">
        <v>191</v>
      </c>
      <c r="B28" s="69" t="s">
        <v>192</v>
      </c>
      <c r="C28" s="69" t="s">
        <v>193</v>
      </c>
      <c r="D28" s="69" t="s">
        <v>194</v>
      </c>
      <c r="E28" s="69" t="s">
        <v>195</v>
      </c>
      <c r="F28" s="69" t="s">
        <v>196</v>
      </c>
      <c r="G28" s="70">
        <v>5001</v>
      </c>
      <c r="H28" s="70">
        <v>4960</v>
      </c>
      <c r="I28" s="71" t="s">
        <v>197</v>
      </c>
      <c r="J28" s="75">
        <v>8.0828734089100998</v>
      </c>
      <c r="K28" s="75">
        <v>4.9455808641488304</v>
      </c>
      <c r="L28" s="76">
        <v>57.042253521126703</v>
      </c>
      <c r="M28" s="97">
        <f>L28+AVERAGE('Retrofit Cost vs SOC Data'!$B$9,'Retrofit Cost vs SOC Data'!$D$9,'Retrofit Cost vs SOC Data'!$F$9,'Retrofit Cost vs SOC Data'!$H$9,'Retrofit Cost vs SOC Data'!$J$9)</f>
        <v>68.118061682336077</v>
      </c>
      <c r="N28" s="98">
        <f>M28*cpi!$G$56</f>
        <v>62.282207401204545</v>
      </c>
      <c r="O28" s="100">
        <f>SUM(H$27:H28)/SUM(H$27:H$33)</f>
        <v>0.44356243949661184</v>
      </c>
    </row>
    <row r="29" spans="1:15" x14ac:dyDescent="0.35">
      <c r="A29" s="72" t="s">
        <v>204</v>
      </c>
      <c r="B29" s="72" t="s">
        <v>205</v>
      </c>
      <c r="C29" s="72" t="s">
        <v>193</v>
      </c>
      <c r="D29" s="72" t="s">
        <v>194</v>
      </c>
      <c r="E29" s="72" t="s">
        <v>195</v>
      </c>
      <c r="F29" s="72" t="s">
        <v>206</v>
      </c>
      <c r="G29" s="73">
        <v>6800</v>
      </c>
      <c r="H29" s="73">
        <v>4200</v>
      </c>
      <c r="I29" s="74" t="s">
        <v>197</v>
      </c>
      <c r="J29" s="77">
        <v>6.8402321996817799</v>
      </c>
      <c r="K29" s="77">
        <v>4.2057502783352803</v>
      </c>
      <c r="L29" s="78">
        <v>58.732394366197099</v>
      </c>
      <c r="M29" s="97">
        <f>L29+AVERAGE('Retrofit Cost vs SOC Data'!$B$9,'Retrofit Cost vs SOC Data'!$D$9,'Retrofit Cost vs SOC Data'!$F$9,'Retrofit Cost vs SOC Data'!$H$9,'Retrofit Cost vs SOC Data'!$J$9)</f>
        <v>69.808202527406465</v>
      </c>
      <c r="N29" s="98">
        <f>M29*cpi!$G$56</f>
        <v>63.827549415497614</v>
      </c>
      <c r="O29" s="100">
        <f>SUM(H$27:H29)/SUM(H$27:H$33)</f>
        <v>0.60619554695062927</v>
      </c>
    </row>
    <row r="30" spans="1:15" x14ac:dyDescent="0.35">
      <c r="A30" s="72" t="s">
        <v>198</v>
      </c>
      <c r="B30" s="72" t="s">
        <v>199</v>
      </c>
      <c r="C30" s="72" t="s">
        <v>193</v>
      </c>
      <c r="D30" s="72" t="s">
        <v>194</v>
      </c>
      <c r="E30" s="72" t="s">
        <v>195</v>
      </c>
      <c r="F30" s="72" t="s">
        <v>200</v>
      </c>
      <c r="G30" s="73">
        <v>4100</v>
      </c>
      <c r="H30" s="73">
        <v>2810</v>
      </c>
      <c r="I30" s="74" t="s">
        <v>197</v>
      </c>
      <c r="J30" s="77">
        <v>4.5649736475735798</v>
      </c>
      <c r="K30" s="77">
        <v>2.80500436919497</v>
      </c>
      <c r="L30" s="78">
        <v>63.239436619718298</v>
      </c>
      <c r="M30" s="97">
        <f>L30+AVERAGE('Retrofit Cost vs SOC Data'!$B$9,'Retrofit Cost vs SOC Data'!$D$9,'Retrofit Cost vs SOC Data'!$F$9,'Retrofit Cost vs SOC Data'!$H$9,'Retrofit Cost vs SOC Data'!$J$9)</f>
        <v>74.315244780927671</v>
      </c>
      <c r="N30" s="98">
        <f>M30*cpi!$G$56</f>
        <v>67.948461453612637</v>
      </c>
      <c r="O30" s="100">
        <f>SUM(H$27:H30)/SUM(H$27:H$33)</f>
        <v>0.71500484027105515</v>
      </c>
    </row>
    <row r="31" spans="1:15" x14ac:dyDescent="0.35">
      <c r="A31" s="72" t="s">
        <v>210</v>
      </c>
      <c r="B31" s="72" t="s">
        <v>211</v>
      </c>
      <c r="C31" s="72" t="s">
        <v>193</v>
      </c>
      <c r="D31" s="72" t="s">
        <v>194</v>
      </c>
      <c r="E31" s="72" t="s">
        <v>195</v>
      </c>
      <c r="F31" s="72" t="s">
        <v>212</v>
      </c>
      <c r="G31" s="73">
        <v>2600</v>
      </c>
      <c r="H31" s="73">
        <v>2770</v>
      </c>
      <c r="I31" s="74" t="s">
        <v>197</v>
      </c>
      <c r="J31" s="77">
        <v>4.5212186754176598</v>
      </c>
      <c r="K31" s="77">
        <v>2.7754111457624302</v>
      </c>
      <c r="L31" s="78">
        <v>63.380281690140798</v>
      </c>
      <c r="M31" s="97">
        <f>L31+AVERAGE('Retrofit Cost vs SOC Data'!$B$9,'Retrofit Cost vs SOC Data'!$D$9,'Retrofit Cost vs SOC Data'!$F$9,'Retrofit Cost vs SOC Data'!$H$9,'Retrofit Cost vs SOC Data'!$J$9)</f>
        <v>74.456089851350171</v>
      </c>
      <c r="N31" s="98">
        <f>M31*cpi!$G$56</f>
        <v>68.077239954803701</v>
      </c>
      <c r="O31" s="100">
        <f>SUM(H$27:H31)/SUM(H$27:H$33)</f>
        <v>0.82226524685382385</v>
      </c>
    </row>
    <row r="32" spans="1:15" x14ac:dyDescent="0.35">
      <c r="A32" s="69" t="s">
        <v>201</v>
      </c>
      <c r="B32" s="69" t="s">
        <v>202</v>
      </c>
      <c r="C32" s="69" t="s">
        <v>193</v>
      </c>
      <c r="D32" s="69" t="s">
        <v>194</v>
      </c>
      <c r="E32" s="69" t="s">
        <v>195</v>
      </c>
      <c r="F32" s="69" t="s">
        <v>203</v>
      </c>
      <c r="G32" s="70">
        <v>3000</v>
      </c>
      <c r="H32" s="70">
        <v>2500</v>
      </c>
      <c r="I32" s="71" t="s">
        <v>197</v>
      </c>
      <c r="J32" s="75">
        <v>4.04866497613365</v>
      </c>
      <c r="K32" s="75">
        <v>2.4992077270587099</v>
      </c>
      <c r="L32" s="76">
        <v>64.7183098591549</v>
      </c>
      <c r="M32" s="97">
        <f>L32+AVERAGE('Retrofit Cost vs SOC Data'!$B$9,'Retrofit Cost vs SOC Data'!$D$9,'Retrofit Cost vs SOC Data'!$F$9,'Retrofit Cost vs SOC Data'!$H$9,'Retrofit Cost vs SOC Data'!$J$9)</f>
        <v>75.794118020364266</v>
      </c>
      <c r="N32" s="98">
        <f>M32*cpi!$G$56</f>
        <v>69.300635716119075</v>
      </c>
      <c r="O32" s="100">
        <f>SUM(H$27:H32)/SUM(H$27:H$33)</f>
        <v>0.91907066795740566</v>
      </c>
    </row>
    <row r="33" spans="1:15" x14ac:dyDescent="0.35">
      <c r="A33" s="69" t="s">
        <v>207</v>
      </c>
      <c r="B33" s="69" t="s">
        <v>208</v>
      </c>
      <c r="C33" s="69" t="s">
        <v>193</v>
      </c>
      <c r="D33" s="69" t="s">
        <v>194</v>
      </c>
      <c r="E33" s="69" t="s">
        <v>209</v>
      </c>
      <c r="F33" s="69" t="s">
        <v>206</v>
      </c>
      <c r="G33" s="70" t="s">
        <v>197</v>
      </c>
      <c r="H33" s="70">
        <v>2090</v>
      </c>
      <c r="I33" s="71" t="s">
        <v>197</v>
      </c>
      <c r="J33" s="75">
        <v>3.4010913882259302</v>
      </c>
      <c r="K33" s="75">
        <v>2.0947670068139699</v>
      </c>
      <c r="L33" s="76">
        <v>66.901408450704196</v>
      </c>
      <c r="M33" s="97">
        <f>L33+AVERAGE('Retrofit Cost vs SOC Data'!$B$9,'Retrofit Cost vs SOC Data'!$D$9,'Retrofit Cost vs SOC Data'!$F$9,'Retrofit Cost vs SOC Data'!$H$9,'Retrofit Cost vs SOC Data'!$J$9)</f>
        <v>77.977216611913562</v>
      </c>
      <c r="N33" s="98">
        <f>M33*cpi!$G$56</f>
        <v>71.296702484581004</v>
      </c>
      <c r="O33" s="100">
        <f>SUM(H$27:H33)/SUM(H$27:H$33)</f>
        <v>1</v>
      </c>
    </row>
    <row r="34" spans="1:15" x14ac:dyDescent="0.35">
      <c r="J34" s="101"/>
    </row>
    <row r="37" spans="1:15" ht="15" x14ac:dyDescent="0.35">
      <c r="B37" s="108" t="s">
        <v>247</v>
      </c>
      <c r="C37" s="108"/>
      <c r="D37" s="108"/>
      <c r="E37" s="108"/>
      <c r="F37" s="108"/>
      <c r="G37" s="108"/>
    </row>
    <row r="38" spans="1:15" x14ac:dyDescent="0.35">
      <c r="B38" s="102" t="s">
        <v>229</v>
      </c>
      <c r="C38" s="103" t="s">
        <v>193</v>
      </c>
      <c r="D38" s="103" t="s">
        <v>193</v>
      </c>
      <c r="E38" s="103" t="s">
        <v>193</v>
      </c>
      <c r="F38" s="103" t="s">
        <v>193</v>
      </c>
      <c r="G38" s="103" t="s">
        <v>193</v>
      </c>
      <c r="H38" s="104">
        <v>41656.176429946769</v>
      </c>
    </row>
    <row r="39" spans="1:15" x14ac:dyDescent="0.35">
      <c r="B39" s="105" t="s">
        <v>230</v>
      </c>
      <c r="C39" s="106" t="s">
        <v>231</v>
      </c>
      <c r="D39" s="106">
        <v>57306.859768699193</v>
      </c>
      <c r="E39" s="104">
        <v>9.6273492377170006E-2</v>
      </c>
      <c r="F39" s="104" t="s">
        <v>232</v>
      </c>
      <c r="G39" s="103" t="s">
        <v>193</v>
      </c>
      <c r="H39" s="106">
        <v>5517.1315271011526</v>
      </c>
    </row>
    <row r="40" spans="1:15" x14ac:dyDescent="0.35">
      <c r="B40" s="105" t="s">
        <v>233</v>
      </c>
      <c r="C40" s="106" t="s">
        <v>234</v>
      </c>
      <c r="D40" s="106">
        <v>22246.358400000001</v>
      </c>
      <c r="E40" s="104">
        <v>0.32078687264106998</v>
      </c>
      <c r="F40" s="104" t="s">
        <v>232</v>
      </c>
      <c r="G40" s="103" t="s">
        <v>193</v>
      </c>
      <c r="H40" s="106">
        <v>7136.3397387883506</v>
      </c>
    </row>
    <row r="41" spans="1:15" x14ac:dyDescent="0.35">
      <c r="B41" s="105" t="s">
        <v>235</v>
      </c>
      <c r="C41" s="106" t="s">
        <v>236</v>
      </c>
      <c r="D41" s="106" t="s">
        <v>237</v>
      </c>
      <c r="E41" s="104" t="s">
        <v>237</v>
      </c>
      <c r="F41" s="104" t="s">
        <v>238</v>
      </c>
      <c r="G41" s="103" t="s">
        <v>193</v>
      </c>
      <c r="H41" s="106">
        <v>1984.2827148456117</v>
      </c>
    </row>
    <row r="42" spans="1:15" x14ac:dyDescent="0.35">
      <c r="B42" s="105" t="s">
        <v>239</v>
      </c>
      <c r="C42" s="106" t="s">
        <v>236</v>
      </c>
      <c r="D42" s="106">
        <v>4181.707986775511</v>
      </c>
      <c r="E42" s="104">
        <v>0.2</v>
      </c>
      <c r="F42" s="104">
        <v>6.9999999999999994E-5</v>
      </c>
      <c r="G42" s="103" t="s">
        <v>193</v>
      </c>
      <c r="H42" s="106">
        <v>836.34159735510229</v>
      </c>
    </row>
    <row r="43" spans="1:15" x14ac:dyDescent="0.35">
      <c r="B43" s="105" t="s">
        <v>240</v>
      </c>
      <c r="C43" s="106" t="s">
        <v>236</v>
      </c>
      <c r="D43" s="106">
        <v>27949.069211063757</v>
      </c>
      <c r="E43" s="104">
        <v>0.03</v>
      </c>
      <c r="F43" s="104" t="s">
        <v>232</v>
      </c>
      <c r="G43" s="103" t="s">
        <v>193</v>
      </c>
      <c r="H43" s="106">
        <v>838.47207633191272</v>
      </c>
    </row>
    <row r="44" spans="1:15" x14ac:dyDescent="0.35">
      <c r="B44" s="105" t="s">
        <v>241</v>
      </c>
      <c r="C44" s="103" t="s">
        <v>193</v>
      </c>
      <c r="D44" s="103" t="s">
        <v>193</v>
      </c>
      <c r="E44" s="103" t="s">
        <v>193</v>
      </c>
      <c r="F44" s="103" t="s">
        <v>193</v>
      </c>
      <c r="G44" s="103" t="s">
        <v>193</v>
      </c>
      <c r="H44" s="104">
        <v>25343.608775524637</v>
      </c>
    </row>
    <row r="45" spans="1:15" x14ac:dyDescent="0.35">
      <c r="B45" s="107" t="s">
        <v>242</v>
      </c>
      <c r="C45" s="106" t="s">
        <v>243</v>
      </c>
      <c r="D45" s="106">
        <v>33176.627364501452</v>
      </c>
      <c r="E45" s="104">
        <v>0.62333333333332996</v>
      </c>
      <c r="F45" s="104" t="s">
        <v>244</v>
      </c>
      <c r="G45" s="103" t="s">
        <v>193</v>
      </c>
      <c r="H45" s="106">
        <v>20680.097723872575</v>
      </c>
    </row>
    <row r="46" spans="1:15" x14ac:dyDescent="0.35">
      <c r="B46" s="107" t="s">
        <v>245</v>
      </c>
      <c r="C46" s="106" t="s">
        <v>243</v>
      </c>
      <c r="D46" s="106">
        <v>11380.824000000001</v>
      </c>
      <c r="E46" s="104">
        <v>0.28331806973506002</v>
      </c>
      <c r="F46" s="104" t="s">
        <v>244</v>
      </c>
      <c r="G46" s="103" t="s">
        <v>193</v>
      </c>
      <c r="H46" s="106">
        <v>3224.3930876744998</v>
      </c>
    </row>
    <row r="47" spans="1:15" x14ac:dyDescent="0.35">
      <c r="B47" s="107" t="s">
        <v>246</v>
      </c>
      <c r="C47" s="106" t="s">
        <v>243</v>
      </c>
      <c r="D47" s="106">
        <v>835.07812223069482</v>
      </c>
      <c r="E47" s="104">
        <v>1.7233333333333301</v>
      </c>
      <c r="F47" s="104" t="s">
        <v>244</v>
      </c>
      <c r="G47" s="103" t="s">
        <v>193</v>
      </c>
      <c r="H47" s="106">
        <v>1439.1179639775639</v>
      </c>
    </row>
    <row r="51" spans="1:1" x14ac:dyDescent="0.35">
      <c r="A51" t="s">
        <v>793</v>
      </c>
    </row>
    <row r="52" spans="1:1" x14ac:dyDescent="0.35">
      <c r="A52">
        <f>SUMIFS(Table2[GHG QUANTITY (METRIC TONS CO2e)],Table2[Column1],"Yes")/SUM(Table2[GHG QUANTITY (METRIC TONS CO2e)])</f>
        <v>0.59489255313687062</v>
      </c>
    </row>
  </sheetData>
  <mergeCells count="1">
    <mergeCell ref="B37:G37"/>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B769-BBF3-422D-8DCD-D612FECF8988}">
  <dimension ref="A1:N127"/>
  <sheetViews>
    <sheetView zoomScale="85" zoomScaleNormal="85" workbookViewId="0">
      <selection activeCell="D2" sqref="D2"/>
    </sheetView>
  </sheetViews>
  <sheetFormatPr defaultRowHeight="12.5" x14ac:dyDescent="0.25"/>
  <cols>
    <col min="1" max="1" width="18.453125" style="109" customWidth="1"/>
    <col min="2" max="2" width="57.08984375" style="109" bestFit="1" customWidth="1"/>
    <col min="3" max="3" width="11.6328125" style="109" customWidth="1"/>
    <col min="4" max="4" width="21.453125" style="109" customWidth="1"/>
    <col min="5" max="5" width="11.453125" style="109" customWidth="1"/>
    <col min="6" max="6" width="13.08984375" style="109" customWidth="1"/>
    <col min="7" max="7" width="12.453125" style="109" customWidth="1"/>
    <col min="8" max="8" width="15.7265625" style="109" customWidth="1"/>
    <col min="9" max="9" width="8.7265625" style="109"/>
    <col min="10" max="10" width="11.08984375" style="109" customWidth="1"/>
    <col min="11" max="11" width="22.81640625" style="109" customWidth="1"/>
    <col min="12" max="12" width="16.7265625" style="109" customWidth="1"/>
    <col min="13" max="13" width="12.54296875" style="109" customWidth="1"/>
    <col min="14" max="16384" width="8.7265625" style="109"/>
  </cols>
  <sheetData>
    <row r="1" spans="1:14" x14ac:dyDescent="0.25">
      <c r="A1" s="109" t="s">
        <v>248</v>
      </c>
    </row>
    <row r="2" spans="1:14" x14ac:dyDescent="0.25">
      <c r="A2" s="109" t="s">
        <v>249</v>
      </c>
    </row>
    <row r="3" spans="1:14" x14ac:dyDescent="0.25">
      <c r="A3" s="109" t="s">
        <v>250</v>
      </c>
    </row>
    <row r="4" spans="1:14" x14ac:dyDescent="0.25">
      <c r="A4" s="109" t="s">
        <v>251</v>
      </c>
    </row>
    <row r="6" spans="1:14" x14ac:dyDescent="0.25">
      <c r="A6" s="109" t="s">
        <v>252</v>
      </c>
      <c r="B6" s="109" t="s">
        <v>253</v>
      </c>
      <c r="C6" s="109" t="s">
        <v>254</v>
      </c>
      <c r="D6" s="109" t="s">
        <v>255</v>
      </c>
      <c r="E6" s="109" t="s">
        <v>256</v>
      </c>
      <c r="F6" s="109" t="s">
        <v>257</v>
      </c>
      <c r="G6" s="109" t="s">
        <v>258</v>
      </c>
      <c r="H6" s="109" t="s">
        <v>259</v>
      </c>
      <c r="I6" s="109" t="s">
        <v>260</v>
      </c>
      <c r="J6" s="109" t="s">
        <v>261</v>
      </c>
      <c r="K6" s="109" t="s">
        <v>262</v>
      </c>
      <c r="L6" s="109" t="s">
        <v>263</v>
      </c>
      <c r="M6" s="109" t="s">
        <v>264</v>
      </c>
      <c r="N6" s="110" t="s">
        <v>792</v>
      </c>
    </row>
    <row r="7" spans="1:14" x14ac:dyDescent="0.25">
      <c r="A7" s="109">
        <v>2023</v>
      </c>
      <c r="B7" s="109" t="s">
        <v>778</v>
      </c>
      <c r="C7" s="109">
        <v>1000418</v>
      </c>
      <c r="D7" s="109" t="s">
        <v>779</v>
      </c>
      <c r="E7" s="109">
        <v>41.613300000000002</v>
      </c>
      <c r="F7" s="109">
        <v>-87.328100000000006</v>
      </c>
      <c r="G7" s="109" t="s">
        <v>780</v>
      </c>
      <c r="H7" s="109" t="s">
        <v>420</v>
      </c>
      <c r="I7" s="109" t="s">
        <v>392</v>
      </c>
      <c r="J7" s="109">
        <v>46402</v>
      </c>
      <c r="K7" s="109" t="s">
        <v>758</v>
      </c>
      <c r="L7" s="109">
        <v>10812592</v>
      </c>
      <c r="M7" s="109" t="s">
        <v>317</v>
      </c>
      <c r="N7" s="110" t="s">
        <v>791</v>
      </c>
    </row>
    <row r="8" spans="1:14" x14ac:dyDescent="0.25">
      <c r="A8" s="109">
        <v>2023</v>
      </c>
      <c r="B8" s="109" t="s">
        <v>388</v>
      </c>
      <c r="C8" s="109">
        <v>1003962</v>
      </c>
      <c r="D8" s="109" t="s">
        <v>389</v>
      </c>
      <c r="E8" s="109">
        <v>41.634</v>
      </c>
      <c r="F8" s="109">
        <v>-87.131</v>
      </c>
      <c r="G8" s="109" t="s">
        <v>390</v>
      </c>
      <c r="H8" s="109" t="s">
        <v>391</v>
      </c>
      <c r="I8" s="109" t="s">
        <v>392</v>
      </c>
      <c r="J8" s="109">
        <v>46304</v>
      </c>
      <c r="K8" s="109" t="s">
        <v>343</v>
      </c>
      <c r="L8" s="109">
        <v>7641790</v>
      </c>
      <c r="M8" s="109" t="s">
        <v>271</v>
      </c>
      <c r="N8" s="110" t="s">
        <v>791</v>
      </c>
    </row>
    <row r="9" spans="1:14" x14ac:dyDescent="0.25">
      <c r="A9" s="109">
        <v>2023</v>
      </c>
      <c r="B9" s="109" t="s">
        <v>417</v>
      </c>
      <c r="C9" s="109">
        <v>1000156</v>
      </c>
      <c r="D9" s="109" t="s">
        <v>418</v>
      </c>
      <c r="E9" s="109">
        <v>41.68</v>
      </c>
      <c r="F9" s="109">
        <v>-87.426400000000001</v>
      </c>
      <c r="G9" s="109" t="s">
        <v>419</v>
      </c>
      <c r="H9" s="109" t="s">
        <v>420</v>
      </c>
      <c r="I9" s="109" t="s">
        <v>392</v>
      </c>
      <c r="J9" s="109">
        <v>46312</v>
      </c>
      <c r="K9" s="109" t="s">
        <v>343</v>
      </c>
      <c r="L9" s="109">
        <v>5640848</v>
      </c>
      <c r="M9" s="109" t="s">
        <v>421</v>
      </c>
      <c r="N9" s="110" t="s">
        <v>791</v>
      </c>
    </row>
    <row r="10" spans="1:14" x14ac:dyDescent="0.25">
      <c r="A10" s="109">
        <v>2023</v>
      </c>
      <c r="B10" s="109" t="s">
        <v>393</v>
      </c>
      <c r="C10" s="109">
        <v>1007177</v>
      </c>
      <c r="D10" s="109" t="s">
        <v>394</v>
      </c>
      <c r="E10" s="109">
        <v>41.4739</v>
      </c>
      <c r="F10" s="109">
        <v>-81.672799999999995</v>
      </c>
      <c r="G10" s="109" t="s">
        <v>395</v>
      </c>
      <c r="H10" s="109" t="s">
        <v>396</v>
      </c>
      <c r="I10" s="109" t="s">
        <v>338</v>
      </c>
      <c r="J10" s="109">
        <v>44105</v>
      </c>
      <c r="K10" s="109" t="s">
        <v>343</v>
      </c>
      <c r="L10" s="109">
        <v>4268433</v>
      </c>
      <c r="M10" s="109" t="s">
        <v>271</v>
      </c>
      <c r="N10" s="110" t="s">
        <v>791</v>
      </c>
    </row>
    <row r="11" spans="1:14" x14ac:dyDescent="0.25">
      <c r="A11" s="109">
        <v>2023</v>
      </c>
      <c r="B11" s="109" t="s">
        <v>768</v>
      </c>
      <c r="C11" s="109">
        <v>1000233</v>
      </c>
      <c r="D11" s="109" t="s">
        <v>769</v>
      </c>
      <c r="E11" s="109">
        <v>40.392499999999998</v>
      </c>
      <c r="F11" s="109">
        <v>-79.856399999999994</v>
      </c>
      <c r="G11" s="109" t="s">
        <v>770</v>
      </c>
      <c r="H11" s="109" t="s">
        <v>767</v>
      </c>
      <c r="I11" s="109" t="s">
        <v>294</v>
      </c>
      <c r="J11" s="109">
        <v>15104</v>
      </c>
      <c r="K11" s="109" t="s">
        <v>758</v>
      </c>
      <c r="L11" s="109">
        <v>3575971</v>
      </c>
      <c r="M11" s="109" t="s">
        <v>271</v>
      </c>
      <c r="N11" s="110" t="s">
        <v>791</v>
      </c>
    </row>
    <row r="12" spans="1:14" x14ac:dyDescent="0.25">
      <c r="A12" s="109">
        <v>2023</v>
      </c>
      <c r="B12" s="109" t="s">
        <v>409</v>
      </c>
      <c r="C12" s="109">
        <v>1000274</v>
      </c>
      <c r="D12" s="109" t="s">
        <v>410</v>
      </c>
      <c r="E12" s="109">
        <v>39.4968</v>
      </c>
      <c r="F12" s="109">
        <v>-84.390100000000004</v>
      </c>
      <c r="G12" s="109" t="s">
        <v>411</v>
      </c>
      <c r="H12" s="109" t="s">
        <v>412</v>
      </c>
      <c r="I12" s="109" t="s">
        <v>338</v>
      </c>
      <c r="J12" s="109">
        <v>45043</v>
      </c>
      <c r="K12" s="109" t="s">
        <v>343</v>
      </c>
      <c r="L12" s="109">
        <v>3510727</v>
      </c>
      <c r="M12" s="109" t="s">
        <v>271</v>
      </c>
      <c r="N12" s="110" t="s">
        <v>791</v>
      </c>
    </row>
    <row r="13" spans="1:14" x14ac:dyDescent="0.25">
      <c r="A13" s="109">
        <v>2023</v>
      </c>
      <c r="B13" s="109" t="s">
        <v>756</v>
      </c>
      <c r="C13" s="109">
        <v>1006041</v>
      </c>
      <c r="D13" s="109" t="s">
        <v>757</v>
      </c>
      <c r="E13" s="109">
        <v>38.695399999999999</v>
      </c>
      <c r="F13" s="109">
        <v>-90.136700000000005</v>
      </c>
      <c r="G13" s="109" t="s">
        <v>452</v>
      </c>
      <c r="H13" s="109" t="s">
        <v>275</v>
      </c>
      <c r="I13" s="109" t="s">
        <v>276</v>
      </c>
      <c r="J13" s="109">
        <v>62040</v>
      </c>
      <c r="K13" s="109" t="s">
        <v>758</v>
      </c>
      <c r="L13" s="109">
        <v>1697023</v>
      </c>
      <c r="M13" s="109" t="s">
        <v>317</v>
      </c>
      <c r="N13" s="110"/>
    </row>
    <row r="14" spans="1:14" x14ac:dyDescent="0.25">
      <c r="A14" s="109">
        <v>2023</v>
      </c>
      <c r="B14" s="109" t="s">
        <v>761</v>
      </c>
      <c r="C14" s="109">
        <v>1001621</v>
      </c>
      <c r="D14" s="109" t="s">
        <v>762</v>
      </c>
      <c r="E14" s="109">
        <v>47.564999999999998</v>
      </c>
      <c r="F14" s="109">
        <v>-92.632800000000003</v>
      </c>
      <c r="G14" s="109" t="s">
        <v>763</v>
      </c>
      <c r="H14" s="109" t="s">
        <v>400</v>
      </c>
      <c r="I14" s="109" t="s">
        <v>401</v>
      </c>
      <c r="J14" s="109">
        <v>55768</v>
      </c>
      <c r="K14" s="109" t="s">
        <v>758</v>
      </c>
      <c r="L14" s="109">
        <v>1305630</v>
      </c>
      <c r="M14" s="109" t="s">
        <v>271</v>
      </c>
      <c r="N14" s="110"/>
    </row>
    <row r="15" spans="1:14" x14ac:dyDescent="0.25">
      <c r="A15" s="109">
        <v>2023</v>
      </c>
      <c r="B15" s="109" t="s">
        <v>651</v>
      </c>
      <c r="C15" s="109">
        <v>1010766</v>
      </c>
      <c r="D15" s="109" t="s">
        <v>652</v>
      </c>
      <c r="E15" s="109">
        <v>30.081306000000001</v>
      </c>
      <c r="F15" s="109">
        <v>-90.860528000000002</v>
      </c>
      <c r="G15" s="109" t="s">
        <v>653</v>
      </c>
      <c r="H15" s="109" t="s">
        <v>654</v>
      </c>
      <c r="I15" s="109" t="s">
        <v>655</v>
      </c>
      <c r="J15" s="109">
        <v>70723</v>
      </c>
      <c r="K15" s="109" t="s">
        <v>558</v>
      </c>
      <c r="L15" s="109">
        <v>1086372</v>
      </c>
      <c r="M15" s="109" t="s">
        <v>271</v>
      </c>
      <c r="N15" s="110"/>
    </row>
    <row r="16" spans="1:14" x14ac:dyDescent="0.25">
      <c r="A16" s="109">
        <v>2023</v>
      </c>
      <c r="B16" s="109" t="s">
        <v>738</v>
      </c>
      <c r="C16" s="109">
        <v>1004458</v>
      </c>
      <c r="E16" s="109">
        <v>46.439734999999999</v>
      </c>
      <c r="F16" s="109">
        <v>-87.649771000000001</v>
      </c>
      <c r="G16" s="109" t="s">
        <v>739</v>
      </c>
      <c r="H16" s="109" t="s">
        <v>740</v>
      </c>
      <c r="I16" s="109" t="s">
        <v>352</v>
      </c>
      <c r="J16" s="109">
        <v>49849</v>
      </c>
      <c r="K16" s="109" t="s">
        <v>343</v>
      </c>
      <c r="L16" s="109">
        <v>1065597</v>
      </c>
      <c r="M16" s="109" t="s">
        <v>271</v>
      </c>
      <c r="N16" s="110"/>
    </row>
    <row r="17" spans="1:14" x14ac:dyDescent="0.25">
      <c r="A17" s="109">
        <v>2023</v>
      </c>
      <c r="B17" s="109" t="s">
        <v>507</v>
      </c>
      <c r="C17" s="109">
        <v>1007287</v>
      </c>
      <c r="D17" s="109" t="s">
        <v>508</v>
      </c>
      <c r="E17" s="109">
        <v>41.656320999999998</v>
      </c>
      <c r="F17" s="109">
        <v>-87.450142</v>
      </c>
      <c r="G17" s="109" t="s">
        <v>423</v>
      </c>
      <c r="H17" s="109" t="s">
        <v>424</v>
      </c>
      <c r="I17" s="109" t="s">
        <v>392</v>
      </c>
      <c r="J17" s="109">
        <v>46312</v>
      </c>
      <c r="K17" s="109" t="s">
        <v>509</v>
      </c>
      <c r="L17" s="109">
        <v>1065008</v>
      </c>
      <c r="M17" s="109" t="s">
        <v>271</v>
      </c>
      <c r="N17" s="110" t="s">
        <v>791</v>
      </c>
    </row>
    <row r="18" spans="1:14" x14ac:dyDescent="0.25">
      <c r="A18" s="109">
        <v>2023</v>
      </c>
      <c r="B18" s="109" t="s">
        <v>348</v>
      </c>
      <c r="C18" s="109">
        <v>1003403</v>
      </c>
      <c r="D18" s="109" t="s">
        <v>349</v>
      </c>
      <c r="E18" s="109">
        <v>42.301741999999997</v>
      </c>
      <c r="F18" s="109">
        <v>-83.162934000000007</v>
      </c>
      <c r="G18" s="109" t="s">
        <v>350</v>
      </c>
      <c r="H18" s="109" t="s">
        <v>351</v>
      </c>
      <c r="I18" s="109" t="s">
        <v>352</v>
      </c>
      <c r="J18" s="109">
        <v>48120</v>
      </c>
      <c r="K18" s="109" t="s">
        <v>343</v>
      </c>
      <c r="L18" s="109">
        <v>1006617</v>
      </c>
      <c r="M18" s="109" t="s">
        <v>271</v>
      </c>
      <c r="N18" s="110" t="s">
        <v>791</v>
      </c>
    </row>
    <row r="19" spans="1:14" x14ac:dyDescent="0.25">
      <c r="A19" s="109">
        <v>2023</v>
      </c>
      <c r="B19" s="109" t="s">
        <v>699</v>
      </c>
      <c r="C19" s="109">
        <v>1005584</v>
      </c>
      <c r="D19" s="109" t="s">
        <v>700</v>
      </c>
      <c r="E19" s="109">
        <v>41.364277999999999</v>
      </c>
      <c r="F19" s="109">
        <v>-84.914083000000005</v>
      </c>
      <c r="G19" s="109" t="s">
        <v>415</v>
      </c>
      <c r="H19" s="109" t="s">
        <v>701</v>
      </c>
      <c r="I19" s="109" t="s">
        <v>392</v>
      </c>
      <c r="J19" s="109">
        <v>46721</v>
      </c>
      <c r="K19" s="109" t="s">
        <v>679</v>
      </c>
      <c r="L19" s="109">
        <v>982345</v>
      </c>
      <c r="M19" s="109" t="s">
        <v>271</v>
      </c>
      <c r="N19" s="110"/>
    </row>
    <row r="20" spans="1:14" x14ac:dyDescent="0.25">
      <c r="A20" s="109">
        <v>2023</v>
      </c>
      <c r="B20" s="109" t="s">
        <v>480</v>
      </c>
      <c r="C20" s="109">
        <v>1002777</v>
      </c>
      <c r="D20" s="109" t="s">
        <v>481</v>
      </c>
      <c r="E20" s="109">
        <v>38.597299999999997</v>
      </c>
      <c r="F20" s="109">
        <v>-82.827100000000002</v>
      </c>
      <c r="G20" s="109" t="s">
        <v>482</v>
      </c>
      <c r="H20" s="109" t="s">
        <v>483</v>
      </c>
      <c r="I20" s="109" t="s">
        <v>338</v>
      </c>
      <c r="J20" s="109">
        <v>45629</v>
      </c>
      <c r="K20" s="109" t="s">
        <v>453</v>
      </c>
      <c r="L20" s="109">
        <v>921306</v>
      </c>
      <c r="M20" s="109" t="s">
        <v>271</v>
      </c>
      <c r="N20" s="110"/>
    </row>
    <row r="21" spans="1:14" x14ac:dyDescent="0.25">
      <c r="A21" s="109">
        <v>2023</v>
      </c>
      <c r="B21" s="109" t="s">
        <v>510</v>
      </c>
      <c r="C21" s="109">
        <v>1014155</v>
      </c>
      <c r="D21" s="109" t="s">
        <v>511</v>
      </c>
      <c r="E21" s="109">
        <v>41.675322999999999</v>
      </c>
      <c r="F21" s="109">
        <v>-83.477907999999999</v>
      </c>
      <c r="G21" s="109" t="s">
        <v>512</v>
      </c>
      <c r="H21" s="109" t="s">
        <v>513</v>
      </c>
      <c r="I21" s="109" t="s">
        <v>338</v>
      </c>
      <c r="J21" s="109">
        <v>43605</v>
      </c>
      <c r="K21" s="109" t="s">
        <v>343</v>
      </c>
      <c r="L21" s="109">
        <v>802792</v>
      </c>
      <c r="M21" s="109" t="s">
        <v>271</v>
      </c>
      <c r="N21" s="110"/>
    </row>
    <row r="22" spans="1:14" x14ac:dyDescent="0.25">
      <c r="A22" s="109">
        <v>2023</v>
      </c>
      <c r="B22" s="109" t="s">
        <v>764</v>
      </c>
      <c r="C22" s="109">
        <v>1000124</v>
      </c>
      <c r="D22" s="109" t="s">
        <v>765</v>
      </c>
      <c r="E22" s="109">
        <v>40.309699999999999</v>
      </c>
      <c r="F22" s="109">
        <v>-79.881900000000002</v>
      </c>
      <c r="G22" s="109" t="s">
        <v>766</v>
      </c>
      <c r="H22" s="109" t="s">
        <v>767</v>
      </c>
      <c r="I22" s="109" t="s">
        <v>294</v>
      </c>
      <c r="J22" s="109">
        <v>15025</v>
      </c>
      <c r="K22" s="109" t="s">
        <v>758</v>
      </c>
      <c r="L22" s="109">
        <v>768558</v>
      </c>
      <c r="M22" s="109" t="s">
        <v>271</v>
      </c>
      <c r="N22" s="110"/>
    </row>
    <row r="23" spans="1:14" x14ac:dyDescent="0.25">
      <c r="A23" s="109">
        <v>2023</v>
      </c>
      <c r="B23" s="109" t="s">
        <v>417</v>
      </c>
      <c r="C23" s="109">
        <v>1000588</v>
      </c>
      <c r="D23" s="109" t="s">
        <v>422</v>
      </c>
      <c r="E23" s="109">
        <v>41.651164999999999</v>
      </c>
      <c r="F23" s="109">
        <v>-87.459166999999994</v>
      </c>
      <c r="G23" s="109" t="s">
        <v>423</v>
      </c>
      <c r="H23" s="109" t="s">
        <v>424</v>
      </c>
      <c r="I23" s="109" t="s">
        <v>392</v>
      </c>
      <c r="J23" s="109">
        <v>46312</v>
      </c>
      <c r="K23" s="109" t="s">
        <v>343</v>
      </c>
      <c r="L23" s="109">
        <v>703371</v>
      </c>
      <c r="M23" s="109" t="s">
        <v>271</v>
      </c>
      <c r="N23" s="110" t="s">
        <v>791</v>
      </c>
    </row>
    <row r="24" spans="1:14" x14ac:dyDescent="0.25">
      <c r="A24" s="109">
        <v>2023</v>
      </c>
      <c r="B24" s="109" t="s">
        <v>559</v>
      </c>
      <c r="C24" s="109">
        <v>1002266</v>
      </c>
      <c r="D24" s="109" t="s">
        <v>560</v>
      </c>
      <c r="E24" s="109">
        <v>33.004097000000002</v>
      </c>
      <c r="F24" s="109">
        <v>-79.881600000000006</v>
      </c>
      <c r="G24" s="109" t="s">
        <v>561</v>
      </c>
      <c r="H24" s="109" t="s">
        <v>562</v>
      </c>
      <c r="I24" s="109" t="s">
        <v>383</v>
      </c>
      <c r="J24" s="109">
        <v>29450</v>
      </c>
      <c r="K24" s="109" t="s">
        <v>558</v>
      </c>
      <c r="L24" s="109">
        <v>598742</v>
      </c>
      <c r="M24" s="109" t="s">
        <v>271</v>
      </c>
      <c r="N24" s="110"/>
    </row>
    <row r="25" spans="1:14" x14ac:dyDescent="0.25">
      <c r="A25" s="109">
        <v>2023</v>
      </c>
      <c r="B25" s="109" t="s">
        <v>284</v>
      </c>
      <c r="C25" s="109">
        <v>1012625</v>
      </c>
      <c r="D25" s="109" t="s">
        <v>285</v>
      </c>
      <c r="E25" s="109">
        <v>27.888611000000001</v>
      </c>
      <c r="F25" s="109">
        <v>-97.277777999999998</v>
      </c>
      <c r="G25" s="109" t="s">
        <v>286</v>
      </c>
      <c r="H25" s="109" t="s">
        <v>287</v>
      </c>
      <c r="I25" s="109" t="s">
        <v>288</v>
      </c>
      <c r="J25" s="109">
        <v>78374</v>
      </c>
      <c r="K25" s="109" t="s">
        <v>289</v>
      </c>
      <c r="L25" s="109">
        <v>556898</v>
      </c>
      <c r="M25" s="109" t="s">
        <v>271</v>
      </c>
      <c r="N25" s="110"/>
    </row>
    <row r="26" spans="1:14" x14ac:dyDescent="0.25">
      <c r="A26" s="109">
        <v>2023</v>
      </c>
      <c r="B26" s="109" t="s">
        <v>723</v>
      </c>
      <c r="C26" s="109">
        <v>1004616</v>
      </c>
      <c r="D26" s="109" t="s">
        <v>724</v>
      </c>
      <c r="E26" s="109">
        <v>33.443610999999997</v>
      </c>
      <c r="F26" s="109">
        <v>-88.575556000000006</v>
      </c>
      <c r="G26" s="109" t="s">
        <v>725</v>
      </c>
      <c r="H26" s="109" t="s">
        <v>726</v>
      </c>
      <c r="I26" s="109" t="s">
        <v>596</v>
      </c>
      <c r="J26" s="109">
        <v>39703</v>
      </c>
      <c r="K26" s="109" t="s">
        <v>679</v>
      </c>
      <c r="L26" s="109">
        <v>497936</v>
      </c>
      <c r="M26" s="109" t="s">
        <v>271</v>
      </c>
      <c r="N26" s="110"/>
    </row>
    <row r="27" spans="1:14" x14ac:dyDescent="0.25">
      <c r="A27" s="109">
        <v>2023</v>
      </c>
      <c r="B27" s="109" t="s">
        <v>450</v>
      </c>
      <c r="C27" s="109">
        <v>1003204</v>
      </c>
      <c r="D27" s="109" t="s">
        <v>451</v>
      </c>
      <c r="E27" s="109">
        <v>38.695765999999999</v>
      </c>
      <c r="F27" s="109">
        <v>-90.132874000000001</v>
      </c>
      <c r="G27" s="109" t="s">
        <v>452</v>
      </c>
      <c r="H27" s="109" t="s">
        <v>275</v>
      </c>
      <c r="I27" s="109" t="s">
        <v>276</v>
      </c>
      <c r="J27" s="109">
        <v>62040</v>
      </c>
      <c r="K27" s="109" t="s">
        <v>453</v>
      </c>
      <c r="L27" s="109">
        <v>472572</v>
      </c>
      <c r="M27" s="109" t="s">
        <v>271</v>
      </c>
      <c r="N27" s="110"/>
    </row>
    <row r="28" spans="1:14" x14ac:dyDescent="0.25">
      <c r="A28" s="109">
        <v>2023</v>
      </c>
      <c r="B28" s="109" t="s">
        <v>580</v>
      </c>
      <c r="C28" s="109">
        <v>1005976</v>
      </c>
      <c r="D28" s="109" t="s">
        <v>581</v>
      </c>
      <c r="E28" s="109">
        <v>34.638905999999999</v>
      </c>
      <c r="F28" s="109">
        <v>-87.089035999999993</v>
      </c>
      <c r="G28" s="109" t="s">
        <v>582</v>
      </c>
      <c r="H28" s="109" t="s">
        <v>583</v>
      </c>
      <c r="I28" s="109" t="s">
        <v>269</v>
      </c>
      <c r="J28" s="109">
        <v>35673</v>
      </c>
      <c r="K28" s="109" t="s">
        <v>558</v>
      </c>
      <c r="L28" s="109">
        <v>452004</v>
      </c>
      <c r="M28" s="109" t="s">
        <v>271</v>
      </c>
      <c r="N28" s="110"/>
    </row>
    <row r="29" spans="1:14" x14ac:dyDescent="0.25">
      <c r="A29" s="109">
        <v>2023</v>
      </c>
      <c r="B29" s="109" t="s">
        <v>546</v>
      </c>
      <c r="C29" s="109">
        <v>1005163</v>
      </c>
      <c r="D29" s="109" t="s">
        <v>547</v>
      </c>
      <c r="E29" s="109">
        <v>41.568399999999997</v>
      </c>
      <c r="F29" s="109">
        <v>-84.037589999999994</v>
      </c>
      <c r="G29" s="109" t="s">
        <v>548</v>
      </c>
      <c r="H29" s="109" t="s">
        <v>549</v>
      </c>
      <c r="I29" s="109" t="s">
        <v>338</v>
      </c>
      <c r="J29" s="109">
        <v>43515</v>
      </c>
      <c r="K29" s="109" t="s">
        <v>550</v>
      </c>
      <c r="L29" s="109">
        <v>442356</v>
      </c>
      <c r="M29" s="109" t="s">
        <v>271</v>
      </c>
      <c r="N29" s="110"/>
    </row>
    <row r="30" spans="1:14" x14ac:dyDescent="0.25">
      <c r="A30" s="109">
        <v>2023</v>
      </c>
      <c r="B30" s="109" t="s">
        <v>730</v>
      </c>
      <c r="C30" s="109">
        <v>1006159</v>
      </c>
      <c r="D30" s="109" t="s">
        <v>731</v>
      </c>
      <c r="E30" s="109">
        <v>39.472149999999999</v>
      </c>
      <c r="F30" s="109">
        <v>-84.396929999999998</v>
      </c>
      <c r="G30" s="109" t="s">
        <v>732</v>
      </c>
      <c r="H30" s="109" t="s">
        <v>416</v>
      </c>
      <c r="I30" s="109" t="s">
        <v>338</v>
      </c>
      <c r="J30" s="109">
        <v>45044</v>
      </c>
      <c r="K30" s="109" t="s">
        <v>453</v>
      </c>
      <c r="L30" s="109">
        <v>429686</v>
      </c>
      <c r="M30" s="109" t="s">
        <v>271</v>
      </c>
      <c r="N30" s="110"/>
    </row>
    <row r="31" spans="1:14" x14ac:dyDescent="0.25">
      <c r="A31" s="109">
        <v>2023</v>
      </c>
      <c r="B31" s="109" t="s">
        <v>749</v>
      </c>
      <c r="C31" s="109">
        <v>1005294</v>
      </c>
      <c r="D31" s="109" t="s">
        <v>750</v>
      </c>
      <c r="E31" s="109">
        <v>47.350200000000001</v>
      </c>
      <c r="F31" s="109">
        <v>-92.573499999999996</v>
      </c>
      <c r="G31" s="109" t="s">
        <v>751</v>
      </c>
      <c r="H31" s="109" t="s">
        <v>400</v>
      </c>
      <c r="I31" s="109" t="s">
        <v>401</v>
      </c>
      <c r="J31" s="109">
        <v>55738</v>
      </c>
      <c r="K31" s="109" t="s">
        <v>343</v>
      </c>
      <c r="L31" s="109">
        <v>398411</v>
      </c>
      <c r="M31" s="109" t="s">
        <v>271</v>
      </c>
      <c r="N31" s="110"/>
    </row>
    <row r="32" spans="1:14" x14ac:dyDescent="0.25">
      <c r="A32" s="109">
        <v>2023</v>
      </c>
      <c r="B32" s="109" t="s">
        <v>296</v>
      </c>
      <c r="C32" s="109">
        <v>1012997</v>
      </c>
      <c r="D32" s="109" t="s">
        <v>297</v>
      </c>
      <c r="E32" s="109">
        <v>35.696992700000003</v>
      </c>
      <c r="F32" s="109">
        <v>-90.037320100000002</v>
      </c>
      <c r="G32" s="109" t="s">
        <v>298</v>
      </c>
      <c r="I32" s="109" t="s">
        <v>282</v>
      </c>
      <c r="J32" s="109">
        <v>72370</v>
      </c>
      <c r="K32" s="109" t="s">
        <v>299</v>
      </c>
      <c r="L32" s="109">
        <v>380122</v>
      </c>
      <c r="M32" s="109" t="s">
        <v>271</v>
      </c>
      <c r="N32" s="110"/>
    </row>
    <row r="33" spans="1:14" x14ac:dyDescent="0.25">
      <c r="A33" s="109">
        <v>2023</v>
      </c>
      <c r="B33" s="109" t="s">
        <v>645</v>
      </c>
      <c r="C33" s="109">
        <v>1005700</v>
      </c>
      <c r="D33" s="109" t="s">
        <v>646</v>
      </c>
      <c r="E33" s="109">
        <v>38.766666999999998</v>
      </c>
      <c r="F33" s="109">
        <v>-85.004166999999995</v>
      </c>
      <c r="G33" s="109" t="s">
        <v>647</v>
      </c>
      <c r="H33" s="109" t="s">
        <v>634</v>
      </c>
      <c r="I33" s="109" t="s">
        <v>635</v>
      </c>
      <c r="J33" s="109">
        <v>41045</v>
      </c>
      <c r="K33" s="109" t="s">
        <v>558</v>
      </c>
      <c r="L33" s="109">
        <v>378072</v>
      </c>
      <c r="M33" s="109" t="s">
        <v>271</v>
      </c>
      <c r="N33" s="110"/>
    </row>
    <row r="34" spans="1:14" x14ac:dyDescent="0.25">
      <c r="A34" s="109">
        <v>2023</v>
      </c>
      <c r="B34" s="109" t="s">
        <v>514</v>
      </c>
      <c r="C34" s="109">
        <v>1005598</v>
      </c>
      <c r="D34" s="109" t="s">
        <v>515</v>
      </c>
      <c r="E34" s="109">
        <v>37.234374000000003</v>
      </c>
      <c r="F34" s="109">
        <v>-82.043024000000003</v>
      </c>
      <c r="G34" s="109" t="s">
        <v>516</v>
      </c>
      <c r="H34" s="109" t="s">
        <v>517</v>
      </c>
      <c r="I34" s="109" t="s">
        <v>322</v>
      </c>
      <c r="J34" s="109">
        <v>24631</v>
      </c>
      <c r="K34" s="109" t="s">
        <v>453</v>
      </c>
      <c r="L34" s="109">
        <v>376555</v>
      </c>
      <c r="M34" s="109" t="s">
        <v>271</v>
      </c>
      <c r="N34" s="110"/>
    </row>
    <row r="35" spans="1:14" x14ac:dyDescent="0.25">
      <c r="A35" s="109">
        <v>2023</v>
      </c>
      <c r="B35" s="109" t="s">
        <v>623</v>
      </c>
      <c r="C35" s="109">
        <v>1007642</v>
      </c>
      <c r="D35" s="109" t="s">
        <v>624</v>
      </c>
      <c r="E35" s="109">
        <v>35.892499999999998</v>
      </c>
      <c r="F35" s="109">
        <v>-89.784166999999997</v>
      </c>
      <c r="G35" s="109" t="s">
        <v>556</v>
      </c>
      <c r="H35" s="109" t="s">
        <v>557</v>
      </c>
      <c r="I35" s="109" t="s">
        <v>282</v>
      </c>
      <c r="J35" s="109">
        <v>72316</v>
      </c>
      <c r="K35" s="109" t="s">
        <v>625</v>
      </c>
      <c r="L35" s="109">
        <v>375181</v>
      </c>
      <c r="M35" s="109" t="s">
        <v>271</v>
      </c>
      <c r="N35" s="110"/>
    </row>
    <row r="36" spans="1:14" x14ac:dyDescent="0.25">
      <c r="A36" s="109">
        <v>2023</v>
      </c>
      <c r="B36" s="109" t="s">
        <v>554</v>
      </c>
      <c r="C36" s="109">
        <v>1007921</v>
      </c>
      <c r="D36" s="109" t="s">
        <v>555</v>
      </c>
      <c r="E36" s="109">
        <v>35.944387999999996</v>
      </c>
      <c r="F36" s="109">
        <v>-89.723635999999999</v>
      </c>
      <c r="G36" s="109" t="s">
        <v>556</v>
      </c>
      <c r="H36" s="109" t="s">
        <v>557</v>
      </c>
      <c r="I36" s="109" t="s">
        <v>282</v>
      </c>
      <c r="J36" s="109">
        <v>72315</v>
      </c>
      <c r="K36" s="109" t="s">
        <v>558</v>
      </c>
      <c r="L36" s="109">
        <v>372241</v>
      </c>
      <c r="M36" s="109" t="s">
        <v>271</v>
      </c>
      <c r="N36" s="110"/>
    </row>
    <row r="37" spans="1:14" x14ac:dyDescent="0.25">
      <c r="A37" s="109">
        <v>2023</v>
      </c>
      <c r="B37" s="109" t="s">
        <v>759</v>
      </c>
      <c r="C37" s="109">
        <v>1000802</v>
      </c>
      <c r="E37" s="109">
        <v>40.337200000000003</v>
      </c>
      <c r="F37" s="109">
        <v>-79.910799999999995</v>
      </c>
      <c r="G37" s="109" t="s">
        <v>760</v>
      </c>
      <c r="H37" s="109" t="s">
        <v>293</v>
      </c>
      <c r="I37" s="109" t="s">
        <v>294</v>
      </c>
      <c r="J37" s="109">
        <v>15122</v>
      </c>
      <c r="K37" s="109" t="s">
        <v>758</v>
      </c>
      <c r="L37" s="109">
        <v>361981</v>
      </c>
      <c r="M37" s="109" t="s">
        <v>271</v>
      </c>
      <c r="N37" s="110"/>
    </row>
    <row r="38" spans="1:14" x14ac:dyDescent="0.25">
      <c r="A38" s="109">
        <v>2023</v>
      </c>
      <c r="B38" s="109" t="s">
        <v>687</v>
      </c>
      <c r="C38" s="109">
        <v>1005283</v>
      </c>
      <c r="D38" s="109" t="s">
        <v>688</v>
      </c>
      <c r="E38" s="109">
        <v>30.943048000000001</v>
      </c>
      <c r="F38" s="109">
        <v>-88.012822999999997</v>
      </c>
      <c r="G38" s="109" t="s">
        <v>689</v>
      </c>
      <c r="H38" s="109" t="s">
        <v>673</v>
      </c>
      <c r="I38" s="109" t="s">
        <v>269</v>
      </c>
      <c r="J38" s="109">
        <v>36505</v>
      </c>
      <c r="K38" s="109" t="s">
        <v>690</v>
      </c>
      <c r="L38" s="109">
        <v>335572</v>
      </c>
      <c r="M38" s="109" t="s">
        <v>271</v>
      </c>
      <c r="N38" s="110"/>
    </row>
    <row r="39" spans="1:14" x14ac:dyDescent="0.25">
      <c r="A39" s="109">
        <v>2023</v>
      </c>
      <c r="B39" s="109" t="s">
        <v>433</v>
      </c>
      <c r="C39" s="109">
        <v>1007392</v>
      </c>
      <c r="D39" s="109" t="s">
        <v>434</v>
      </c>
      <c r="E39" s="109">
        <v>42.283104999999999</v>
      </c>
      <c r="F39" s="109">
        <v>-83.113962000000001</v>
      </c>
      <c r="G39" s="109" t="s">
        <v>435</v>
      </c>
      <c r="H39" s="109" t="s">
        <v>351</v>
      </c>
      <c r="I39" s="109" t="s">
        <v>352</v>
      </c>
      <c r="J39" s="109">
        <v>48218</v>
      </c>
      <c r="K39" s="109" t="s">
        <v>436</v>
      </c>
      <c r="L39" s="109">
        <v>331929</v>
      </c>
      <c r="M39" s="109" t="s">
        <v>271</v>
      </c>
      <c r="N39" s="110"/>
    </row>
    <row r="40" spans="1:14" x14ac:dyDescent="0.25">
      <c r="A40" s="109">
        <v>2023</v>
      </c>
      <c r="B40" s="109" t="s">
        <v>706</v>
      </c>
      <c r="C40" s="109">
        <v>1005602</v>
      </c>
      <c r="D40" s="109" t="s">
        <v>707</v>
      </c>
      <c r="E40" s="109">
        <v>41.124347999999998</v>
      </c>
      <c r="F40" s="109">
        <v>-85.395658999999995</v>
      </c>
      <c r="G40" s="109" t="s">
        <v>708</v>
      </c>
      <c r="H40" s="109" t="s">
        <v>709</v>
      </c>
      <c r="I40" s="109" t="s">
        <v>392</v>
      </c>
      <c r="J40" s="109">
        <v>46725</v>
      </c>
      <c r="K40" s="109" t="s">
        <v>679</v>
      </c>
      <c r="L40" s="109">
        <v>327943</v>
      </c>
      <c r="M40" s="109" t="s">
        <v>271</v>
      </c>
      <c r="N40" s="110"/>
    </row>
    <row r="41" spans="1:14" x14ac:dyDescent="0.25">
      <c r="A41" s="109">
        <v>2023</v>
      </c>
      <c r="B41" s="109" t="s">
        <v>741</v>
      </c>
      <c r="C41" s="109">
        <v>1003860</v>
      </c>
      <c r="D41" s="109" t="s">
        <v>742</v>
      </c>
      <c r="E41" s="109">
        <v>40.780504999999998</v>
      </c>
      <c r="F41" s="109">
        <v>-81.397259000000005</v>
      </c>
      <c r="G41" s="109" t="s">
        <v>682</v>
      </c>
      <c r="H41" s="109" t="s">
        <v>683</v>
      </c>
      <c r="I41" s="109" t="s">
        <v>338</v>
      </c>
      <c r="J41" s="109">
        <v>44706</v>
      </c>
      <c r="K41" s="109" t="s">
        <v>743</v>
      </c>
      <c r="L41" s="109">
        <v>320101</v>
      </c>
      <c r="M41" s="109" t="s">
        <v>271</v>
      </c>
      <c r="N41" s="110"/>
    </row>
    <row r="42" spans="1:14" x14ac:dyDescent="0.25">
      <c r="A42" s="109">
        <v>2023</v>
      </c>
      <c r="B42" s="109" t="s">
        <v>727</v>
      </c>
      <c r="C42" s="109">
        <v>1014686</v>
      </c>
      <c r="D42" s="109" t="s">
        <v>728</v>
      </c>
      <c r="E42" s="109">
        <v>28.057072332403699</v>
      </c>
      <c r="F42" s="109">
        <v>-97.464965275166193</v>
      </c>
      <c r="G42" s="109" t="s">
        <v>729</v>
      </c>
      <c r="I42" s="109" t="s">
        <v>288</v>
      </c>
      <c r="J42" s="109">
        <v>78387</v>
      </c>
      <c r="K42" s="109" t="s">
        <v>679</v>
      </c>
      <c r="L42" s="109">
        <v>297285</v>
      </c>
      <c r="M42" s="109" t="s">
        <v>271</v>
      </c>
      <c r="N42" s="110"/>
    </row>
    <row r="43" spans="1:14" x14ac:dyDescent="0.25">
      <c r="A43" s="109">
        <v>2023</v>
      </c>
      <c r="B43" s="109" t="s">
        <v>691</v>
      </c>
      <c r="C43" s="109">
        <v>1002147</v>
      </c>
      <c r="D43" s="109" t="s">
        <v>692</v>
      </c>
      <c r="E43" s="109">
        <v>41.485529999999997</v>
      </c>
      <c r="F43" s="109">
        <v>-90.822779999999995</v>
      </c>
      <c r="G43" s="109" t="s">
        <v>693</v>
      </c>
      <c r="H43" s="109" t="s">
        <v>469</v>
      </c>
      <c r="I43" s="109" t="s">
        <v>470</v>
      </c>
      <c r="J43" s="109">
        <v>52761</v>
      </c>
      <c r="K43" s="109" t="s">
        <v>690</v>
      </c>
      <c r="L43" s="109">
        <v>295289</v>
      </c>
      <c r="M43" s="109" t="s">
        <v>271</v>
      </c>
      <c r="N43" s="110"/>
    </row>
    <row r="44" spans="1:14" x14ac:dyDescent="0.25">
      <c r="A44" s="109">
        <v>2023</v>
      </c>
      <c r="B44" s="109" t="s">
        <v>494</v>
      </c>
      <c r="C44" s="109">
        <v>1005116</v>
      </c>
      <c r="D44" s="109" t="s">
        <v>495</v>
      </c>
      <c r="E44" s="109">
        <v>47.478000000000002</v>
      </c>
      <c r="F44" s="109">
        <v>-92.967600000000004</v>
      </c>
      <c r="G44" s="109" t="s">
        <v>496</v>
      </c>
      <c r="H44" s="109" t="s">
        <v>400</v>
      </c>
      <c r="I44" s="109" t="s">
        <v>401</v>
      </c>
      <c r="J44" s="109">
        <v>55746</v>
      </c>
      <c r="K44" s="109" t="s">
        <v>497</v>
      </c>
      <c r="L44" s="109">
        <v>286217</v>
      </c>
      <c r="M44" s="109" t="s">
        <v>271</v>
      </c>
      <c r="N44" s="110"/>
    </row>
    <row r="45" spans="1:14" x14ac:dyDescent="0.25">
      <c r="A45" s="109">
        <v>2023</v>
      </c>
      <c r="B45" s="109" t="s">
        <v>631</v>
      </c>
      <c r="C45" s="109">
        <v>1002977</v>
      </c>
      <c r="D45" s="109" t="s">
        <v>632</v>
      </c>
      <c r="E45" s="109">
        <v>38.734904999999998</v>
      </c>
      <c r="F45" s="109">
        <v>-85.002554000000003</v>
      </c>
      <c r="G45" s="109" t="s">
        <v>633</v>
      </c>
      <c r="H45" s="109" t="s">
        <v>634</v>
      </c>
      <c r="I45" s="109" t="s">
        <v>635</v>
      </c>
      <c r="J45" s="109">
        <v>41045</v>
      </c>
      <c r="K45" s="109" t="s">
        <v>636</v>
      </c>
      <c r="L45" s="109">
        <v>274881</v>
      </c>
      <c r="M45" s="109" t="s">
        <v>271</v>
      </c>
      <c r="N45" s="110"/>
    </row>
    <row r="46" spans="1:14" x14ac:dyDescent="0.25">
      <c r="A46" s="109">
        <v>2023</v>
      </c>
      <c r="B46" s="109" t="s">
        <v>324</v>
      </c>
      <c r="C46" s="109">
        <v>1005344</v>
      </c>
      <c r="D46" s="109" t="s">
        <v>325</v>
      </c>
      <c r="E46" s="109">
        <v>32.458249000000002</v>
      </c>
      <c r="F46" s="109">
        <v>-97.036607000000004</v>
      </c>
      <c r="G46" s="109" t="s">
        <v>326</v>
      </c>
      <c r="H46" s="109" t="s">
        <v>327</v>
      </c>
      <c r="I46" s="109" t="s">
        <v>288</v>
      </c>
      <c r="J46" s="109">
        <v>76065</v>
      </c>
      <c r="K46" s="109" t="s">
        <v>323</v>
      </c>
      <c r="L46" s="109">
        <v>272782</v>
      </c>
      <c r="M46" s="109" t="s">
        <v>271</v>
      </c>
      <c r="N46" s="110"/>
    </row>
    <row r="47" spans="1:14" x14ac:dyDescent="0.25">
      <c r="A47" s="109">
        <v>2023</v>
      </c>
      <c r="B47" s="109" t="s">
        <v>588</v>
      </c>
      <c r="C47" s="109">
        <v>1004151</v>
      </c>
      <c r="D47" s="109" t="s">
        <v>589</v>
      </c>
      <c r="E47" s="109">
        <v>39.974699999999999</v>
      </c>
      <c r="F47" s="109">
        <v>-86.830100000000002</v>
      </c>
      <c r="G47" s="109" t="s">
        <v>590</v>
      </c>
      <c r="H47" s="109" t="s">
        <v>591</v>
      </c>
      <c r="I47" s="109" t="s">
        <v>392</v>
      </c>
      <c r="J47" s="109">
        <v>47933</v>
      </c>
      <c r="K47" s="109" t="s">
        <v>558</v>
      </c>
      <c r="L47" s="109">
        <v>255254</v>
      </c>
      <c r="M47" s="109" t="s">
        <v>271</v>
      </c>
      <c r="N47" s="110"/>
    </row>
    <row r="48" spans="1:14" x14ac:dyDescent="0.25">
      <c r="A48" s="109">
        <v>2023</v>
      </c>
      <c r="B48" s="109" t="s">
        <v>413</v>
      </c>
      <c r="C48" s="109">
        <v>1002903</v>
      </c>
      <c r="D48" s="109" t="s">
        <v>414</v>
      </c>
      <c r="E48" s="109">
        <v>40.829259999999998</v>
      </c>
      <c r="F48" s="109">
        <v>-79.942729999999997</v>
      </c>
      <c r="G48" s="109" t="s">
        <v>415</v>
      </c>
      <c r="H48" s="109" t="s">
        <v>416</v>
      </c>
      <c r="I48" s="109" t="s">
        <v>294</v>
      </c>
      <c r="J48" s="109">
        <v>16003</v>
      </c>
      <c r="K48" s="109" t="s">
        <v>343</v>
      </c>
      <c r="L48" s="109">
        <v>251082</v>
      </c>
      <c r="M48" s="109" t="s">
        <v>317</v>
      </c>
      <c r="N48" s="110"/>
    </row>
    <row r="49" spans="1:14" x14ac:dyDescent="0.25">
      <c r="A49" s="109">
        <v>2023</v>
      </c>
      <c r="B49" s="109" t="s">
        <v>397</v>
      </c>
      <c r="C49" s="109">
        <v>1003669</v>
      </c>
      <c r="D49" s="109" t="s">
        <v>398</v>
      </c>
      <c r="E49" s="109">
        <v>47.560699999999997</v>
      </c>
      <c r="F49" s="109">
        <v>-92.520348999999996</v>
      </c>
      <c r="G49" s="109" t="s">
        <v>399</v>
      </c>
      <c r="H49" s="109" t="s">
        <v>400</v>
      </c>
      <c r="I49" s="109" t="s">
        <v>401</v>
      </c>
      <c r="J49" s="109">
        <v>55792</v>
      </c>
      <c r="K49" s="109" t="s">
        <v>343</v>
      </c>
      <c r="L49" s="109">
        <v>238227</v>
      </c>
      <c r="M49" s="109" t="s">
        <v>271</v>
      </c>
      <c r="N49" s="110"/>
    </row>
    <row r="50" spans="1:14" x14ac:dyDescent="0.25">
      <c r="A50" s="109">
        <v>2023</v>
      </c>
      <c r="B50" s="109" t="s">
        <v>775</v>
      </c>
      <c r="C50" s="109">
        <v>1001618</v>
      </c>
      <c r="D50" s="109" t="s">
        <v>776</v>
      </c>
      <c r="E50" s="109">
        <v>47.413882999999998</v>
      </c>
      <c r="F50" s="109">
        <v>-93.062672000000006</v>
      </c>
      <c r="G50" s="109" t="s">
        <v>777</v>
      </c>
      <c r="H50" s="109" t="s">
        <v>400</v>
      </c>
      <c r="I50" s="109" t="s">
        <v>401</v>
      </c>
      <c r="J50" s="109">
        <v>55753</v>
      </c>
      <c r="K50" s="109" t="s">
        <v>758</v>
      </c>
      <c r="L50" s="109">
        <v>231327</v>
      </c>
      <c r="M50" s="109" t="s">
        <v>271</v>
      </c>
      <c r="N50" s="110"/>
    </row>
    <row r="51" spans="1:14" x14ac:dyDescent="0.25">
      <c r="A51" s="109">
        <v>2023</v>
      </c>
      <c r="B51" s="109" t="s">
        <v>311</v>
      </c>
      <c r="C51" s="109">
        <v>1003902</v>
      </c>
      <c r="D51" s="109" t="s">
        <v>312</v>
      </c>
      <c r="E51" s="109">
        <v>38.232627000000001</v>
      </c>
      <c r="F51" s="109">
        <v>-104.607257</v>
      </c>
      <c r="G51" s="109" t="s">
        <v>313</v>
      </c>
      <c r="H51" s="109" t="s">
        <v>314</v>
      </c>
      <c r="I51" s="109" t="s">
        <v>315</v>
      </c>
      <c r="J51" s="109">
        <v>81004</v>
      </c>
      <c r="K51" s="109" t="s">
        <v>316</v>
      </c>
      <c r="L51" s="109">
        <v>229028</v>
      </c>
      <c r="M51" s="109" t="s">
        <v>317</v>
      </c>
      <c r="N51" s="110"/>
    </row>
    <row r="52" spans="1:14" x14ac:dyDescent="0.25">
      <c r="A52" s="109">
        <v>2023</v>
      </c>
      <c r="B52" s="109" t="s">
        <v>584</v>
      </c>
      <c r="C52" s="109">
        <v>1002958</v>
      </c>
      <c r="D52" s="109" t="s">
        <v>585</v>
      </c>
      <c r="E52" s="109">
        <v>36.355215999999999</v>
      </c>
      <c r="F52" s="109">
        <v>-76.811149999999998</v>
      </c>
      <c r="G52" s="109" t="s">
        <v>586</v>
      </c>
      <c r="H52" s="109" t="s">
        <v>587</v>
      </c>
      <c r="I52" s="109" t="s">
        <v>479</v>
      </c>
      <c r="J52" s="109">
        <v>27922</v>
      </c>
      <c r="K52" s="109" t="s">
        <v>558</v>
      </c>
      <c r="L52" s="109">
        <v>216366</v>
      </c>
      <c r="M52" s="109" t="s">
        <v>271</v>
      </c>
      <c r="N52" s="110"/>
    </row>
    <row r="53" spans="1:14" x14ac:dyDescent="0.25">
      <c r="A53" s="109">
        <v>2023</v>
      </c>
      <c r="B53" s="109" t="s">
        <v>715</v>
      </c>
      <c r="C53" s="109">
        <v>1004259</v>
      </c>
      <c r="D53" s="109" t="s">
        <v>716</v>
      </c>
      <c r="E53" s="109">
        <v>29.579059999999998</v>
      </c>
      <c r="F53" s="109">
        <v>-98.023679999999999</v>
      </c>
      <c r="G53" s="109" t="s">
        <v>717</v>
      </c>
      <c r="H53" s="109" t="s">
        <v>718</v>
      </c>
      <c r="I53" s="109" t="s">
        <v>288</v>
      </c>
      <c r="J53" s="109">
        <v>78155</v>
      </c>
      <c r="K53" s="109" t="s">
        <v>358</v>
      </c>
      <c r="L53" s="109">
        <v>213696</v>
      </c>
      <c r="M53" s="109" t="s">
        <v>271</v>
      </c>
      <c r="N53" s="110"/>
    </row>
    <row r="54" spans="1:14" x14ac:dyDescent="0.25">
      <c r="A54" s="109">
        <v>2023</v>
      </c>
      <c r="B54" s="109" t="s">
        <v>563</v>
      </c>
      <c r="C54" s="109">
        <v>1005777</v>
      </c>
      <c r="D54" s="109" t="s">
        <v>564</v>
      </c>
      <c r="E54" s="109">
        <v>41.8825</v>
      </c>
      <c r="F54" s="109">
        <v>-112.1964</v>
      </c>
      <c r="G54" s="109" t="s">
        <v>565</v>
      </c>
      <c r="H54" s="109" t="s">
        <v>566</v>
      </c>
      <c r="I54" s="109" t="s">
        <v>567</v>
      </c>
      <c r="J54" s="109">
        <v>84330</v>
      </c>
      <c r="K54" s="109" t="s">
        <v>558</v>
      </c>
      <c r="L54" s="109">
        <v>203814</v>
      </c>
      <c r="M54" s="109" t="s">
        <v>317</v>
      </c>
      <c r="N54" s="110"/>
    </row>
    <row r="55" spans="1:14" x14ac:dyDescent="0.25">
      <c r="A55" s="109">
        <v>2023</v>
      </c>
      <c r="B55" s="109" t="s">
        <v>771</v>
      </c>
      <c r="C55" s="109">
        <v>1000159</v>
      </c>
      <c r="D55" s="109" t="s">
        <v>772</v>
      </c>
      <c r="E55" s="109">
        <v>33.4833</v>
      </c>
      <c r="F55" s="109">
        <v>-86.926100000000005</v>
      </c>
      <c r="G55" s="109" t="s">
        <v>773</v>
      </c>
      <c r="H55" s="109" t="s">
        <v>774</v>
      </c>
      <c r="I55" s="109" t="s">
        <v>269</v>
      </c>
      <c r="J55" s="109">
        <v>35064</v>
      </c>
      <c r="K55" s="109" t="s">
        <v>758</v>
      </c>
      <c r="L55" s="109">
        <v>202868</v>
      </c>
      <c r="M55" s="109" t="s">
        <v>317</v>
      </c>
      <c r="N55" s="110"/>
    </row>
    <row r="56" spans="1:14" x14ac:dyDescent="0.25">
      <c r="A56" s="109">
        <v>2023</v>
      </c>
      <c r="B56" s="109" t="s">
        <v>661</v>
      </c>
      <c r="C56" s="109">
        <v>1003457</v>
      </c>
      <c r="D56" s="109" t="s">
        <v>662</v>
      </c>
      <c r="E56" s="109">
        <v>33.233750000000001</v>
      </c>
      <c r="F56" s="109">
        <v>-87.506929999999997</v>
      </c>
      <c r="G56" s="109" t="s">
        <v>663</v>
      </c>
      <c r="H56" s="109" t="s">
        <v>664</v>
      </c>
      <c r="I56" s="109" t="s">
        <v>269</v>
      </c>
      <c r="J56" s="109">
        <v>35404</v>
      </c>
      <c r="K56" s="109" t="s">
        <v>558</v>
      </c>
      <c r="L56" s="109">
        <v>199797</v>
      </c>
      <c r="M56" s="109" t="s">
        <v>271</v>
      </c>
      <c r="N56" s="110"/>
    </row>
    <row r="57" spans="1:14" x14ac:dyDescent="0.25">
      <c r="A57" s="109">
        <v>2023</v>
      </c>
      <c r="B57" s="109" t="s">
        <v>609</v>
      </c>
      <c r="C57" s="109">
        <v>1007695</v>
      </c>
      <c r="D57" s="109" t="s">
        <v>610</v>
      </c>
      <c r="E57" s="109">
        <v>42.078346000000003</v>
      </c>
      <c r="F57" s="109">
        <v>-97.360152999999997</v>
      </c>
      <c r="G57" s="109" t="s">
        <v>611</v>
      </c>
      <c r="H57" s="109" t="s">
        <v>612</v>
      </c>
      <c r="I57" s="109" t="s">
        <v>613</v>
      </c>
      <c r="J57" s="109">
        <v>68701</v>
      </c>
      <c r="K57" s="109" t="s">
        <v>558</v>
      </c>
      <c r="L57" s="109">
        <v>190149</v>
      </c>
      <c r="M57" s="109" t="s">
        <v>271</v>
      </c>
      <c r="N57" s="110"/>
    </row>
    <row r="58" spans="1:14" x14ac:dyDescent="0.25">
      <c r="A58" s="109">
        <v>2023</v>
      </c>
      <c r="B58" s="109" t="s">
        <v>702</v>
      </c>
      <c r="C58" s="109">
        <v>1003688</v>
      </c>
      <c r="D58" s="109" t="s">
        <v>703</v>
      </c>
      <c r="E58" s="109">
        <v>39.876783000000003</v>
      </c>
      <c r="F58" s="109">
        <v>-86.482112999999998</v>
      </c>
      <c r="G58" s="109" t="s">
        <v>704</v>
      </c>
      <c r="H58" s="109" t="s">
        <v>705</v>
      </c>
      <c r="I58" s="109" t="s">
        <v>392</v>
      </c>
      <c r="J58" s="109">
        <v>46167</v>
      </c>
      <c r="K58" s="109" t="s">
        <v>679</v>
      </c>
      <c r="L58" s="109">
        <v>186814</v>
      </c>
      <c r="M58" s="109" t="s">
        <v>271</v>
      </c>
      <c r="N58" s="110"/>
    </row>
    <row r="59" spans="1:14" x14ac:dyDescent="0.25">
      <c r="A59" s="109">
        <v>2023</v>
      </c>
      <c r="B59" s="109" t="s">
        <v>576</v>
      </c>
      <c r="C59" s="109">
        <v>1007946</v>
      </c>
      <c r="D59" s="109" t="s">
        <v>577</v>
      </c>
      <c r="E59" s="109">
        <v>34.375957999999997</v>
      </c>
      <c r="F59" s="109">
        <v>-79.896878000000001</v>
      </c>
      <c r="G59" s="109" t="s">
        <v>578</v>
      </c>
      <c r="H59" s="109" t="s">
        <v>579</v>
      </c>
      <c r="I59" s="109" t="s">
        <v>383</v>
      </c>
      <c r="J59" s="109">
        <v>29540</v>
      </c>
      <c r="K59" s="109" t="s">
        <v>558</v>
      </c>
      <c r="L59" s="109">
        <v>185366</v>
      </c>
      <c r="M59" s="109" t="s">
        <v>271</v>
      </c>
      <c r="N59" s="110"/>
    </row>
    <row r="60" spans="1:14" x14ac:dyDescent="0.25">
      <c r="A60" s="109">
        <v>2023</v>
      </c>
      <c r="B60" s="109" t="s">
        <v>619</v>
      </c>
      <c r="C60" s="109">
        <v>1005832</v>
      </c>
      <c r="D60" s="109" t="s">
        <v>620</v>
      </c>
      <c r="E60" s="109">
        <v>31.354801999999999</v>
      </c>
      <c r="F60" s="109">
        <v>-96.165199000000001</v>
      </c>
      <c r="G60" s="109" t="s">
        <v>621</v>
      </c>
      <c r="H60" s="109" t="s">
        <v>622</v>
      </c>
      <c r="I60" s="109" t="s">
        <v>288</v>
      </c>
      <c r="J60" s="109">
        <v>75846</v>
      </c>
      <c r="K60" s="109" t="s">
        <v>558</v>
      </c>
      <c r="L60" s="109">
        <v>180956</v>
      </c>
      <c r="M60" s="109" t="s">
        <v>271</v>
      </c>
      <c r="N60" s="110"/>
    </row>
    <row r="61" spans="1:14" x14ac:dyDescent="0.25">
      <c r="A61" s="109">
        <v>2023</v>
      </c>
      <c r="B61" s="109" t="s">
        <v>300</v>
      </c>
      <c r="C61" s="109">
        <v>1004036</v>
      </c>
      <c r="D61" s="109" t="s">
        <v>301</v>
      </c>
      <c r="E61" s="109">
        <v>40.361105000000002</v>
      </c>
      <c r="F61" s="109">
        <v>-75.936837999999995</v>
      </c>
      <c r="G61" s="109" t="s">
        <v>302</v>
      </c>
      <c r="H61" s="109" t="s">
        <v>303</v>
      </c>
      <c r="I61" s="109" t="s">
        <v>294</v>
      </c>
      <c r="J61" s="109">
        <v>19601</v>
      </c>
      <c r="K61" s="109" t="s">
        <v>304</v>
      </c>
      <c r="L61" s="109">
        <v>167991</v>
      </c>
      <c r="M61" s="109" t="s">
        <v>271</v>
      </c>
      <c r="N61" s="110"/>
    </row>
    <row r="62" spans="1:14" x14ac:dyDescent="0.25">
      <c r="A62" s="109">
        <v>2023</v>
      </c>
      <c r="B62" s="109" t="s">
        <v>429</v>
      </c>
      <c r="C62" s="109">
        <v>1003380</v>
      </c>
      <c r="D62" s="109" t="s">
        <v>430</v>
      </c>
      <c r="E62" s="109">
        <v>41.211241999999999</v>
      </c>
      <c r="F62" s="109">
        <v>-80.816820000000007</v>
      </c>
      <c r="G62" s="109" t="s">
        <v>431</v>
      </c>
      <c r="H62" s="109" t="s">
        <v>432</v>
      </c>
      <c r="I62" s="109" t="s">
        <v>338</v>
      </c>
      <c r="J62" s="109">
        <v>44481</v>
      </c>
      <c r="K62" s="109" t="s">
        <v>343</v>
      </c>
      <c r="L62" s="109">
        <v>162789</v>
      </c>
      <c r="M62" s="109" t="s">
        <v>271</v>
      </c>
      <c r="N62" s="110"/>
    </row>
    <row r="63" spans="1:14" x14ac:dyDescent="0.25">
      <c r="A63" s="109">
        <v>2023</v>
      </c>
      <c r="B63" s="109" t="s">
        <v>265</v>
      </c>
      <c r="C63" s="109">
        <v>1004511</v>
      </c>
      <c r="D63" s="109" t="s">
        <v>266</v>
      </c>
      <c r="E63" s="109">
        <v>33.580768999999997</v>
      </c>
      <c r="F63" s="109">
        <v>-86.781281000000007</v>
      </c>
      <c r="G63" s="109" t="s">
        <v>267</v>
      </c>
      <c r="H63" s="109" t="s">
        <v>268</v>
      </c>
      <c r="I63" s="109" t="s">
        <v>269</v>
      </c>
      <c r="J63" s="109">
        <v>35217</v>
      </c>
      <c r="K63" s="109" t="s">
        <v>270</v>
      </c>
      <c r="L63" s="109">
        <v>159635</v>
      </c>
      <c r="M63" s="109" t="s">
        <v>271</v>
      </c>
      <c r="N63" s="110"/>
    </row>
    <row r="64" spans="1:14" x14ac:dyDescent="0.25">
      <c r="A64" s="109">
        <v>2023</v>
      </c>
      <c r="B64" s="109" t="s">
        <v>670</v>
      </c>
      <c r="C64" s="109">
        <v>1010763</v>
      </c>
      <c r="D64" s="109" t="s">
        <v>671</v>
      </c>
      <c r="E64" s="109">
        <v>31.152200000000001</v>
      </c>
      <c r="F64" s="109">
        <v>-87.985799999999998</v>
      </c>
      <c r="G64" s="109" t="s">
        <v>672</v>
      </c>
      <c r="H64" s="109" t="s">
        <v>673</v>
      </c>
      <c r="I64" s="109" t="s">
        <v>269</v>
      </c>
      <c r="J64" s="109">
        <v>36513</v>
      </c>
      <c r="K64" s="109" t="s">
        <v>674</v>
      </c>
      <c r="L64" s="109">
        <v>158190</v>
      </c>
      <c r="M64" s="109" t="s">
        <v>271</v>
      </c>
      <c r="N64" s="110"/>
    </row>
    <row r="65" spans="1:14" x14ac:dyDescent="0.25">
      <c r="A65" s="109">
        <v>2023</v>
      </c>
      <c r="B65" s="109" t="s">
        <v>786</v>
      </c>
      <c r="C65" s="109">
        <v>1002768</v>
      </c>
      <c r="D65" s="109" t="s">
        <v>787</v>
      </c>
      <c r="E65" s="109">
        <v>41.128041000000003</v>
      </c>
      <c r="F65" s="109">
        <v>-80.671531999999999</v>
      </c>
      <c r="G65" s="109" t="s">
        <v>788</v>
      </c>
      <c r="H65" s="109" t="s">
        <v>789</v>
      </c>
      <c r="I65" s="109" t="s">
        <v>338</v>
      </c>
      <c r="J65" s="109">
        <v>44510</v>
      </c>
      <c r="K65" s="109" t="s">
        <v>790</v>
      </c>
      <c r="L65" s="109">
        <v>152123</v>
      </c>
      <c r="M65" s="109" t="s">
        <v>271</v>
      </c>
      <c r="N65" s="110"/>
    </row>
    <row r="66" spans="1:14" x14ac:dyDescent="0.25">
      <c r="A66" s="109">
        <v>2023</v>
      </c>
      <c r="B66" s="109" t="s">
        <v>402</v>
      </c>
      <c r="C66" s="109">
        <v>1005025</v>
      </c>
      <c r="D66" s="109" t="s">
        <v>403</v>
      </c>
      <c r="E66" s="109">
        <v>40.163200000000003</v>
      </c>
      <c r="F66" s="109">
        <v>-79.886099999999999</v>
      </c>
      <c r="G66" s="109" t="s">
        <v>404</v>
      </c>
      <c r="H66" s="109" t="s">
        <v>387</v>
      </c>
      <c r="I66" s="109" t="s">
        <v>294</v>
      </c>
      <c r="J66" s="109">
        <v>15062</v>
      </c>
      <c r="K66" s="109" t="s">
        <v>343</v>
      </c>
      <c r="L66" s="109">
        <v>150291</v>
      </c>
      <c r="M66" s="109" t="s">
        <v>271</v>
      </c>
      <c r="N66" s="110"/>
    </row>
    <row r="67" spans="1:14" x14ac:dyDescent="0.25">
      <c r="A67" s="109">
        <v>2023</v>
      </c>
      <c r="B67" s="109" t="s">
        <v>339</v>
      </c>
      <c r="C67" s="109">
        <v>1003668</v>
      </c>
      <c r="D67" s="109" t="s">
        <v>340</v>
      </c>
      <c r="E67" s="109">
        <v>39.98301</v>
      </c>
      <c r="F67" s="109">
        <v>-75.827910000000003</v>
      </c>
      <c r="G67" s="109" t="s">
        <v>341</v>
      </c>
      <c r="H67" s="109" t="s">
        <v>342</v>
      </c>
      <c r="I67" s="109" t="s">
        <v>294</v>
      </c>
      <c r="J67" s="109">
        <v>19320</v>
      </c>
      <c r="K67" s="109" t="s">
        <v>343</v>
      </c>
      <c r="L67" s="109">
        <v>149952</v>
      </c>
      <c r="M67" s="109" t="s">
        <v>271</v>
      </c>
      <c r="N67" s="110"/>
    </row>
    <row r="68" spans="1:14" x14ac:dyDescent="0.25">
      <c r="A68" s="109">
        <v>2023</v>
      </c>
      <c r="B68" s="109" t="s">
        <v>344</v>
      </c>
      <c r="C68" s="109">
        <v>1006325</v>
      </c>
      <c r="D68" s="109" t="s">
        <v>345</v>
      </c>
      <c r="E68" s="109">
        <v>41.656474000000003</v>
      </c>
      <c r="F68" s="109">
        <v>-87.625846999999993</v>
      </c>
      <c r="G68" s="109" t="s">
        <v>346</v>
      </c>
      <c r="H68" s="109" t="s">
        <v>347</v>
      </c>
      <c r="I68" s="109" t="s">
        <v>276</v>
      </c>
      <c r="J68" s="109">
        <v>60827</v>
      </c>
      <c r="K68" s="109" t="s">
        <v>343</v>
      </c>
      <c r="L68" s="109">
        <v>147501</v>
      </c>
      <c r="M68" s="109" t="s">
        <v>271</v>
      </c>
      <c r="N68" s="110"/>
    </row>
    <row r="69" spans="1:14" x14ac:dyDescent="0.25">
      <c r="A69" s="109">
        <v>2023</v>
      </c>
      <c r="B69" s="109" t="s">
        <v>328</v>
      </c>
      <c r="C69" s="109">
        <v>1006901</v>
      </c>
      <c r="D69" s="109" t="s">
        <v>329</v>
      </c>
      <c r="E69" s="109">
        <v>43.396949999999997</v>
      </c>
      <c r="F69" s="109">
        <v>-87.949659999999994</v>
      </c>
      <c r="G69" s="109" t="s">
        <v>330</v>
      </c>
      <c r="H69" s="109" t="s">
        <v>331</v>
      </c>
      <c r="I69" s="109" t="s">
        <v>332</v>
      </c>
      <c r="J69" s="109">
        <v>53080</v>
      </c>
      <c r="K69" s="109" t="s">
        <v>333</v>
      </c>
      <c r="L69" s="109">
        <v>143166</v>
      </c>
      <c r="M69" s="109" t="s">
        <v>271</v>
      </c>
      <c r="N69" s="110"/>
    </row>
    <row r="70" spans="1:14" x14ac:dyDescent="0.25">
      <c r="A70" s="109">
        <v>2023</v>
      </c>
      <c r="B70" s="109" t="s">
        <v>551</v>
      </c>
      <c r="C70" s="109">
        <v>1005276</v>
      </c>
      <c r="D70" s="109" t="s">
        <v>552</v>
      </c>
      <c r="E70" s="109">
        <v>47.286000000000001</v>
      </c>
      <c r="F70" s="109">
        <v>-91.26</v>
      </c>
      <c r="G70" s="109" t="s">
        <v>553</v>
      </c>
      <c r="H70" s="109" t="s">
        <v>424</v>
      </c>
      <c r="I70" s="109" t="s">
        <v>401</v>
      </c>
      <c r="J70" s="109">
        <v>55614</v>
      </c>
      <c r="K70" s="109" t="s">
        <v>343</v>
      </c>
      <c r="L70" s="109">
        <v>142276</v>
      </c>
      <c r="M70" s="109" t="s">
        <v>271</v>
      </c>
      <c r="N70" s="110"/>
    </row>
    <row r="71" spans="1:14" x14ac:dyDescent="0.25">
      <c r="A71" s="109">
        <v>2023</v>
      </c>
      <c r="B71" s="109" t="s">
        <v>605</v>
      </c>
      <c r="C71" s="109">
        <v>1003093</v>
      </c>
      <c r="D71" s="109" t="s">
        <v>606</v>
      </c>
      <c r="E71" s="109">
        <v>35.049909999999997</v>
      </c>
      <c r="F71" s="109">
        <v>-90.153139999999993</v>
      </c>
      <c r="G71" s="109" t="s">
        <v>607</v>
      </c>
      <c r="H71" s="109" t="s">
        <v>608</v>
      </c>
      <c r="I71" s="109" t="s">
        <v>357</v>
      </c>
      <c r="J71" s="109">
        <v>38109</v>
      </c>
      <c r="K71" s="109" t="s">
        <v>558</v>
      </c>
      <c r="L71" s="109">
        <v>141107</v>
      </c>
      <c r="M71" s="109" t="s">
        <v>271</v>
      </c>
      <c r="N71" s="110"/>
    </row>
    <row r="72" spans="1:14" x14ac:dyDescent="0.25">
      <c r="A72" s="109">
        <v>2023</v>
      </c>
      <c r="B72" s="109" t="s">
        <v>379</v>
      </c>
      <c r="C72" s="109">
        <v>1005346</v>
      </c>
      <c r="D72" s="109" t="s">
        <v>380</v>
      </c>
      <c r="E72" s="109">
        <v>33.963256000000001</v>
      </c>
      <c r="F72" s="109">
        <v>-81.049797999999996</v>
      </c>
      <c r="G72" s="109" t="s">
        <v>381</v>
      </c>
      <c r="H72" s="109" t="s">
        <v>382</v>
      </c>
      <c r="I72" s="109" t="s">
        <v>383</v>
      </c>
      <c r="J72" s="109">
        <v>29033</v>
      </c>
      <c r="K72" s="109" t="s">
        <v>358</v>
      </c>
      <c r="L72" s="109">
        <v>131079</v>
      </c>
      <c r="M72" s="109" t="s">
        <v>271</v>
      </c>
      <c r="N72" s="110"/>
    </row>
    <row r="73" spans="1:14" x14ac:dyDescent="0.25">
      <c r="A73" s="109">
        <v>2023</v>
      </c>
      <c r="B73" s="109" t="s">
        <v>334</v>
      </c>
      <c r="C73" s="109">
        <v>1003474</v>
      </c>
      <c r="D73" s="109" t="s">
        <v>335</v>
      </c>
      <c r="E73" s="109">
        <v>41.442661000000001</v>
      </c>
      <c r="F73" s="109">
        <v>-81.664209999999997</v>
      </c>
      <c r="G73" s="109" t="s">
        <v>336</v>
      </c>
      <c r="H73" s="109" t="s">
        <v>337</v>
      </c>
      <c r="I73" s="109" t="s">
        <v>338</v>
      </c>
      <c r="J73" s="109">
        <v>44125</v>
      </c>
      <c r="K73" s="109" t="s">
        <v>333</v>
      </c>
      <c r="L73" s="109">
        <v>130875</v>
      </c>
      <c r="M73" s="109" t="s">
        <v>271</v>
      </c>
      <c r="N73" s="110"/>
    </row>
    <row r="74" spans="1:14" x14ac:dyDescent="0.25">
      <c r="A74" s="109">
        <v>2023</v>
      </c>
      <c r="B74" s="109" t="s">
        <v>405</v>
      </c>
      <c r="C74" s="109">
        <v>1006530</v>
      </c>
      <c r="D74" s="109" t="s">
        <v>406</v>
      </c>
      <c r="E74" s="109">
        <v>40.785130000000002</v>
      </c>
      <c r="F74" s="109">
        <v>-82.523840000000007</v>
      </c>
      <c r="G74" s="109" t="s">
        <v>407</v>
      </c>
      <c r="H74" s="109" t="s">
        <v>408</v>
      </c>
      <c r="I74" s="109" t="s">
        <v>338</v>
      </c>
      <c r="J74" s="109">
        <v>44903</v>
      </c>
      <c r="K74" s="109" t="s">
        <v>343</v>
      </c>
      <c r="L74" s="109">
        <v>126487</v>
      </c>
      <c r="M74" s="109" t="s">
        <v>271</v>
      </c>
      <c r="N74" s="110"/>
    </row>
    <row r="75" spans="1:14" x14ac:dyDescent="0.25">
      <c r="A75" s="109">
        <v>2023</v>
      </c>
      <c r="B75" s="109" t="s">
        <v>522</v>
      </c>
      <c r="C75" s="109">
        <v>1004811</v>
      </c>
      <c r="D75" s="109" t="s">
        <v>523</v>
      </c>
      <c r="E75" s="109">
        <v>40.642502999999998</v>
      </c>
      <c r="F75" s="109">
        <v>-89.645770999999996</v>
      </c>
      <c r="G75" s="109" t="s">
        <v>524</v>
      </c>
      <c r="H75" s="109" t="s">
        <v>525</v>
      </c>
      <c r="I75" s="109" t="s">
        <v>276</v>
      </c>
      <c r="J75" s="109">
        <v>61641</v>
      </c>
      <c r="K75" s="109" t="s">
        <v>526</v>
      </c>
      <c r="L75" s="109">
        <v>125976</v>
      </c>
      <c r="M75" s="109" t="s">
        <v>271</v>
      </c>
      <c r="N75" s="110"/>
    </row>
    <row r="76" spans="1:14" x14ac:dyDescent="0.25">
      <c r="A76" s="109">
        <v>2023</v>
      </c>
      <c r="B76" s="109" t="s">
        <v>353</v>
      </c>
      <c r="C76" s="109">
        <v>1006906</v>
      </c>
      <c r="D76" s="109" t="s">
        <v>354</v>
      </c>
      <c r="E76" s="109">
        <v>35.978119999999997</v>
      </c>
      <c r="F76" s="109">
        <v>-83.956450000000004</v>
      </c>
      <c r="G76" s="109" t="s">
        <v>355</v>
      </c>
      <c r="H76" s="109" t="s">
        <v>356</v>
      </c>
      <c r="I76" s="109" t="s">
        <v>357</v>
      </c>
      <c r="J76" s="109">
        <v>37921</v>
      </c>
      <c r="K76" s="109" t="s">
        <v>358</v>
      </c>
      <c r="L76" s="109">
        <v>124930</v>
      </c>
      <c r="M76" s="109" t="s">
        <v>271</v>
      </c>
      <c r="N76" s="110"/>
    </row>
    <row r="77" spans="1:14" x14ac:dyDescent="0.25">
      <c r="A77" s="109">
        <v>2023</v>
      </c>
      <c r="B77" s="109" t="s">
        <v>425</v>
      </c>
      <c r="C77" s="109">
        <v>1004215</v>
      </c>
      <c r="D77" s="109" t="s">
        <v>426</v>
      </c>
      <c r="E77" s="109">
        <v>40.226388999999998</v>
      </c>
      <c r="F77" s="109">
        <v>-76.848611000000005</v>
      </c>
      <c r="G77" s="109" t="s">
        <v>427</v>
      </c>
      <c r="H77" s="109" t="s">
        <v>428</v>
      </c>
      <c r="I77" s="109" t="s">
        <v>294</v>
      </c>
      <c r="J77" s="109">
        <v>17113</v>
      </c>
      <c r="K77" s="109" t="s">
        <v>343</v>
      </c>
      <c r="L77" s="109">
        <v>124655</v>
      </c>
      <c r="M77" s="109" t="s">
        <v>271</v>
      </c>
      <c r="N77" s="110"/>
    </row>
    <row r="78" spans="1:14" x14ac:dyDescent="0.25">
      <c r="A78" s="109">
        <v>2023</v>
      </c>
      <c r="B78" s="109" t="s">
        <v>290</v>
      </c>
      <c r="C78" s="109">
        <v>1005003</v>
      </c>
      <c r="D78" s="109" t="s">
        <v>291</v>
      </c>
      <c r="E78" s="109">
        <v>40.6081</v>
      </c>
      <c r="F78" s="109">
        <v>-79.729100000000003</v>
      </c>
      <c r="G78" s="109" t="s">
        <v>292</v>
      </c>
      <c r="H78" s="109" t="s">
        <v>293</v>
      </c>
      <c r="I78" s="109" t="s">
        <v>294</v>
      </c>
      <c r="J78" s="109">
        <v>15014</v>
      </c>
      <c r="K78" s="109" t="s">
        <v>295</v>
      </c>
      <c r="L78" s="109">
        <v>121585</v>
      </c>
      <c r="M78" s="109" t="s">
        <v>271</v>
      </c>
      <c r="N78" s="110"/>
    </row>
    <row r="79" spans="1:14" x14ac:dyDescent="0.25">
      <c r="A79" s="109">
        <v>2023</v>
      </c>
      <c r="B79" s="109" t="s">
        <v>597</v>
      </c>
      <c r="C79" s="109">
        <v>1002621</v>
      </c>
      <c r="D79" s="109" t="s">
        <v>598</v>
      </c>
      <c r="E79" s="109">
        <v>41.181331999999998</v>
      </c>
      <c r="F79" s="109">
        <v>-87.856643000000005</v>
      </c>
      <c r="G79" s="109" t="s">
        <v>599</v>
      </c>
      <c r="H79" s="109" t="s">
        <v>600</v>
      </c>
      <c r="I79" s="109" t="s">
        <v>276</v>
      </c>
      <c r="J79" s="109">
        <v>60914</v>
      </c>
      <c r="K79" s="109" t="s">
        <v>558</v>
      </c>
      <c r="L79" s="109">
        <v>119973</v>
      </c>
      <c r="M79" s="109" t="s">
        <v>271</v>
      </c>
      <c r="N79" s="110"/>
    </row>
    <row r="80" spans="1:14" x14ac:dyDescent="0.25">
      <c r="A80" s="109">
        <v>2023</v>
      </c>
      <c r="B80" s="109" t="s">
        <v>518</v>
      </c>
      <c r="C80" s="109">
        <v>1013051</v>
      </c>
      <c r="D80" s="109" t="s">
        <v>519</v>
      </c>
      <c r="E80" s="109">
        <v>40.314523999999999</v>
      </c>
      <c r="F80" s="109">
        <v>-80.614762999999996</v>
      </c>
      <c r="G80" s="109" t="s">
        <v>520</v>
      </c>
      <c r="H80" s="109" t="s">
        <v>268</v>
      </c>
      <c r="I80" s="109" t="s">
        <v>338</v>
      </c>
      <c r="J80" s="109">
        <v>43938</v>
      </c>
      <c r="K80" s="109" t="s">
        <v>521</v>
      </c>
      <c r="L80" s="109">
        <v>116703</v>
      </c>
      <c r="M80" s="109" t="s">
        <v>271</v>
      </c>
      <c r="N80" s="110"/>
    </row>
    <row r="81" spans="1:14" x14ac:dyDescent="0.25">
      <c r="A81" s="109">
        <v>2023</v>
      </c>
      <c r="B81" s="109" t="s">
        <v>471</v>
      </c>
      <c r="C81" s="109">
        <v>1004411</v>
      </c>
      <c r="D81" s="109" t="s">
        <v>472</v>
      </c>
      <c r="E81" s="109">
        <v>41.897173000000002</v>
      </c>
      <c r="F81" s="109">
        <v>-83.361644999999996</v>
      </c>
      <c r="G81" s="109" t="s">
        <v>473</v>
      </c>
      <c r="H81" s="109" t="s">
        <v>474</v>
      </c>
      <c r="I81" s="109" t="s">
        <v>352</v>
      </c>
      <c r="J81" s="109">
        <v>48161</v>
      </c>
      <c r="K81" s="109" t="s">
        <v>323</v>
      </c>
      <c r="L81" s="109">
        <v>115801</v>
      </c>
      <c r="M81" s="109" t="s">
        <v>271</v>
      </c>
      <c r="N81" s="110"/>
    </row>
    <row r="82" spans="1:14" x14ac:dyDescent="0.25">
      <c r="A82" s="109">
        <v>2023</v>
      </c>
      <c r="B82" s="109" t="s">
        <v>318</v>
      </c>
      <c r="C82" s="109">
        <v>1000394</v>
      </c>
      <c r="D82" s="109" t="s">
        <v>319</v>
      </c>
      <c r="E82" s="109">
        <v>37.179254</v>
      </c>
      <c r="F82" s="109">
        <v>-77.447486999999995</v>
      </c>
      <c r="G82" s="109" t="s">
        <v>320</v>
      </c>
      <c r="H82" s="109" t="s">
        <v>321</v>
      </c>
      <c r="I82" s="109" t="s">
        <v>322</v>
      </c>
      <c r="J82" s="109">
        <v>23803</v>
      </c>
      <c r="K82" s="109" t="s">
        <v>323</v>
      </c>
      <c r="L82" s="109">
        <v>103784</v>
      </c>
      <c r="M82" s="109" t="s">
        <v>271</v>
      </c>
      <c r="N82" s="110"/>
    </row>
    <row r="83" spans="1:14" x14ac:dyDescent="0.25">
      <c r="A83" s="109">
        <v>2023</v>
      </c>
      <c r="B83" s="109" t="s">
        <v>665</v>
      </c>
      <c r="C83" s="109">
        <v>1007348</v>
      </c>
      <c r="D83" s="109" t="s">
        <v>666</v>
      </c>
      <c r="E83" s="109">
        <v>30.12445</v>
      </c>
      <c r="F83" s="109">
        <v>-94.012619999999998</v>
      </c>
      <c r="G83" s="109" t="s">
        <v>667</v>
      </c>
      <c r="H83" s="109" t="s">
        <v>668</v>
      </c>
      <c r="I83" s="109" t="s">
        <v>288</v>
      </c>
      <c r="J83" s="109">
        <v>77662</v>
      </c>
      <c r="K83" s="109" t="s">
        <v>669</v>
      </c>
      <c r="L83" s="109">
        <v>100291</v>
      </c>
      <c r="M83" s="109" t="s">
        <v>271</v>
      </c>
      <c r="N83" s="110"/>
    </row>
    <row r="84" spans="1:14" x14ac:dyDescent="0.25">
      <c r="A84" s="109">
        <v>2023</v>
      </c>
      <c r="B84" s="109" t="s">
        <v>542</v>
      </c>
      <c r="C84" s="109">
        <v>1007866</v>
      </c>
      <c r="D84" s="109" t="s">
        <v>543</v>
      </c>
      <c r="E84" s="109">
        <v>41.621519999999997</v>
      </c>
      <c r="F84" s="109">
        <v>-87.161479999999997</v>
      </c>
      <c r="G84" s="109" t="s">
        <v>544</v>
      </c>
      <c r="H84" s="109" t="s">
        <v>391</v>
      </c>
      <c r="I84" s="109" t="s">
        <v>392</v>
      </c>
      <c r="J84" s="109">
        <v>46368</v>
      </c>
      <c r="K84" s="109" t="s">
        <v>545</v>
      </c>
      <c r="L84" s="109">
        <v>99558</v>
      </c>
      <c r="M84" s="109" t="s">
        <v>271</v>
      </c>
      <c r="N84" s="110"/>
    </row>
    <row r="85" spans="1:14" x14ac:dyDescent="0.25">
      <c r="A85" s="109">
        <v>2023</v>
      </c>
      <c r="B85" s="109" t="s">
        <v>675</v>
      </c>
      <c r="C85" s="109">
        <v>1000714</v>
      </c>
      <c r="D85" s="109" t="s">
        <v>676</v>
      </c>
      <c r="E85" s="109">
        <v>37.272509999999997</v>
      </c>
      <c r="F85" s="109">
        <v>-79.998609999999999</v>
      </c>
      <c r="G85" s="109" t="s">
        <v>677</v>
      </c>
      <c r="H85" s="109" t="s">
        <v>678</v>
      </c>
      <c r="I85" s="109" t="s">
        <v>322</v>
      </c>
      <c r="J85" s="109">
        <v>24017</v>
      </c>
      <c r="K85" s="109" t="s">
        <v>679</v>
      </c>
      <c r="L85" s="109">
        <v>97110</v>
      </c>
      <c r="M85" s="109" t="s">
        <v>271</v>
      </c>
      <c r="N85" s="110"/>
    </row>
    <row r="86" spans="1:14" x14ac:dyDescent="0.25">
      <c r="A86" s="109">
        <v>2023</v>
      </c>
      <c r="B86" s="109" t="s">
        <v>364</v>
      </c>
      <c r="C86" s="109">
        <v>1002216</v>
      </c>
      <c r="D86" s="109" t="s">
        <v>365</v>
      </c>
      <c r="E86" s="109">
        <v>30.288350000000001</v>
      </c>
      <c r="F86" s="109">
        <v>-81.977728999999997</v>
      </c>
      <c r="G86" s="109" t="s">
        <v>366</v>
      </c>
      <c r="H86" s="109" t="s">
        <v>367</v>
      </c>
      <c r="I86" s="109" t="s">
        <v>368</v>
      </c>
      <c r="J86" s="109">
        <v>32234</v>
      </c>
      <c r="K86" s="109" t="s">
        <v>358</v>
      </c>
      <c r="L86" s="109">
        <v>96075</v>
      </c>
      <c r="M86" s="109" t="s">
        <v>271</v>
      </c>
      <c r="N86" s="110"/>
    </row>
    <row r="87" spans="1:14" x14ac:dyDescent="0.25">
      <c r="A87" s="109">
        <v>2023</v>
      </c>
      <c r="B87" s="109" t="s">
        <v>685</v>
      </c>
      <c r="C87" s="109">
        <v>1003981</v>
      </c>
      <c r="D87" s="109" t="s">
        <v>686</v>
      </c>
      <c r="E87" s="109">
        <v>33.534103999999999</v>
      </c>
      <c r="F87" s="109">
        <v>-86.757929000000004</v>
      </c>
      <c r="G87" s="109" t="s">
        <v>575</v>
      </c>
      <c r="H87" s="109" t="s">
        <v>268</v>
      </c>
      <c r="I87" s="109" t="s">
        <v>269</v>
      </c>
      <c r="J87" s="109">
        <v>35212</v>
      </c>
      <c r="K87" s="109" t="s">
        <v>358</v>
      </c>
      <c r="L87" s="109">
        <v>95437</v>
      </c>
      <c r="M87" s="109" t="s">
        <v>271</v>
      </c>
      <c r="N87" s="110"/>
    </row>
    <row r="88" spans="1:14" x14ac:dyDescent="0.25">
      <c r="A88" s="109">
        <v>2023</v>
      </c>
      <c r="B88" s="109" t="s">
        <v>458</v>
      </c>
      <c r="C88" s="109">
        <v>1004493</v>
      </c>
      <c r="D88" s="109" t="s">
        <v>459</v>
      </c>
      <c r="E88" s="109">
        <v>35.724089999999997</v>
      </c>
      <c r="F88" s="109">
        <v>-88.817660000000004</v>
      </c>
      <c r="G88" s="109" t="s">
        <v>460</v>
      </c>
      <c r="H88" s="109" t="s">
        <v>275</v>
      </c>
      <c r="I88" s="109" t="s">
        <v>357</v>
      </c>
      <c r="J88" s="109">
        <v>38305</v>
      </c>
      <c r="K88" s="109" t="s">
        <v>323</v>
      </c>
      <c r="L88" s="109">
        <v>87943</v>
      </c>
      <c r="M88" s="109" t="s">
        <v>271</v>
      </c>
      <c r="N88" s="110"/>
    </row>
    <row r="89" spans="1:14" x14ac:dyDescent="0.25">
      <c r="A89" s="109">
        <v>2023</v>
      </c>
      <c r="B89" s="109" t="s">
        <v>461</v>
      </c>
      <c r="C89" s="109">
        <v>1001103</v>
      </c>
      <c r="D89" s="109" t="s">
        <v>462</v>
      </c>
      <c r="E89" s="109">
        <v>34.242778999999999</v>
      </c>
      <c r="F89" s="109">
        <v>-84.797775000000001</v>
      </c>
      <c r="G89" s="109" t="s">
        <v>463</v>
      </c>
      <c r="H89" s="109" t="s">
        <v>464</v>
      </c>
      <c r="I89" s="109" t="s">
        <v>465</v>
      </c>
      <c r="J89" s="109">
        <v>30121</v>
      </c>
      <c r="K89" s="109" t="s">
        <v>323</v>
      </c>
      <c r="L89" s="109">
        <v>86144</v>
      </c>
      <c r="M89" s="109" t="s">
        <v>271</v>
      </c>
      <c r="N89" s="110"/>
    </row>
    <row r="90" spans="1:14" x14ac:dyDescent="0.25">
      <c r="A90" s="109">
        <v>2023</v>
      </c>
      <c r="B90" s="109" t="s">
        <v>710</v>
      </c>
      <c r="C90" s="109">
        <v>1006269</v>
      </c>
      <c r="D90" s="109" t="s">
        <v>711</v>
      </c>
      <c r="E90" s="109">
        <v>41.786281000000002</v>
      </c>
      <c r="F90" s="109">
        <v>-89.709809000000007</v>
      </c>
      <c r="G90" s="109" t="s">
        <v>712</v>
      </c>
      <c r="H90" s="109" t="s">
        <v>713</v>
      </c>
      <c r="I90" s="109" t="s">
        <v>276</v>
      </c>
      <c r="J90" s="109">
        <v>61081</v>
      </c>
      <c r="K90" s="109" t="s">
        <v>714</v>
      </c>
      <c r="L90" s="109">
        <v>85007</v>
      </c>
      <c r="M90" s="109" t="s">
        <v>271</v>
      </c>
      <c r="N90" s="110"/>
    </row>
    <row r="91" spans="1:14" x14ac:dyDescent="0.25">
      <c r="A91" s="109">
        <v>2023</v>
      </c>
      <c r="B91" s="109" t="s">
        <v>614</v>
      </c>
      <c r="C91" s="109">
        <v>1000029</v>
      </c>
      <c r="D91" s="109" t="s">
        <v>615</v>
      </c>
      <c r="E91" s="109">
        <v>47.569330999999998</v>
      </c>
      <c r="F91" s="109">
        <v>-122.367332</v>
      </c>
      <c r="G91" s="109" t="s">
        <v>616</v>
      </c>
      <c r="H91" s="109" t="s">
        <v>617</v>
      </c>
      <c r="I91" s="109" t="s">
        <v>618</v>
      </c>
      <c r="J91" s="109">
        <v>98106</v>
      </c>
      <c r="K91" s="109" t="s">
        <v>558</v>
      </c>
      <c r="L91" s="109">
        <v>82355</v>
      </c>
      <c r="M91" s="109" t="s">
        <v>271</v>
      </c>
      <c r="N91" s="110"/>
    </row>
    <row r="92" spans="1:14" x14ac:dyDescent="0.25">
      <c r="A92" s="109">
        <v>2023</v>
      </c>
      <c r="B92" s="109" t="s">
        <v>592</v>
      </c>
      <c r="C92" s="109">
        <v>1006144</v>
      </c>
      <c r="D92" s="109" t="s">
        <v>593</v>
      </c>
      <c r="E92" s="109">
        <v>32.312167000000002</v>
      </c>
      <c r="F92" s="109">
        <v>-90.137277999999995</v>
      </c>
      <c r="G92" s="109" t="s">
        <v>594</v>
      </c>
      <c r="H92" s="109" t="s">
        <v>595</v>
      </c>
      <c r="I92" s="109" t="s">
        <v>596</v>
      </c>
      <c r="J92" s="109">
        <v>39232</v>
      </c>
      <c r="K92" s="109" t="s">
        <v>558</v>
      </c>
      <c r="L92" s="109">
        <v>81897</v>
      </c>
      <c r="M92" s="109" t="s">
        <v>271</v>
      </c>
      <c r="N92" s="110"/>
    </row>
    <row r="93" spans="1:14" x14ac:dyDescent="0.25">
      <c r="A93" s="109">
        <v>2023</v>
      </c>
      <c r="B93" s="109" t="s">
        <v>568</v>
      </c>
      <c r="C93" s="109">
        <v>1006341</v>
      </c>
      <c r="D93" s="109" t="s">
        <v>569</v>
      </c>
      <c r="E93" s="109">
        <v>42.950710000000001</v>
      </c>
      <c r="F93" s="109">
        <v>-76.570869999999999</v>
      </c>
      <c r="G93" s="109" t="s">
        <v>570</v>
      </c>
      <c r="H93" s="109" t="s">
        <v>571</v>
      </c>
      <c r="I93" s="109" t="s">
        <v>572</v>
      </c>
      <c r="J93" s="109">
        <v>13021</v>
      </c>
      <c r="K93" s="109" t="s">
        <v>558</v>
      </c>
      <c r="L93" s="109">
        <v>80782</v>
      </c>
      <c r="M93" s="109" t="s">
        <v>271</v>
      </c>
      <c r="N93" s="110"/>
    </row>
    <row r="94" spans="1:14" x14ac:dyDescent="0.25">
      <c r="A94" s="109">
        <v>2023</v>
      </c>
      <c r="B94" s="109" t="s">
        <v>573</v>
      </c>
      <c r="C94" s="109">
        <v>1004152</v>
      </c>
      <c r="D94" s="109" t="s">
        <v>574</v>
      </c>
      <c r="E94" s="109">
        <v>33.545389999999998</v>
      </c>
      <c r="F94" s="109">
        <v>-86.809299999999993</v>
      </c>
      <c r="G94" s="109" t="s">
        <v>575</v>
      </c>
      <c r="H94" s="109" t="s">
        <v>268</v>
      </c>
      <c r="I94" s="109" t="s">
        <v>269</v>
      </c>
      <c r="J94" s="109">
        <v>35234</v>
      </c>
      <c r="K94" s="109" t="s">
        <v>558</v>
      </c>
      <c r="L94" s="109">
        <v>78831</v>
      </c>
      <c r="M94" s="109" t="s">
        <v>271</v>
      </c>
      <c r="N94" s="110"/>
    </row>
    <row r="95" spans="1:14" x14ac:dyDescent="0.25">
      <c r="A95" s="109">
        <v>2023</v>
      </c>
      <c r="B95" s="109" t="s">
        <v>454</v>
      </c>
      <c r="C95" s="109">
        <v>1003052</v>
      </c>
      <c r="D95" s="109" t="s">
        <v>455</v>
      </c>
      <c r="E95" s="109">
        <v>35.302500000000002</v>
      </c>
      <c r="F95" s="109">
        <v>-94.375277999999994</v>
      </c>
      <c r="G95" s="109" t="s">
        <v>456</v>
      </c>
      <c r="H95" s="109" t="s">
        <v>457</v>
      </c>
      <c r="I95" s="109" t="s">
        <v>282</v>
      </c>
      <c r="J95" s="109">
        <v>72916</v>
      </c>
      <c r="K95" s="109" t="s">
        <v>323</v>
      </c>
      <c r="L95" s="109">
        <v>76262</v>
      </c>
      <c r="M95" s="109" t="s">
        <v>271</v>
      </c>
      <c r="N95" s="110"/>
    </row>
    <row r="96" spans="1:14" x14ac:dyDescent="0.25">
      <c r="A96" s="109">
        <v>2023</v>
      </c>
      <c r="B96" s="109" t="s">
        <v>369</v>
      </c>
      <c r="C96" s="109">
        <v>1006708</v>
      </c>
      <c r="D96" s="109" t="s">
        <v>370</v>
      </c>
      <c r="E96" s="109">
        <v>40.480105999999999</v>
      </c>
      <c r="F96" s="109">
        <v>-74.320981000000003</v>
      </c>
      <c r="G96" s="109" t="s">
        <v>371</v>
      </c>
      <c r="H96" s="109" t="s">
        <v>372</v>
      </c>
      <c r="I96" s="109" t="s">
        <v>373</v>
      </c>
      <c r="J96" s="109">
        <v>8872</v>
      </c>
      <c r="K96" s="109" t="s">
        <v>358</v>
      </c>
      <c r="L96" s="109">
        <v>75585</v>
      </c>
      <c r="M96" s="109" t="s">
        <v>271</v>
      </c>
      <c r="N96" s="110"/>
    </row>
    <row r="97" spans="1:14" x14ac:dyDescent="0.25">
      <c r="A97" s="109">
        <v>2023</v>
      </c>
      <c r="B97" s="109" t="s">
        <v>305</v>
      </c>
      <c r="C97" s="109">
        <v>1005755</v>
      </c>
      <c r="D97" s="109" t="s">
        <v>306</v>
      </c>
      <c r="E97" s="109">
        <v>45.228630000000003</v>
      </c>
      <c r="F97" s="109">
        <v>-123.15904999999999</v>
      </c>
      <c r="G97" s="109" t="s">
        <v>307</v>
      </c>
      <c r="H97" s="109" t="s">
        <v>308</v>
      </c>
      <c r="I97" s="109" t="s">
        <v>309</v>
      </c>
      <c r="J97" s="109">
        <v>97128</v>
      </c>
      <c r="K97" s="109" t="s">
        <v>310</v>
      </c>
      <c r="L97" s="109">
        <v>75185</v>
      </c>
      <c r="M97" s="109" t="s">
        <v>271</v>
      </c>
      <c r="N97" s="110"/>
    </row>
    <row r="98" spans="1:14" x14ac:dyDescent="0.25">
      <c r="A98" s="109">
        <v>2023</v>
      </c>
      <c r="B98" s="109" t="s">
        <v>680</v>
      </c>
      <c r="C98" s="109">
        <v>1003799</v>
      </c>
      <c r="D98" s="109" t="s">
        <v>681</v>
      </c>
      <c r="E98" s="109">
        <v>40.803234000000003</v>
      </c>
      <c r="F98" s="109">
        <v>-81.332864000000001</v>
      </c>
      <c r="G98" s="109" t="s">
        <v>682</v>
      </c>
      <c r="H98" s="109" t="s">
        <v>683</v>
      </c>
      <c r="I98" s="109" t="s">
        <v>338</v>
      </c>
      <c r="J98" s="109">
        <v>44704</v>
      </c>
      <c r="K98" s="109" t="s">
        <v>684</v>
      </c>
      <c r="L98" s="109">
        <v>71706</v>
      </c>
      <c r="M98" s="109" t="s">
        <v>271</v>
      </c>
      <c r="N98" s="110"/>
    </row>
    <row r="99" spans="1:14" x14ac:dyDescent="0.25">
      <c r="A99" s="109">
        <v>2023</v>
      </c>
      <c r="B99" s="109" t="s">
        <v>694</v>
      </c>
      <c r="C99" s="109">
        <v>1005536</v>
      </c>
      <c r="D99" s="109" t="s">
        <v>695</v>
      </c>
      <c r="E99" s="109">
        <v>40.636944</v>
      </c>
      <c r="F99" s="109">
        <v>-77.571944000000002</v>
      </c>
      <c r="G99" s="109" t="s">
        <v>696</v>
      </c>
      <c r="H99" s="109" t="s">
        <v>697</v>
      </c>
      <c r="I99" s="109" t="s">
        <v>294</v>
      </c>
      <c r="J99" s="109">
        <v>17009</v>
      </c>
      <c r="K99" s="109" t="s">
        <v>698</v>
      </c>
      <c r="L99" s="109">
        <v>68806</v>
      </c>
      <c r="M99" s="109" t="s">
        <v>271</v>
      </c>
      <c r="N99" s="110"/>
    </row>
    <row r="100" spans="1:14" x14ac:dyDescent="0.25">
      <c r="A100" s="109">
        <v>2023</v>
      </c>
      <c r="B100" s="109" t="s">
        <v>359</v>
      </c>
      <c r="C100" s="109">
        <v>1004038</v>
      </c>
      <c r="D100" s="109" t="s">
        <v>360</v>
      </c>
      <c r="E100" s="109">
        <v>33.285299999999999</v>
      </c>
      <c r="F100" s="109">
        <v>-111.58629999999999</v>
      </c>
      <c r="G100" s="109" t="s">
        <v>361</v>
      </c>
      <c r="H100" s="109" t="s">
        <v>362</v>
      </c>
      <c r="I100" s="109" t="s">
        <v>363</v>
      </c>
      <c r="J100" s="109">
        <v>85212</v>
      </c>
      <c r="K100" s="109" t="s">
        <v>358</v>
      </c>
      <c r="L100" s="109">
        <v>67975</v>
      </c>
      <c r="M100" s="109" t="s">
        <v>271</v>
      </c>
      <c r="N100" s="110"/>
    </row>
    <row r="101" spans="1:14" x14ac:dyDescent="0.25">
      <c r="A101" s="109">
        <v>2023</v>
      </c>
      <c r="B101" s="109" t="s">
        <v>601</v>
      </c>
      <c r="C101" s="109">
        <v>1007577</v>
      </c>
      <c r="D101" s="109" t="s">
        <v>602</v>
      </c>
      <c r="E101" s="109">
        <v>40.570700000000002</v>
      </c>
      <c r="F101" s="109">
        <v>-83.138800000000003</v>
      </c>
      <c r="G101" s="109" t="s">
        <v>603</v>
      </c>
      <c r="H101" s="109" t="s">
        <v>604</v>
      </c>
      <c r="I101" s="109" t="s">
        <v>338</v>
      </c>
      <c r="J101" s="109">
        <v>43302</v>
      </c>
      <c r="K101" s="109" t="s">
        <v>558</v>
      </c>
      <c r="L101" s="109">
        <v>67822</v>
      </c>
      <c r="M101" s="109" t="s">
        <v>271</v>
      </c>
      <c r="N101" s="110"/>
    </row>
    <row r="102" spans="1:14" x14ac:dyDescent="0.25">
      <c r="A102" s="109">
        <v>2023</v>
      </c>
      <c r="B102" s="109" t="s">
        <v>502</v>
      </c>
      <c r="C102" s="109">
        <v>1005190</v>
      </c>
      <c r="D102" s="109" t="s">
        <v>503</v>
      </c>
      <c r="E102" s="109">
        <v>40.835647999999999</v>
      </c>
      <c r="F102" s="109">
        <v>-80.31814</v>
      </c>
      <c r="G102" s="109" t="s">
        <v>504</v>
      </c>
      <c r="H102" s="109" t="s">
        <v>505</v>
      </c>
      <c r="I102" s="109" t="s">
        <v>294</v>
      </c>
      <c r="J102" s="109">
        <v>16136</v>
      </c>
      <c r="K102" s="109" t="s">
        <v>506</v>
      </c>
      <c r="L102" s="109">
        <v>66204</v>
      </c>
      <c r="M102" s="109" t="s">
        <v>271</v>
      </c>
      <c r="N102" s="110"/>
    </row>
    <row r="103" spans="1:14" x14ac:dyDescent="0.25">
      <c r="A103" s="109">
        <v>2023</v>
      </c>
      <c r="B103" s="109" t="s">
        <v>637</v>
      </c>
      <c r="C103" s="109">
        <v>1014582</v>
      </c>
      <c r="D103" s="109" t="s">
        <v>638</v>
      </c>
      <c r="E103" s="109">
        <v>38.004697</v>
      </c>
      <c r="F103" s="109">
        <v>-86.133019000000004</v>
      </c>
      <c r="G103" s="109" t="s">
        <v>639</v>
      </c>
      <c r="H103" s="109" t="s">
        <v>640</v>
      </c>
      <c r="I103" s="109" t="s">
        <v>635</v>
      </c>
      <c r="J103" s="109">
        <v>40108</v>
      </c>
      <c r="K103" s="109" t="s">
        <v>558</v>
      </c>
      <c r="L103" s="109">
        <v>64506</v>
      </c>
      <c r="M103" s="109" t="s">
        <v>271</v>
      </c>
      <c r="N103" s="110"/>
    </row>
    <row r="104" spans="1:14" x14ac:dyDescent="0.25">
      <c r="A104" s="109">
        <v>2023</v>
      </c>
      <c r="B104" s="109" t="s">
        <v>384</v>
      </c>
      <c r="C104" s="109">
        <v>1004434</v>
      </c>
      <c r="D104" s="109" t="s">
        <v>385</v>
      </c>
      <c r="E104" s="109">
        <v>40.302598000000003</v>
      </c>
      <c r="F104" s="109">
        <v>-79.372804000000002</v>
      </c>
      <c r="G104" s="109" t="s">
        <v>386</v>
      </c>
      <c r="H104" s="109" t="s">
        <v>387</v>
      </c>
      <c r="I104" s="109" t="s">
        <v>294</v>
      </c>
      <c r="J104" s="109">
        <v>15650</v>
      </c>
      <c r="K104" s="109" t="s">
        <v>304</v>
      </c>
      <c r="L104" s="109">
        <v>61279</v>
      </c>
      <c r="M104" s="109" t="s">
        <v>271</v>
      </c>
      <c r="N104" s="110"/>
    </row>
    <row r="105" spans="1:14" x14ac:dyDescent="0.25">
      <c r="A105" s="109">
        <v>2023</v>
      </c>
      <c r="B105" s="109" t="s">
        <v>648</v>
      </c>
      <c r="C105" s="109">
        <v>1012352</v>
      </c>
      <c r="D105" s="109" t="s">
        <v>649</v>
      </c>
      <c r="E105" s="109">
        <v>32.381758699999999</v>
      </c>
      <c r="F105" s="109">
        <v>-94.707061600000003</v>
      </c>
      <c r="G105" s="109" t="s">
        <v>650</v>
      </c>
      <c r="I105" s="109" t="s">
        <v>288</v>
      </c>
      <c r="J105" s="109">
        <v>75603</v>
      </c>
      <c r="K105" s="109" t="s">
        <v>558</v>
      </c>
      <c r="L105" s="109">
        <v>58945</v>
      </c>
      <c r="M105" s="109" t="s">
        <v>271</v>
      </c>
      <c r="N105" s="110"/>
    </row>
    <row r="106" spans="1:14" x14ac:dyDescent="0.25">
      <c r="A106" s="109">
        <v>2023</v>
      </c>
      <c r="B106" s="109" t="s">
        <v>374</v>
      </c>
      <c r="C106" s="109">
        <v>1013215</v>
      </c>
      <c r="D106" s="109" t="s">
        <v>375</v>
      </c>
      <c r="E106" s="109">
        <v>33.997672000000001</v>
      </c>
      <c r="F106" s="109">
        <v>-96.404008000000005</v>
      </c>
      <c r="G106" s="109" t="s">
        <v>376</v>
      </c>
      <c r="H106" s="109" t="s">
        <v>377</v>
      </c>
      <c r="I106" s="109" t="s">
        <v>378</v>
      </c>
      <c r="J106" s="109">
        <v>74701</v>
      </c>
      <c r="K106" s="109" t="s">
        <v>358</v>
      </c>
      <c r="L106" s="109">
        <v>55564</v>
      </c>
      <c r="M106" s="109" t="s">
        <v>271</v>
      </c>
      <c r="N106" s="110"/>
    </row>
    <row r="107" spans="1:14" x14ac:dyDescent="0.25">
      <c r="A107" s="109">
        <v>2023</v>
      </c>
      <c r="B107" s="109" t="s">
        <v>719</v>
      </c>
      <c r="C107" s="109">
        <v>1006972</v>
      </c>
      <c r="D107" s="109" t="s">
        <v>720</v>
      </c>
      <c r="E107" s="109">
        <v>38.426499999999997</v>
      </c>
      <c r="F107" s="109">
        <v>-82.425319999999999</v>
      </c>
      <c r="G107" s="109" t="s">
        <v>721</v>
      </c>
      <c r="H107" s="109" t="s">
        <v>722</v>
      </c>
      <c r="I107" s="109" t="s">
        <v>536</v>
      </c>
      <c r="J107" s="109">
        <v>25726</v>
      </c>
      <c r="K107" s="109" t="s">
        <v>679</v>
      </c>
      <c r="L107" s="109">
        <v>55428</v>
      </c>
      <c r="M107" s="109" t="s">
        <v>271</v>
      </c>
      <c r="N107" s="110"/>
    </row>
    <row r="108" spans="1:14" x14ac:dyDescent="0.25">
      <c r="A108" s="109">
        <v>2023</v>
      </c>
      <c r="B108" s="109" t="s">
        <v>475</v>
      </c>
      <c r="C108" s="109">
        <v>1003507</v>
      </c>
      <c r="D108" s="109" t="s">
        <v>476</v>
      </c>
      <c r="E108" s="109">
        <v>35.339080000000003</v>
      </c>
      <c r="F108" s="109">
        <v>-80.831140000000005</v>
      </c>
      <c r="G108" s="109" t="s">
        <v>477</v>
      </c>
      <c r="H108" s="109" t="s">
        <v>478</v>
      </c>
      <c r="I108" s="109" t="s">
        <v>479</v>
      </c>
      <c r="J108" s="109">
        <v>28269</v>
      </c>
      <c r="K108" s="109" t="s">
        <v>323</v>
      </c>
      <c r="L108" s="109">
        <v>50112</v>
      </c>
      <c r="M108" s="109" t="s">
        <v>271</v>
      </c>
      <c r="N108" s="110"/>
    </row>
    <row r="109" spans="1:14" x14ac:dyDescent="0.25">
      <c r="A109" s="109">
        <v>2023</v>
      </c>
      <c r="B109" s="109" t="s">
        <v>489</v>
      </c>
      <c r="C109" s="109">
        <v>1001958</v>
      </c>
      <c r="D109" s="109" t="s">
        <v>490</v>
      </c>
      <c r="E109" s="109">
        <v>36.987670000000001</v>
      </c>
      <c r="F109" s="109">
        <v>-76.439430000000002</v>
      </c>
      <c r="G109" s="109" t="s">
        <v>491</v>
      </c>
      <c r="H109" s="109" t="s">
        <v>492</v>
      </c>
      <c r="I109" s="109" t="s">
        <v>322</v>
      </c>
      <c r="J109" s="109">
        <v>23607</v>
      </c>
      <c r="K109" s="109" t="s">
        <v>493</v>
      </c>
      <c r="L109" s="109">
        <v>49648</v>
      </c>
      <c r="M109" s="109" t="s">
        <v>271</v>
      </c>
      <c r="N109" s="110"/>
    </row>
    <row r="110" spans="1:14" x14ac:dyDescent="0.25">
      <c r="A110" s="109">
        <v>2023</v>
      </c>
      <c r="B110" s="109" t="s">
        <v>442</v>
      </c>
      <c r="C110" s="109">
        <v>1001669</v>
      </c>
      <c r="D110" s="109" t="s">
        <v>443</v>
      </c>
      <c r="E110" s="109">
        <v>40.993409999999997</v>
      </c>
      <c r="F110" s="109">
        <v>-80.346959999999996</v>
      </c>
      <c r="G110" s="109" t="s">
        <v>444</v>
      </c>
      <c r="H110" s="109" t="s">
        <v>445</v>
      </c>
      <c r="I110" s="109" t="s">
        <v>294</v>
      </c>
      <c r="J110" s="109">
        <v>16101</v>
      </c>
      <c r="K110" s="109" t="s">
        <v>441</v>
      </c>
      <c r="L110" s="109">
        <v>48279</v>
      </c>
      <c r="M110" s="109" t="s">
        <v>271</v>
      </c>
      <c r="N110" s="110"/>
    </row>
    <row r="111" spans="1:14" x14ac:dyDescent="0.25">
      <c r="A111" s="109">
        <v>2023</v>
      </c>
      <c r="B111" s="109" t="s">
        <v>781</v>
      </c>
      <c r="C111" s="109">
        <v>1003580</v>
      </c>
      <c r="D111" s="109" t="s">
        <v>782</v>
      </c>
      <c r="E111" s="109">
        <v>31.965340000000001</v>
      </c>
      <c r="F111" s="109">
        <v>-106.585052</v>
      </c>
      <c r="G111" s="109" t="s">
        <v>783</v>
      </c>
      <c r="H111" s="109" t="s">
        <v>784</v>
      </c>
      <c r="I111" s="109" t="s">
        <v>288</v>
      </c>
      <c r="J111" s="109">
        <v>79821</v>
      </c>
      <c r="K111" s="109" t="s">
        <v>785</v>
      </c>
      <c r="L111" s="109">
        <v>42473</v>
      </c>
      <c r="M111" s="109" t="s">
        <v>271</v>
      </c>
      <c r="N111" s="110"/>
    </row>
    <row r="112" spans="1:14" x14ac:dyDescent="0.25">
      <c r="A112" s="109">
        <v>2023</v>
      </c>
      <c r="B112" s="109" t="s">
        <v>752</v>
      </c>
      <c r="C112" s="109">
        <v>1005423</v>
      </c>
      <c r="D112" s="109" t="s">
        <v>753</v>
      </c>
      <c r="E112" s="109">
        <v>40.366819999999997</v>
      </c>
      <c r="F112" s="109">
        <v>-80.099760000000003</v>
      </c>
      <c r="G112" s="109" t="s">
        <v>754</v>
      </c>
      <c r="H112" s="109" t="s">
        <v>293</v>
      </c>
      <c r="I112" s="109" t="s">
        <v>294</v>
      </c>
      <c r="J112" s="109">
        <v>15017</v>
      </c>
      <c r="K112" s="109" t="s">
        <v>755</v>
      </c>
      <c r="L112" s="109">
        <v>42407</v>
      </c>
      <c r="M112" s="109" t="s">
        <v>271</v>
      </c>
      <c r="N112" s="110"/>
    </row>
    <row r="113" spans="1:14" x14ac:dyDescent="0.25">
      <c r="A113" s="109">
        <v>2023</v>
      </c>
      <c r="B113" s="109" t="s">
        <v>484</v>
      </c>
      <c r="C113" s="109">
        <v>1005515</v>
      </c>
      <c r="D113" s="109" t="s">
        <v>485</v>
      </c>
      <c r="E113" s="109">
        <v>36.371493000000001</v>
      </c>
      <c r="F113" s="109">
        <v>-86.423902999999996</v>
      </c>
      <c r="G113" s="109" t="s">
        <v>486</v>
      </c>
      <c r="H113" s="109" t="s">
        <v>487</v>
      </c>
      <c r="I113" s="109" t="s">
        <v>357</v>
      </c>
      <c r="J113" s="109">
        <v>37066</v>
      </c>
      <c r="K113" s="109" t="s">
        <v>488</v>
      </c>
      <c r="L113" s="109">
        <v>36522</v>
      </c>
      <c r="M113" s="109" t="s">
        <v>271</v>
      </c>
      <c r="N113" s="110"/>
    </row>
    <row r="114" spans="1:14" x14ac:dyDescent="0.25">
      <c r="A114" s="109">
        <v>2023</v>
      </c>
      <c r="B114" s="109" t="s">
        <v>641</v>
      </c>
      <c r="C114" s="109">
        <v>1013487</v>
      </c>
      <c r="D114" s="109" t="s">
        <v>642</v>
      </c>
      <c r="E114" s="109">
        <v>27.655245000000001</v>
      </c>
      <c r="F114" s="109">
        <v>-81.51858</v>
      </c>
      <c r="G114" s="109" t="s">
        <v>643</v>
      </c>
      <c r="H114" s="109" t="s">
        <v>644</v>
      </c>
      <c r="I114" s="109" t="s">
        <v>368</v>
      </c>
      <c r="J114" s="109">
        <v>33843</v>
      </c>
      <c r="K114" s="109" t="s">
        <v>558</v>
      </c>
      <c r="L114" s="109">
        <v>35009</v>
      </c>
      <c r="M114" s="109" t="s">
        <v>271</v>
      </c>
      <c r="N114" s="110"/>
    </row>
    <row r="115" spans="1:14" x14ac:dyDescent="0.25">
      <c r="A115" s="109">
        <v>2023</v>
      </c>
      <c r="B115" s="109" t="s">
        <v>446</v>
      </c>
      <c r="C115" s="109">
        <v>1008735</v>
      </c>
      <c r="D115" s="109" t="s">
        <v>447</v>
      </c>
      <c r="E115" s="109">
        <v>41.728541999999997</v>
      </c>
      <c r="F115" s="109">
        <v>-87.591648000000006</v>
      </c>
      <c r="G115" s="109" t="s">
        <v>448</v>
      </c>
      <c r="H115" s="109" t="s">
        <v>347</v>
      </c>
      <c r="I115" s="109" t="s">
        <v>276</v>
      </c>
      <c r="J115" s="109">
        <v>60619</v>
      </c>
      <c r="K115" s="109" t="s">
        <v>449</v>
      </c>
      <c r="L115" s="109">
        <v>34585</v>
      </c>
      <c r="M115" s="109" t="s">
        <v>271</v>
      </c>
      <c r="N115" s="110"/>
    </row>
    <row r="116" spans="1:14" x14ac:dyDescent="0.25">
      <c r="A116" s="109">
        <v>2023</v>
      </c>
      <c r="B116" s="109" t="s">
        <v>744</v>
      </c>
      <c r="C116" s="109">
        <v>1000399</v>
      </c>
      <c r="D116" s="109" t="s">
        <v>745</v>
      </c>
      <c r="E116" s="109">
        <v>40.411133</v>
      </c>
      <c r="F116" s="109">
        <v>-80.408389999999997</v>
      </c>
      <c r="G116" s="109" t="s">
        <v>746</v>
      </c>
      <c r="H116" s="109" t="s">
        <v>747</v>
      </c>
      <c r="I116" s="109" t="s">
        <v>294</v>
      </c>
      <c r="J116" s="109">
        <v>15021</v>
      </c>
      <c r="K116" s="109" t="s">
        <v>748</v>
      </c>
      <c r="L116" s="109">
        <v>34351</v>
      </c>
      <c r="M116" s="109" t="s">
        <v>271</v>
      </c>
      <c r="N116" s="110"/>
    </row>
    <row r="117" spans="1:14" x14ac:dyDescent="0.25">
      <c r="A117" s="109">
        <v>2023</v>
      </c>
      <c r="B117" s="109" t="s">
        <v>537</v>
      </c>
      <c r="C117" s="109">
        <v>1004453</v>
      </c>
      <c r="D117" s="109" t="s">
        <v>538</v>
      </c>
      <c r="E117" s="109">
        <v>34.070909999999998</v>
      </c>
      <c r="F117" s="109">
        <v>-96.755030000000005</v>
      </c>
      <c r="G117" s="109" t="s">
        <v>539</v>
      </c>
      <c r="H117" s="109" t="s">
        <v>540</v>
      </c>
      <c r="I117" s="109" t="s">
        <v>378</v>
      </c>
      <c r="J117" s="109">
        <v>73446</v>
      </c>
      <c r="K117" s="109" t="s">
        <v>541</v>
      </c>
      <c r="L117" s="109">
        <v>33815</v>
      </c>
      <c r="M117" s="109" t="s">
        <v>271</v>
      </c>
      <c r="N117" s="110"/>
    </row>
    <row r="118" spans="1:14" x14ac:dyDescent="0.25">
      <c r="A118" s="109">
        <v>2023</v>
      </c>
      <c r="B118" s="109" t="s">
        <v>466</v>
      </c>
      <c r="C118" s="109">
        <v>1003577</v>
      </c>
      <c r="D118" s="109" t="s">
        <v>467</v>
      </c>
      <c r="E118" s="109">
        <v>41.585661000000002</v>
      </c>
      <c r="F118" s="109">
        <v>-91.042156000000006</v>
      </c>
      <c r="G118" s="109" t="s">
        <v>468</v>
      </c>
      <c r="H118" s="109" t="s">
        <v>469</v>
      </c>
      <c r="I118" s="109" t="s">
        <v>470</v>
      </c>
      <c r="J118" s="109">
        <v>52778</v>
      </c>
      <c r="K118" s="109" t="s">
        <v>323</v>
      </c>
      <c r="L118" s="109">
        <v>31861</v>
      </c>
      <c r="M118" s="109" t="s">
        <v>271</v>
      </c>
      <c r="N118" s="110"/>
    </row>
    <row r="119" spans="1:14" x14ac:dyDescent="0.25">
      <c r="A119" s="109">
        <v>2023</v>
      </c>
      <c r="B119" s="109" t="s">
        <v>278</v>
      </c>
      <c r="C119" s="109">
        <v>1005801</v>
      </c>
      <c r="D119" s="109" t="s">
        <v>279</v>
      </c>
      <c r="E119" s="109">
        <v>35.648518000000003</v>
      </c>
      <c r="F119" s="109">
        <v>-91.244662000000005</v>
      </c>
      <c r="G119" s="109" t="s">
        <v>280</v>
      </c>
      <c r="H119" s="109" t="s">
        <v>281</v>
      </c>
      <c r="I119" s="109" t="s">
        <v>282</v>
      </c>
      <c r="J119" s="109">
        <v>72112</v>
      </c>
      <c r="K119" s="109" t="s">
        <v>283</v>
      </c>
      <c r="L119" s="109">
        <v>31124</v>
      </c>
      <c r="M119" s="109" t="s">
        <v>271</v>
      </c>
      <c r="N119" s="110"/>
    </row>
    <row r="120" spans="1:14" x14ac:dyDescent="0.25">
      <c r="A120" s="109">
        <v>2023</v>
      </c>
      <c r="B120" s="109" t="s">
        <v>626</v>
      </c>
      <c r="C120" s="109">
        <v>1011242</v>
      </c>
      <c r="D120" s="109" t="s">
        <v>627</v>
      </c>
      <c r="E120" s="109">
        <v>40.192646000000003</v>
      </c>
      <c r="F120" s="109">
        <v>-78.933993999999998</v>
      </c>
      <c r="G120" s="109" t="s">
        <v>628</v>
      </c>
      <c r="H120" s="109" t="s">
        <v>629</v>
      </c>
      <c r="I120" s="109" t="s">
        <v>294</v>
      </c>
      <c r="J120" s="109">
        <v>15935</v>
      </c>
      <c r="K120" s="109" t="s">
        <v>630</v>
      </c>
      <c r="L120" s="109">
        <v>27182</v>
      </c>
      <c r="M120" s="109" t="s">
        <v>271</v>
      </c>
      <c r="N120" s="110"/>
    </row>
    <row r="121" spans="1:14" x14ac:dyDescent="0.25">
      <c r="A121" s="109">
        <v>2023</v>
      </c>
      <c r="B121" s="109" t="s">
        <v>656</v>
      </c>
      <c r="C121" s="109">
        <v>1013719</v>
      </c>
      <c r="D121" s="109" t="s">
        <v>657</v>
      </c>
      <c r="E121" s="109">
        <v>38.733221</v>
      </c>
      <c r="F121" s="109">
        <v>-93.208027999999999</v>
      </c>
      <c r="G121" s="109" t="s">
        <v>658</v>
      </c>
      <c r="H121" s="109" t="s">
        <v>659</v>
      </c>
      <c r="I121" s="109" t="s">
        <v>660</v>
      </c>
      <c r="J121" s="109">
        <v>65301</v>
      </c>
      <c r="K121" s="109" t="s">
        <v>558</v>
      </c>
      <c r="L121" s="109">
        <v>25756</v>
      </c>
      <c r="M121" s="109" t="s">
        <v>271</v>
      </c>
      <c r="N121" s="110"/>
    </row>
    <row r="122" spans="1:14" x14ac:dyDescent="0.25">
      <c r="A122" s="109">
        <v>2023</v>
      </c>
      <c r="B122" s="109" t="s">
        <v>272</v>
      </c>
      <c r="C122" s="109">
        <v>1003268</v>
      </c>
      <c r="D122" s="109" t="s">
        <v>273</v>
      </c>
      <c r="E122" s="109">
        <v>38.883209999999998</v>
      </c>
      <c r="F122" s="109">
        <v>-90.145030000000006</v>
      </c>
      <c r="G122" s="109" t="s">
        <v>274</v>
      </c>
      <c r="H122" s="109" t="s">
        <v>275</v>
      </c>
      <c r="I122" s="109" t="s">
        <v>276</v>
      </c>
      <c r="J122" s="109">
        <v>62002</v>
      </c>
      <c r="K122" s="109" t="s">
        <v>277</v>
      </c>
      <c r="L122" s="109">
        <v>24265</v>
      </c>
      <c r="M122" s="109" t="s">
        <v>271</v>
      </c>
      <c r="N122" s="110"/>
    </row>
    <row r="123" spans="1:14" x14ac:dyDescent="0.25">
      <c r="A123" s="109">
        <v>2023</v>
      </c>
      <c r="B123" s="109" t="s">
        <v>437</v>
      </c>
      <c r="C123" s="109">
        <v>1001673</v>
      </c>
      <c r="D123" s="109" t="s">
        <v>438</v>
      </c>
      <c r="E123" s="109">
        <v>41.841555</v>
      </c>
      <c r="F123" s="109">
        <v>-79.270049999999998</v>
      </c>
      <c r="G123" s="109" t="s">
        <v>439</v>
      </c>
      <c r="H123" s="109" t="s">
        <v>440</v>
      </c>
      <c r="I123" s="109" t="s">
        <v>294</v>
      </c>
      <c r="J123" s="109">
        <v>16329</v>
      </c>
      <c r="K123" s="109" t="s">
        <v>441</v>
      </c>
      <c r="L123" s="109">
        <v>24108</v>
      </c>
      <c r="M123" s="109" t="s">
        <v>271</v>
      </c>
      <c r="N123" s="110"/>
    </row>
    <row r="124" spans="1:14" x14ac:dyDescent="0.25">
      <c r="A124" s="109">
        <v>2023</v>
      </c>
      <c r="B124" s="109" t="s">
        <v>498</v>
      </c>
      <c r="C124" s="109">
        <v>1005752</v>
      </c>
      <c r="D124" s="109" t="s">
        <v>499</v>
      </c>
      <c r="E124" s="109">
        <v>40.857410000000002</v>
      </c>
      <c r="F124" s="109">
        <v>-80.269890000000004</v>
      </c>
      <c r="G124" s="109" t="s">
        <v>500</v>
      </c>
      <c r="H124" s="109" t="s">
        <v>445</v>
      </c>
      <c r="I124" s="109" t="s">
        <v>294</v>
      </c>
      <c r="J124" s="109">
        <v>16117</v>
      </c>
      <c r="K124" s="109" t="s">
        <v>501</v>
      </c>
      <c r="L124" s="109">
        <v>22024</v>
      </c>
      <c r="M124" s="109" t="s">
        <v>271</v>
      </c>
      <c r="N124" s="110"/>
    </row>
    <row r="125" spans="1:14" x14ac:dyDescent="0.25">
      <c r="A125" s="109">
        <v>2023</v>
      </c>
      <c r="B125" s="109" t="s">
        <v>733</v>
      </c>
      <c r="C125" s="109">
        <v>1011726</v>
      </c>
      <c r="D125" s="109" t="s">
        <v>734</v>
      </c>
      <c r="E125" s="109">
        <v>40.710439999999998</v>
      </c>
      <c r="F125" s="109">
        <v>-84.108310000000003</v>
      </c>
      <c r="G125" s="109" t="s">
        <v>735</v>
      </c>
      <c r="H125" s="109" t="s">
        <v>736</v>
      </c>
      <c r="I125" s="109" t="s">
        <v>338</v>
      </c>
      <c r="J125" s="109">
        <v>45804</v>
      </c>
      <c r="K125" s="109" t="s">
        <v>737</v>
      </c>
      <c r="L125" s="109">
        <v>18644</v>
      </c>
      <c r="M125" s="109" t="s">
        <v>271</v>
      </c>
      <c r="N125" s="110"/>
    </row>
    <row r="126" spans="1:14" x14ac:dyDescent="0.25">
      <c r="A126" s="109">
        <v>2023</v>
      </c>
      <c r="B126" s="109" t="s">
        <v>527</v>
      </c>
      <c r="C126" s="109">
        <v>1001699</v>
      </c>
      <c r="D126" s="109" t="s">
        <v>528</v>
      </c>
      <c r="E126" s="109">
        <v>33.367919999999998</v>
      </c>
      <c r="F126" s="109">
        <v>-79.29486</v>
      </c>
      <c r="G126" s="109" t="s">
        <v>529</v>
      </c>
      <c r="H126" s="109" t="s">
        <v>530</v>
      </c>
      <c r="I126" s="109" t="s">
        <v>383</v>
      </c>
      <c r="J126" s="109">
        <v>29440</v>
      </c>
      <c r="K126" s="109" t="s">
        <v>531</v>
      </c>
      <c r="L126" s="109">
        <v>13367</v>
      </c>
      <c r="M126" s="109" t="s">
        <v>271</v>
      </c>
      <c r="N126" s="110"/>
    </row>
    <row r="127" spans="1:14" x14ac:dyDescent="0.25">
      <c r="A127" s="109">
        <v>2023</v>
      </c>
      <c r="B127" s="109" t="s">
        <v>532</v>
      </c>
      <c r="C127" s="109">
        <v>1001563</v>
      </c>
      <c r="D127" s="109" t="s">
        <v>533</v>
      </c>
      <c r="E127" s="109">
        <v>40.343609999999998</v>
      </c>
      <c r="F127" s="109">
        <v>-80.606669999999994</v>
      </c>
      <c r="G127" s="109" t="s">
        <v>534</v>
      </c>
      <c r="H127" s="109" t="s">
        <v>535</v>
      </c>
      <c r="I127" s="109" t="s">
        <v>536</v>
      </c>
      <c r="J127" s="109">
        <v>26037</v>
      </c>
      <c r="K127" s="109" t="s">
        <v>343</v>
      </c>
      <c r="L127" s="109">
        <v>2323</v>
      </c>
      <c r="M127" s="109" t="s">
        <v>271</v>
      </c>
      <c r="N127" s="110"/>
    </row>
  </sheetData>
  <pageMargins left="0.75" right="0.75" top="1" bottom="1" header="0.5" footer="0.5"/>
  <pageSetup orientation="portrait" horizontalDpi="300" verticalDpi="300"/>
  <headerFooter alignWithMargin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1390-544E-456F-B326-35531132AFE4}">
  <sheetPr>
    <tabColor theme="3" tint="0.89999084444715716"/>
  </sheetPr>
  <dimension ref="B2:LP53"/>
  <sheetViews>
    <sheetView topLeftCell="A25" zoomScale="85" zoomScaleNormal="85" workbookViewId="0">
      <selection activeCell="M23" sqref="M23"/>
    </sheetView>
  </sheetViews>
  <sheetFormatPr defaultRowHeight="14.5" x14ac:dyDescent="0.35"/>
  <cols>
    <col min="2" max="2" width="15.54296875" bestFit="1" customWidth="1"/>
    <col min="3" max="3" width="15.54296875" customWidth="1"/>
  </cols>
  <sheetData>
    <row r="2" spans="2:328" x14ac:dyDescent="0.35">
      <c r="C2" t="s">
        <v>96</v>
      </c>
    </row>
    <row r="3" spans="2:328" x14ac:dyDescent="0.35">
      <c r="B3" t="s">
        <v>10</v>
      </c>
      <c r="C3">
        <v>0</v>
      </c>
      <c r="D3" cm="1">
        <f t="array" ref="D3:CP3">TRANSPOSE('Retrofit Cost vs SOC Data'!E12:E102)*MIN(1,'Retrofit Cost vs SOC Data'!D5/'BPE - US specific multipliers'!F34/1000)</f>
        <v>4.4531576466801594E-2</v>
      </c>
      <c r="E3">
        <v>7.2631908164240408E-2</v>
      </c>
      <c r="F3">
        <v>9.4124552852601767E-2</v>
      </c>
      <c r="G3">
        <v>0.11373608021606607</v>
      </c>
      <c r="H3">
        <v>0.1306339636819599</v>
      </c>
      <c r="I3">
        <v>0.1566236192643497</v>
      </c>
      <c r="J3">
        <v>0.17509356528009759</v>
      </c>
      <c r="K3">
        <v>0.1883477519086881</v>
      </c>
      <c r="L3">
        <v>0.20789704930710473</v>
      </c>
      <c r="M3">
        <v>0.22506502721462873</v>
      </c>
      <c r="N3">
        <v>0.24196095892427266</v>
      </c>
      <c r="O3">
        <v>0.26301483492411648</v>
      </c>
      <c r="P3">
        <v>0.27642288364058365</v>
      </c>
      <c r="Q3">
        <v>0.29138285288043503</v>
      </c>
      <c r="R3">
        <v>0.30964086056653378</v>
      </c>
      <c r="S3">
        <v>0.32309943626943027</v>
      </c>
      <c r="T3">
        <v>0.33558656509378759</v>
      </c>
      <c r="U3">
        <v>0.35132004689085272</v>
      </c>
      <c r="V3">
        <v>0.3790218897598967</v>
      </c>
      <c r="W3">
        <v>0.39115597336521796</v>
      </c>
      <c r="X3">
        <v>0.40430495708102909</v>
      </c>
      <c r="Y3">
        <v>0.41766725177205521</v>
      </c>
      <c r="Z3">
        <v>0.42786322379367264</v>
      </c>
      <c r="AA3">
        <v>0.44349092997460721</v>
      </c>
      <c r="AB3">
        <v>0.45316610291265652</v>
      </c>
      <c r="AC3">
        <v>0.4641134148720002</v>
      </c>
      <c r="AD3">
        <v>0.47441527456425536</v>
      </c>
      <c r="AE3">
        <v>0.48572750021941202</v>
      </c>
      <c r="AF3">
        <v>0.4982493325755713</v>
      </c>
      <c r="AG3">
        <v>0.50853537649018776</v>
      </c>
      <c r="AH3">
        <v>0.52034383929435057</v>
      </c>
      <c r="AI3">
        <v>0.53193169836795595</v>
      </c>
      <c r="AJ3">
        <v>0.54502498523603771</v>
      </c>
      <c r="AK3">
        <v>0.55665020732746529</v>
      </c>
      <c r="AL3">
        <v>0.56838179312187898</v>
      </c>
      <c r="AM3">
        <v>0.57731409059269656</v>
      </c>
      <c r="AN3">
        <v>0.58724965369774573</v>
      </c>
      <c r="AO3">
        <v>0.5959295593607411</v>
      </c>
      <c r="AP3">
        <v>0.60593776759461482</v>
      </c>
      <c r="AQ3">
        <v>0.6136744282396811</v>
      </c>
      <c r="AR3">
        <v>0.62378336904633203</v>
      </c>
      <c r="AS3">
        <v>0.63139616948174893</v>
      </c>
      <c r="AT3">
        <v>0.63988094324906197</v>
      </c>
      <c r="AU3">
        <v>0.64720249851912748</v>
      </c>
      <c r="AV3">
        <v>0.65435061171899445</v>
      </c>
      <c r="AW3">
        <v>0.6847154074478381</v>
      </c>
      <c r="AX3">
        <v>0.6956033483231705</v>
      </c>
      <c r="AY3">
        <v>0.7029641380246695</v>
      </c>
      <c r="AZ3">
        <v>0.71014838279432979</v>
      </c>
      <c r="BA3">
        <v>0.71682136598723778</v>
      </c>
      <c r="BB3">
        <v>0.72712054032792628</v>
      </c>
      <c r="BC3">
        <v>0.73720130880084644</v>
      </c>
      <c r="BD3">
        <v>0.74722792231967528</v>
      </c>
      <c r="BE3">
        <v>0.755013387677827</v>
      </c>
      <c r="BF3">
        <v>0.76181410418019857</v>
      </c>
      <c r="BG3">
        <v>0.76936042995497744</v>
      </c>
      <c r="BH3">
        <v>0.77704961908461334</v>
      </c>
      <c r="BI3">
        <v>0.78447319787214687</v>
      </c>
      <c r="BJ3">
        <v>0.79256780581828079</v>
      </c>
      <c r="BK3">
        <v>0.8135840989726858</v>
      </c>
      <c r="BL3">
        <v>0.82217938237116395</v>
      </c>
      <c r="BM3">
        <v>0.82888668214612038</v>
      </c>
      <c r="BN3">
        <v>0.83563098093153099</v>
      </c>
      <c r="BO3">
        <v>0.84097174507876093</v>
      </c>
      <c r="BP3">
        <v>0.8485537680238846</v>
      </c>
      <c r="BQ3">
        <v>0.8561086699398156</v>
      </c>
      <c r="BR3">
        <v>0.87273208945837</v>
      </c>
      <c r="BS3">
        <v>0.88125873381690212</v>
      </c>
      <c r="BT3">
        <v>0.88679280134875871</v>
      </c>
      <c r="BU3">
        <v>0.89155646535615951</v>
      </c>
      <c r="BV3">
        <v>0.90732668405357086</v>
      </c>
      <c r="BW3">
        <v>0.91248174943441596</v>
      </c>
      <c r="BX3">
        <v>0.92518412454376631</v>
      </c>
      <c r="BY3">
        <v>0.9306688042361978</v>
      </c>
      <c r="BZ3">
        <v>0.93532415364064214</v>
      </c>
      <c r="CA3">
        <v>0.94044419497541032</v>
      </c>
      <c r="CB3">
        <v>0.94502493022155576</v>
      </c>
      <c r="CC3">
        <v>0.95053850137486384</v>
      </c>
      <c r="CD3">
        <v>0.95504449865650576</v>
      </c>
      <c r="CE3">
        <v>0.96034262604905185</v>
      </c>
      <c r="CF3">
        <v>0.97055212220815035</v>
      </c>
      <c r="CG3">
        <v>0.97409614731439653</v>
      </c>
      <c r="CH3">
        <v>0.97723707796008485</v>
      </c>
      <c r="CI3">
        <v>0.98150142073593472</v>
      </c>
      <c r="CJ3">
        <v>0.98494307674211745</v>
      </c>
      <c r="CK3">
        <v>0.98924897157321234</v>
      </c>
      <c r="CL3">
        <v>0.99420302516420789</v>
      </c>
      <c r="CM3">
        <v>0.9970228409581563</v>
      </c>
      <c r="CN3">
        <v>0.99867155546388531</v>
      </c>
      <c r="CO3">
        <v>0.99999999999999944</v>
      </c>
      <c r="CP3" t="e">
        <v>#N/A</v>
      </c>
    </row>
    <row r="4" spans="2:328" x14ac:dyDescent="0.35">
      <c r="B4" t="s">
        <v>9</v>
      </c>
      <c r="C4">
        <v>0</v>
      </c>
      <c r="D4" cm="1">
        <f t="array" ref="D4:CP4">TRANSPOSE('Retrofit Cost vs SOC Data'!D12:D102)*cpi!$G$56</f>
        <v>65.698525946831452</v>
      </c>
      <c r="E4">
        <v>71.336579683836703</v>
      </c>
      <c r="F4">
        <v>72.480144763568035</v>
      </c>
      <c r="G4">
        <v>73.895317567390649</v>
      </c>
      <c r="H4">
        <v>74.017059369761654</v>
      </c>
      <c r="I4">
        <v>74.357261451517502</v>
      </c>
      <c r="J4">
        <v>74.848723433553531</v>
      </c>
      <c r="K4">
        <v>75.008467331272342</v>
      </c>
      <c r="L4">
        <v>75.438028169955416</v>
      </c>
      <c r="M4">
        <v>75.592286522447807</v>
      </c>
      <c r="N4">
        <v>76.305074384760289</v>
      </c>
      <c r="O4">
        <v>77.369810024024403</v>
      </c>
      <c r="P4">
        <v>77.921368295892421</v>
      </c>
      <c r="Q4">
        <v>78.375496507011889</v>
      </c>
      <c r="R4">
        <v>78.483701356497988</v>
      </c>
      <c r="S4">
        <v>78.984370633016098</v>
      </c>
      <c r="T4">
        <v>79.194818995103972</v>
      </c>
      <c r="U4">
        <v>80.888123168574865</v>
      </c>
      <c r="V4">
        <v>80.943670558312704</v>
      </c>
      <c r="W4">
        <v>82.16738905535837</v>
      </c>
      <c r="X4">
        <v>82.169753209764806</v>
      </c>
      <c r="Y4">
        <v>82.789656036178144</v>
      </c>
      <c r="Z4">
        <v>83.097283199418158</v>
      </c>
      <c r="AA4">
        <v>83.483746569494556</v>
      </c>
      <c r="AB4">
        <v>84.054179068156685</v>
      </c>
      <c r="AC4">
        <v>85.234941419487711</v>
      </c>
      <c r="AD4">
        <v>85.348028880414887</v>
      </c>
      <c r="AE4">
        <v>85.829135177333441</v>
      </c>
      <c r="AF4">
        <v>85.833354568626206</v>
      </c>
      <c r="AG4">
        <v>85.971778488107759</v>
      </c>
      <c r="AH4">
        <v>86.204609768510963</v>
      </c>
      <c r="AI4">
        <v>86.276607000825464</v>
      </c>
      <c r="AJ4">
        <v>86.486335141700025</v>
      </c>
      <c r="AK4">
        <v>86.92507383993258</v>
      </c>
      <c r="AL4">
        <v>87.061837886695812</v>
      </c>
      <c r="AM4">
        <v>87.512162615804058</v>
      </c>
      <c r="AN4">
        <v>87.755393925958316</v>
      </c>
      <c r="AO4">
        <v>88.105821126090049</v>
      </c>
      <c r="AP4">
        <v>88.190112005920355</v>
      </c>
      <c r="AQ4">
        <v>88.71758412162427</v>
      </c>
      <c r="AR4">
        <v>88.891681771746093</v>
      </c>
      <c r="AS4">
        <v>89.069771942923467</v>
      </c>
      <c r="AT4">
        <v>90.472929872958474</v>
      </c>
      <c r="AU4">
        <v>90.917429180545113</v>
      </c>
      <c r="AV4">
        <v>91.03847481099281</v>
      </c>
      <c r="AW4">
        <v>91.33895551971645</v>
      </c>
      <c r="AX4">
        <v>92.226394886352253</v>
      </c>
      <c r="AY4">
        <v>92.529941933580886</v>
      </c>
      <c r="AZ4">
        <v>92.913672840373621</v>
      </c>
      <c r="BA4">
        <v>93.014868507249986</v>
      </c>
      <c r="BB4">
        <v>93.439012725747773</v>
      </c>
      <c r="BC4">
        <v>93.760050916673748</v>
      </c>
      <c r="BD4">
        <v>93.965089800228256</v>
      </c>
      <c r="BE4">
        <v>94.287604380677067</v>
      </c>
      <c r="BF4">
        <v>94.3576247356132</v>
      </c>
      <c r="BG4">
        <v>95.247391021167658</v>
      </c>
      <c r="BH4">
        <v>95.266805111852207</v>
      </c>
      <c r="BI4">
        <v>95.330023880019752</v>
      </c>
      <c r="BJ4">
        <v>96.250479298051971</v>
      </c>
      <c r="BK4">
        <v>96.601801173092298</v>
      </c>
      <c r="BL4">
        <v>97.092281598227288</v>
      </c>
      <c r="BM4">
        <v>98.324662864413682</v>
      </c>
      <c r="BN4">
        <v>98.808184154622083</v>
      </c>
      <c r="BO4">
        <v>98.989825134178119</v>
      </c>
      <c r="BP4">
        <v>99.041032651011392</v>
      </c>
      <c r="BQ4">
        <v>99.856234865547989</v>
      </c>
      <c r="BR4">
        <v>100.35611106054829</v>
      </c>
      <c r="BS4">
        <v>100.86493903351099</v>
      </c>
      <c r="BT4">
        <v>101.12656395815789</v>
      </c>
      <c r="BU4">
        <v>101.12930294792412</v>
      </c>
      <c r="BV4">
        <v>101.24631904393462</v>
      </c>
      <c r="BW4">
        <v>104.68349350381314</v>
      </c>
      <c r="BX4">
        <v>105.09249585926025</v>
      </c>
      <c r="BY4">
        <v>106.59572360859511</v>
      </c>
      <c r="BZ4">
        <v>106.65643559716007</v>
      </c>
      <c r="CA4">
        <v>106.95006470571742</v>
      </c>
      <c r="CB4">
        <v>107.13701826381019</v>
      </c>
      <c r="CC4">
        <v>107.20216733794788</v>
      </c>
      <c r="CD4">
        <v>107.52243038227067</v>
      </c>
      <c r="CE4">
        <v>108.79342544329202</v>
      </c>
      <c r="CF4">
        <v>109.30865211751659</v>
      </c>
      <c r="CG4">
        <v>111.68639698550207</v>
      </c>
      <c r="CH4">
        <v>113.231472464669</v>
      </c>
      <c r="CI4">
        <v>114.30038714312647</v>
      </c>
      <c r="CJ4">
        <v>117.54731121162956</v>
      </c>
      <c r="CK4">
        <v>120.12144862918583</v>
      </c>
      <c r="CL4">
        <v>126.02793239727264</v>
      </c>
      <c r="CM4">
        <v>126.10774883424533</v>
      </c>
      <c r="CN4">
        <v>138.33277589947284</v>
      </c>
      <c r="CO4">
        <v>153.96948353466681</v>
      </c>
      <c r="CP4" t="e">
        <v>#N/A</v>
      </c>
    </row>
    <row r="6" spans="2:328" x14ac:dyDescent="0.35">
      <c r="D6" t="s">
        <v>11</v>
      </c>
    </row>
    <row r="7" spans="2:328" x14ac:dyDescent="0.35">
      <c r="B7" t="s">
        <v>10</v>
      </c>
      <c r="C7">
        <v>0</v>
      </c>
      <c r="D7" cm="1">
        <f t="array" ref="D7:LP7">TRANSPOSE('Retrofit Cost vs SOC Data'!K12:K336)*MIN(1,'Retrofit Cost vs SOC Data'!J5/'BPE - US specific multipliers'!F13/1000)</f>
        <v>3.0882023145753692E-2</v>
      </c>
      <c r="E7">
        <v>4.3088825770900764E-2</v>
      </c>
      <c r="F7">
        <v>5.414240140031254E-2</v>
      </c>
      <c r="G7">
        <v>6.4477653881397104E-2</v>
      </c>
      <c r="H7">
        <v>7.4975306614797843E-2</v>
      </c>
      <c r="I7">
        <v>8.4065453345864016E-2</v>
      </c>
      <c r="J7">
        <v>8.9682391476562554E-2</v>
      </c>
      <c r="K7">
        <v>9.521043762676476E-2</v>
      </c>
      <c r="L7">
        <v>9.9422755213658121E-2</v>
      </c>
      <c r="M7">
        <v>0.10350557974382357</v>
      </c>
      <c r="N7">
        <v>0.1080787417513052</v>
      </c>
      <c r="O7">
        <v>0.11251821422409931</v>
      </c>
      <c r="P7">
        <v>0.11625266826816183</v>
      </c>
      <c r="Q7">
        <v>0.11979142581373167</v>
      </c>
      <c r="R7">
        <v>0.12328782750281257</v>
      </c>
      <c r="S7">
        <v>0.1271820009974817</v>
      </c>
      <c r="T7">
        <v>0.13172624357790449</v>
      </c>
      <c r="U7">
        <v>0.1361976729091729</v>
      </c>
      <c r="V7">
        <v>0.13985791352722435</v>
      </c>
      <c r="W7">
        <v>0.14322903079536775</v>
      </c>
      <c r="X7">
        <v>0.14719680982450375</v>
      </c>
      <c r="Y7">
        <v>0.15009951828963244</v>
      </c>
      <c r="Z7">
        <v>0.15329612610590085</v>
      </c>
      <c r="AA7">
        <v>0.15607036885101114</v>
      </c>
      <c r="AB7">
        <v>0.15894547498742659</v>
      </c>
      <c r="AC7">
        <v>0.16203129456977949</v>
      </c>
      <c r="AD7">
        <v>0.16468255072398907</v>
      </c>
      <c r="AE7">
        <v>0.16818408909661775</v>
      </c>
      <c r="AF7">
        <v>0.17078711108310671</v>
      </c>
      <c r="AG7">
        <v>0.17308704239830894</v>
      </c>
      <c r="AH7">
        <v>0.17557246168667287</v>
      </c>
      <c r="AI7">
        <v>0.1783367248789339</v>
      </c>
      <c r="AJ7">
        <v>0.18063603209215082</v>
      </c>
      <c r="AK7">
        <v>0.18277228455648906</v>
      </c>
      <c r="AL7">
        <v>0.18490736176384201</v>
      </c>
      <c r="AM7">
        <v>0.18736616148148907</v>
      </c>
      <c r="AN7">
        <v>0.18948038598257363</v>
      </c>
      <c r="AO7">
        <v>0.1913358391585479</v>
      </c>
      <c r="AP7">
        <v>0.19320357984893394</v>
      </c>
      <c r="AQ7">
        <v>0.19504565130571702</v>
      </c>
      <c r="AR7">
        <v>0.19716875102334569</v>
      </c>
      <c r="AS7">
        <v>0.19882094350371335</v>
      </c>
      <c r="AT7">
        <v>0.20052646833555157</v>
      </c>
      <c r="AU7">
        <v>0.20211797500306994</v>
      </c>
      <c r="AV7">
        <v>0.20369503006227951</v>
      </c>
      <c r="AW7">
        <v>0.20546251120029424</v>
      </c>
      <c r="AX7">
        <v>0.20701327697652583</v>
      </c>
      <c r="AY7">
        <v>0.20839680571005526</v>
      </c>
      <c r="AZ7">
        <v>0.20986325692911773</v>
      </c>
      <c r="BA7">
        <v>0.21124370567882361</v>
      </c>
      <c r="BB7">
        <v>0.2127410073937501</v>
      </c>
      <c r="BC7">
        <v>0.21404588509299641</v>
      </c>
      <c r="BD7">
        <v>0.21520778872737145</v>
      </c>
      <c r="BE7">
        <v>0.21650180543102951</v>
      </c>
      <c r="BF7">
        <v>0.21777860056724277</v>
      </c>
      <c r="BG7">
        <v>0.21905170985439351</v>
      </c>
      <c r="BH7">
        <v>0.22029485819363984</v>
      </c>
      <c r="BI7">
        <v>0.22169405634487144</v>
      </c>
      <c r="BJ7">
        <v>0.22290773004944864</v>
      </c>
      <c r="BK7">
        <v>0.2242294706601288</v>
      </c>
      <c r="BL7">
        <v>0.2253681649953494</v>
      </c>
      <c r="BM7">
        <v>0.22649823740216926</v>
      </c>
      <c r="BN7">
        <v>0.22763126010928322</v>
      </c>
      <c r="BO7">
        <v>0.22873888308137882</v>
      </c>
      <c r="BP7">
        <v>0.23076418318108469</v>
      </c>
      <c r="BQ7">
        <v>0.23194576021213245</v>
      </c>
      <c r="BR7">
        <v>0.2329995827562685</v>
      </c>
      <c r="BS7">
        <v>0.23416411450841923</v>
      </c>
      <c r="BT7">
        <v>0.23520190492623169</v>
      </c>
      <c r="BU7">
        <v>0.23621707367338243</v>
      </c>
      <c r="BV7">
        <v>0.23712202763097431</v>
      </c>
      <c r="BW7">
        <v>0.23809626096154418</v>
      </c>
      <c r="BX7">
        <v>0.2390598399796508</v>
      </c>
      <c r="BY7">
        <v>0.24002029646152581</v>
      </c>
      <c r="BZ7">
        <v>0.24097614715180157</v>
      </c>
      <c r="CA7">
        <v>0.24191883293753685</v>
      </c>
      <c r="CB7">
        <v>0.2427917449318383</v>
      </c>
      <c r="CC7">
        <v>0.24364229259623169</v>
      </c>
      <c r="CD7">
        <v>0.24443605305887875</v>
      </c>
      <c r="CE7">
        <v>0.24525859921244492</v>
      </c>
      <c r="CF7">
        <v>0.24597374916691184</v>
      </c>
      <c r="CG7">
        <v>0.24676254315564344</v>
      </c>
      <c r="CH7">
        <v>0.2475463402758824</v>
      </c>
      <c r="CI7">
        <v>0.2483291667959559</v>
      </c>
      <c r="CJ7">
        <v>0.24901967485352947</v>
      </c>
      <c r="CK7">
        <v>0.24970317189529417</v>
      </c>
      <c r="CL7">
        <v>0.2504596625273714</v>
      </c>
      <c r="CM7">
        <v>0.25113683749707727</v>
      </c>
      <c r="CN7">
        <v>0.25181180987308832</v>
      </c>
      <c r="CO7">
        <v>0.25247100543722428</v>
      </c>
      <c r="CP7">
        <v>0.25318239456933828</v>
      </c>
      <c r="CQ7">
        <v>0.25389175942261033</v>
      </c>
      <c r="CR7">
        <v>0.25460027322772061</v>
      </c>
      <c r="CS7">
        <v>0.25530503634200374</v>
      </c>
      <c r="CT7">
        <v>0.25600324841174638</v>
      </c>
      <c r="CU7">
        <v>0.25669674324310665</v>
      </c>
      <c r="CV7">
        <v>0.25737984110275741</v>
      </c>
      <c r="CW7">
        <v>0.25799258564770228</v>
      </c>
      <c r="CX7">
        <v>0.25866995311639712</v>
      </c>
      <c r="CY7">
        <v>0.25933388820827213</v>
      </c>
      <c r="CZ7">
        <v>0.25998504541988976</v>
      </c>
      <c r="DA7">
        <v>0.26062418664198533</v>
      </c>
      <c r="DB7">
        <v>0.26122463354099268</v>
      </c>
      <c r="DC7">
        <v>0.26184438099652579</v>
      </c>
      <c r="DD7">
        <v>0.26245649738687504</v>
      </c>
      <c r="DE7">
        <v>0.2630567659710295</v>
      </c>
      <c r="DF7">
        <v>0.26365619161224274</v>
      </c>
      <c r="DG7">
        <v>0.26425441768080887</v>
      </c>
      <c r="DH7">
        <v>0.26485045736612139</v>
      </c>
      <c r="DI7">
        <v>0.26542340933058833</v>
      </c>
      <c r="DJ7">
        <v>0.26600933977952212</v>
      </c>
      <c r="DK7">
        <v>0.26657830802806998</v>
      </c>
      <c r="DL7">
        <v>0.26714640293909936</v>
      </c>
      <c r="DM7">
        <v>0.26770827304071704</v>
      </c>
      <c r="DN7">
        <v>0.2682698776963604</v>
      </c>
      <c r="DO7">
        <v>0.26881513209577218</v>
      </c>
      <c r="DP7">
        <v>0.26937326163808833</v>
      </c>
      <c r="DQ7">
        <v>0.26987883895641551</v>
      </c>
      <c r="DR7">
        <v>0.27034694989257363</v>
      </c>
      <c r="DS7">
        <v>0.27083602295547798</v>
      </c>
      <c r="DT7">
        <v>0.27132536146435665</v>
      </c>
      <c r="DU7">
        <v>0.27180326350698536</v>
      </c>
      <c r="DV7">
        <v>0.27223044713178318</v>
      </c>
      <c r="DW7">
        <v>0.27274003856060669</v>
      </c>
      <c r="DX7">
        <v>0.27315874615097435</v>
      </c>
      <c r="DY7">
        <v>0.27361319776413612</v>
      </c>
      <c r="DZ7">
        <v>0.27406513878522071</v>
      </c>
      <c r="EA7">
        <v>0.27449806698511042</v>
      </c>
      <c r="EB7">
        <v>0.27494352585602949</v>
      </c>
      <c r="EC7">
        <v>0.27538328473056994</v>
      </c>
      <c r="ED7">
        <v>0.27582153400777581</v>
      </c>
      <c r="EE7">
        <v>0.27624019904573532</v>
      </c>
      <c r="EF7">
        <v>0.27667108270373164</v>
      </c>
      <c r="EG7">
        <v>0.27709587731476104</v>
      </c>
      <c r="EH7">
        <v>0.27750787986139708</v>
      </c>
      <c r="EI7">
        <v>0.27791918738536764</v>
      </c>
      <c r="EJ7">
        <v>0.27827082832797795</v>
      </c>
      <c r="EK7">
        <v>0.27866062662281249</v>
      </c>
      <c r="EL7">
        <v>0.27905031954977938</v>
      </c>
      <c r="EM7">
        <v>0.27942684554590069</v>
      </c>
      <c r="EN7">
        <v>0.27980388217091912</v>
      </c>
      <c r="EO7">
        <v>0.2801573832616544</v>
      </c>
      <c r="EP7">
        <v>0.2805181567615625</v>
      </c>
      <c r="EQ7">
        <v>0.28087572464672794</v>
      </c>
      <c r="ER7">
        <v>0.28122727845821688</v>
      </c>
      <c r="ES7">
        <v>0.28153671146461395</v>
      </c>
      <c r="ET7">
        <v>0.28183937661181979</v>
      </c>
      <c r="EU7">
        <v>0.28217214049568007</v>
      </c>
      <c r="EV7">
        <v>0.2824680398099999</v>
      </c>
      <c r="EW7">
        <v>0.28279112808678303</v>
      </c>
      <c r="EX7">
        <v>0.2830997708341727</v>
      </c>
      <c r="EY7">
        <v>0.28341449249700357</v>
      </c>
      <c r="EZ7">
        <v>0.2837151779440808</v>
      </c>
      <c r="FA7">
        <v>0.28402316214229772</v>
      </c>
      <c r="FB7">
        <v>0.28432395903615804</v>
      </c>
      <c r="FC7">
        <v>0.28461975906152565</v>
      </c>
      <c r="FD7">
        <v>0.28490300612650726</v>
      </c>
      <c r="FE7">
        <v>0.2851901882760845</v>
      </c>
      <c r="FF7">
        <v>0.28546491270161756</v>
      </c>
      <c r="FG7">
        <v>0.28573292397819844</v>
      </c>
      <c r="FH7">
        <v>0.28599209448542273</v>
      </c>
      <c r="FI7">
        <v>0.28625369453251831</v>
      </c>
      <c r="FJ7">
        <v>0.28651301093371317</v>
      </c>
      <c r="FK7">
        <v>0.2867683902240073</v>
      </c>
      <c r="FL7">
        <v>0.28699502232318008</v>
      </c>
      <c r="FM7">
        <v>0.28723965611727936</v>
      </c>
      <c r="FN7">
        <v>0.28745287205007347</v>
      </c>
      <c r="FO7">
        <v>0.28768698526784919</v>
      </c>
      <c r="FP7">
        <v>0.28791503578062494</v>
      </c>
      <c r="FQ7">
        <v>0.2881423162974448</v>
      </c>
      <c r="FR7">
        <v>0.28835822113716902</v>
      </c>
      <c r="FS7">
        <v>0.28857392537268373</v>
      </c>
      <c r="FT7">
        <v>0.28878935808330874</v>
      </c>
      <c r="FU7">
        <v>0.28900057000031243</v>
      </c>
      <c r="FV7">
        <v>0.28920105871047785</v>
      </c>
      <c r="FW7">
        <v>0.28939994461327201</v>
      </c>
      <c r="FX7">
        <v>0.28960989414216903</v>
      </c>
      <c r="FY7">
        <v>0.28980166366128673</v>
      </c>
      <c r="FZ7">
        <v>0.28998020343409919</v>
      </c>
      <c r="GA7">
        <v>0.29017462336034922</v>
      </c>
      <c r="GB7">
        <v>0.29036739184790433</v>
      </c>
      <c r="GC7">
        <v>0.29057219658803302</v>
      </c>
      <c r="GD7">
        <v>0.29075795000716903</v>
      </c>
      <c r="GE7">
        <v>0.29094604583505507</v>
      </c>
      <c r="GF7">
        <v>0.29113409303161758</v>
      </c>
      <c r="GG7">
        <v>0.29133363545727931</v>
      </c>
      <c r="GH7">
        <v>0.29150315614588229</v>
      </c>
      <c r="GI7">
        <v>0.29167082681788598</v>
      </c>
      <c r="GJ7">
        <v>0.29185426011762866</v>
      </c>
      <c r="GK7">
        <v>0.29203625068810657</v>
      </c>
      <c r="GL7">
        <v>0.29221635071588231</v>
      </c>
      <c r="GM7">
        <v>0.29239175579463234</v>
      </c>
      <c r="GN7">
        <v>0.29256661377099258</v>
      </c>
      <c r="GO7">
        <v>0.29274034309538599</v>
      </c>
      <c r="GP7">
        <v>0.29291134906566169</v>
      </c>
      <c r="GQ7">
        <v>0.2930775060877206</v>
      </c>
      <c r="GR7">
        <v>0.29324634999040439</v>
      </c>
      <c r="GS7">
        <v>0.293408865742114</v>
      </c>
      <c r="GT7">
        <v>0.29355894200652571</v>
      </c>
      <c r="GU7">
        <v>0.29372001300266543</v>
      </c>
      <c r="GV7">
        <v>0.29388465232216909</v>
      </c>
      <c r="GW7">
        <v>0.29404205570599262</v>
      </c>
      <c r="GX7">
        <v>0.29419514305985295</v>
      </c>
      <c r="GY7">
        <v>0.29440786660049628</v>
      </c>
      <c r="GZ7">
        <v>0.29456429330523898</v>
      </c>
      <c r="HA7">
        <v>0.29471819320746323</v>
      </c>
      <c r="HB7">
        <v>0.29487084287941173</v>
      </c>
      <c r="HC7">
        <v>0.29502257058251835</v>
      </c>
      <c r="HD7">
        <v>0.29516665911522055</v>
      </c>
      <c r="HE7">
        <v>0.29530600609387864</v>
      </c>
      <c r="HF7">
        <v>0.29544399139547795</v>
      </c>
      <c r="HG7">
        <v>0.29557643677880513</v>
      </c>
      <c r="HH7">
        <v>0.29571947771174634</v>
      </c>
      <c r="HI7">
        <v>0.2958445676073897</v>
      </c>
      <c r="HJ7">
        <v>0.29596804253783088</v>
      </c>
      <c r="HK7">
        <v>0.29608897648161764</v>
      </c>
      <c r="HL7">
        <v>0.29620823669735297</v>
      </c>
      <c r="HM7">
        <v>0.29631506350470588</v>
      </c>
      <c r="HN7">
        <v>0.29643225081027574</v>
      </c>
      <c r="HO7">
        <v>0.29653205241768377</v>
      </c>
      <c r="HP7">
        <v>0.29663404446095581</v>
      </c>
      <c r="HQ7">
        <v>0.29674520553501837</v>
      </c>
      <c r="HR7">
        <v>0.29684136384577209</v>
      </c>
      <c r="HS7">
        <v>0.29692865504520222</v>
      </c>
      <c r="HT7">
        <v>0.29702211026488973</v>
      </c>
      <c r="HU7">
        <v>0.29711457867397062</v>
      </c>
      <c r="HV7">
        <v>0.2972067654266361</v>
      </c>
      <c r="HW7">
        <v>0.2972985692076287</v>
      </c>
      <c r="HX7">
        <v>0.29738994543823533</v>
      </c>
      <c r="HY7">
        <v>0.29747579796101103</v>
      </c>
      <c r="HZ7">
        <v>0.29755426257522061</v>
      </c>
      <c r="IA7">
        <v>0.29763269274224263</v>
      </c>
      <c r="IB7">
        <v>0.29773928855080883</v>
      </c>
      <c r="IC7">
        <v>0.29782245216665443</v>
      </c>
      <c r="ID7">
        <v>0.29790407984319855</v>
      </c>
      <c r="IE7">
        <v>0.29798448363143387</v>
      </c>
      <c r="IF7">
        <v>0.29806425926507352</v>
      </c>
      <c r="IG7">
        <v>0.29814051520667284</v>
      </c>
      <c r="IH7">
        <v>0.29821643478161763</v>
      </c>
      <c r="II7">
        <v>0.29829225101500001</v>
      </c>
      <c r="IJ7">
        <v>0.29835994784365805</v>
      </c>
      <c r="IK7">
        <v>0.29843288267112134</v>
      </c>
      <c r="IL7">
        <v>0.29850299080290443</v>
      </c>
      <c r="IM7">
        <v>0.29856416495529414</v>
      </c>
      <c r="IN7">
        <v>0.29862426921856616</v>
      </c>
      <c r="IO7">
        <v>0.29868421137742651</v>
      </c>
      <c r="IP7">
        <v>0.29873145873454049</v>
      </c>
      <c r="IQ7">
        <v>0.29878017921549638</v>
      </c>
      <c r="IR7">
        <v>0.29882751167742649</v>
      </c>
      <c r="IS7">
        <v>0.29887346219924632</v>
      </c>
      <c r="IT7">
        <v>0.29891862854097428</v>
      </c>
      <c r="IU7">
        <v>0.29896247981066182</v>
      </c>
      <c r="IV7">
        <v>0.29900589745104783</v>
      </c>
      <c r="IW7">
        <v>0.29904559276887871</v>
      </c>
      <c r="IX7">
        <v>0.29908648360674633</v>
      </c>
      <c r="IY7">
        <v>0.29912619918762867</v>
      </c>
      <c r="IZ7">
        <v>0.29916040929742649</v>
      </c>
      <c r="JA7">
        <v>0.29919490714255514</v>
      </c>
      <c r="JB7">
        <v>0.29922742326125001</v>
      </c>
      <c r="JC7">
        <v>0.29925722818365802</v>
      </c>
      <c r="JD7">
        <v>0.29928870683411762</v>
      </c>
      <c r="JE7">
        <v>0.29932015508999998</v>
      </c>
      <c r="JF7">
        <v>0.29935114134830881</v>
      </c>
      <c r="JG7">
        <v>0.29937923606917272</v>
      </c>
      <c r="JH7">
        <v>0.29941031553751835</v>
      </c>
      <c r="JI7">
        <v>0.29944031701152568</v>
      </c>
      <c r="JJ7">
        <v>0.29947052111604772</v>
      </c>
      <c r="JK7">
        <v>0.29950484267262861</v>
      </c>
      <c r="JL7">
        <v>0.29953874073143377</v>
      </c>
      <c r="JM7">
        <v>0.29956704618803304</v>
      </c>
      <c r="JN7">
        <v>0.29959512469845578</v>
      </c>
      <c r="JO7">
        <v>0.29962251021251834</v>
      </c>
      <c r="JP7">
        <v>0.29964942967639696</v>
      </c>
      <c r="JQ7">
        <v>0.2996740290208823</v>
      </c>
      <c r="JR7">
        <v>0.29969787052724256</v>
      </c>
      <c r="JS7">
        <v>0.29972087314327195</v>
      </c>
      <c r="JT7">
        <v>0.29974295176415433</v>
      </c>
      <c r="JU7">
        <v>0.29976430699409917</v>
      </c>
      <c r="JV7">
        <v>0.29978254576672786</v>
      </c>
      <c r="JW7">
        <v>0.29980094867007345</v>
      </c>
      <c r="JX7">
        <v>0.29981883486560651</v>
      </c>
      <c r="JY7">
        <v>0.29983421249536751</v>
      </c>
      <c r="JZ7">
        <v>0.29984835813159916</v>
      </c>
      <c r="KA7">
        <v>0.29985933867919107</v>
      </c>
      <c r="KB7">
        <v>0.29986993625511021</v>
      </c>
      <c r="KC7">
        <v>0.29988030688485284</v>
      </c>
      <c r="KD7">
        <v>0.29989060254130506</v>
      </c>
      <c r="KE7">
        <v>0.29990019709617638</v>
      </c>
      <c r="KF7">
        <v>0.29990867920952197</v>
      </c>
      <c r="KG7">
        <v>0.29991556459441165</v>
      </c>
      <c r="KH7">
        <v>0.29992126864340063</v>
      </c>
      <c r="KI7">
        <v>0.29992628374863955</v>
      </c>
      <c r="KJ7">
        <v>0.29993059167338221</v>
      </c>
      <c r="KK7">
        <v>0.2999346341521506</v>
      </c>
      <c r="KL7">
        <v>0.29993682864062488</v>
      </c>
      <c r="KM7">
        <v>0.2999386340785109</v>
      </c>
      <c r="KN7">
        <v>0.29993985999312484</v>
      </c>
      <c r="KO7">
        <v>0.29994074346216898</v>
      </c>
      <c r="KP7">
        <v>0.29994147293202189</v>
      </c>
      <c r="KQ7">
        <v>0.29994201192919101</v>
      </c>
      <c r="KR7">
        <v>0.29994254282113958</v>
      </c>
      <c r="KS7">
        <v>0.29994300279240793</v>
      </c>
      <c r="KT7">
        <v>0.29994330876448516</v>
      </c>
      <c r="KU7">
        <v>0.29994345465845573</v>
      </c>
      <c r="KV7">
        <v>0.29994358839459551</v>
      </c>
      <c r="KW7">
        <v>0.29994362081547787</v>
      </c>
      <c r="KX7">
        <v>0.29994365323636024</v>
      </c>
      <c r="KY7">
        <v>0</v>
      </c>
      <c r="KZ7">
        <v>0</v>
      </c>
      <c r="LA7">
        <v>0</v>
      </c>
      <c r="LB7">
        <v>0</v>
      </c>
      <c r="LC7">
        <v>0</v>
      </c>
      <c r="LD7">
        <v>0</v>
      </c>
      <c r="LE7">
        <v>0</v>
      </c>
      <c r="LF7">
        <v>0</v>
      </c>
      <c r="LG7">
        <v>0</v>
      </c>
      <c r="LH7">
        <v>0</v>
      </c>
      <c r="LI7">
        <v>0</v>
      </c>
      <c r="LJ7">
        <v>0</v>
      </c>
      <c r="LK7">
        <v>0</v>
      </c>
      <c r="LL7">
        <v>0</v>
      </c>
      <c r="LM7">
        <v>0</v>
      </c>
      <c r="LN7">
        <v>0</v>
      </c>
      <c r="LO7">
        <v>0</v>
      </c>
      <c r="LP7">
        <v>0</v>
      </c>
    </row>
    <row r="8" spans="2:328" x14ac:dyDescent="0.35">
      <c r="B8" t="s">
        <v>9</v>
      </c>
      <c r="C8">
        <v>0</v>
      </c>
      <c r="D8" cm="1">
        <f t="array" ref="D8:LP8">TRANSPOSE('Retrofit Cost vs SOC Data'!J12:J336)*cpi!$G$56</f>
        <v>22.002027146198692</v>
      </c>
      <c r="E8">
        <v>25.353844311351121</v>
      </c>
      <c r="F8">
        <v>26.221478207964797</v>
      </c>
      <c r="G8">
        <v>26.531108058758715</v>
      </c>
      <c r="H8">
        <v>26.99887517318248</v>
      </c>
      <c r="I8">
        <v>27.658953807756749</v>
      </c>
      <c r="J8">
        <v>29.766597144642184</v>
      </c>
      <c r="K8">
        <v>29.859120516300724</v>
      </c>
      <c r="L8">
        <v>30.745312480143564</v>
      </c>
      <c r="M8">
        <v>30.939446029066843</v>
      </c>
      <c r="N8">
        <v>30.999946246566562</v>
      </c>
      <c r="O8">
        <v>31.122537418825686</v>
      </c>
      <c r="P8">
        <v>31.506014694903048</v>
      </c>
      <c r="Q8">
        <v>31.856768434837907</v>
      </c>
      <c r="R8">
        <v>32.021576526424262</v>
      </c>
      <c r="S8">
        <v>32.028718680859328</v>
      </c>
      <c r="T8">
        <v>32.202478882383076</v>
      </c>
      <c r="U8">
        <v>32.30347044195787</v>
      </c>
      <c r="V8">
        <v>32.44118743550731</v>
      </c>
      <c r="W8">
        <v>33.003226864099915</v>
      </c>
      <c r="X8">
        <v>33.068851270633658</v>
      </c>
      <c r="Y8">
        <v>33.20749709837083</v>
      </c>
      <c r="Z8">
        <v>33.375113567296118</v>
      </c>
      <c r="AA8">
        <v>33.529731743101379</v>
      </c>
      <c r="AB8">
        <v>33.59933475623717</v>
      </c>
      <c r="AC8">
        <v>33.625798018477624</v>
      </c>
      <c r="AD8">
        <v>33.886854884845086</v>
      </c>
      <c r="AE8">
        <v>33.904944546977667</v>
      </c>
      <c r="AF8">
        <v>34.880112113755779</v>
      </c>
      <c r="AG8">
        <v>34.921371646459789</v>
      </c>
      <c r="AH8">
        <v>35.234239915154603</v>
      </c>
      <c r="AI8">
        <v>35.591386839047175</v>
      </c>
      <c r="AJ8">
        <v>35.843737195328586</v>
      </c>
      <c r="AK8">
        <v>36.435439953092448</v>
      </c>
      <c r="AL8">
        <v>36.439925378377524</v>
      </c>
      <c r="AM8">
        <v>36.48058809785536</v>
      </c>
      <c r="AN8">
        <v>36.520071605692799</v>
      </c>
      <c r="AO8">
        <v>36.634210624089583</v>
      </c>
      <c r="AP8">
        <v>37.556769341991583</v>
      </c>
      <c r="AQ8">
        <v>37.612434982546752</v>
      </c>
      <c r="AR8">
        <v>37.648857407648308</v>
      </c>
      <c r="AS8">
        <v>38.089653555456465</v>
      </c>
      <c r="AT8">
        <v>38.34621115387926</v>
      </c>
      <c r="AU8">
        <v>38.90184305208664</v>
      </c>
      <c r="AV8">
        <v>39.04747110093809</v>
      </c>
      <c r="AW8">
        <v>39.196148508440679</v>
      </c>
      <c r="AX8">
        <v>39.200567177752546</v>
      </c>
      <c r="AY8">
        <v>39.283970709224626</v>
      </c>
      <c r="AZ8">
        <v>39.716341037094445</v>
      </c>
      <c r="BA8">
        <v>40.285622521976258</v>
      </c>
      <c r="BB8">
        <v>40.686085072680669</v>
      </c>
      <c r="BC8">
        <v>40.827082388317059</v>
      </c>
      <c r="BD8">
        <v>40.856862424232105</v>
      </c>
      <c r="BE8">
        <v>40.908398525875299</v>
      </c>
      <c r="BF8">
        <v>41.039252643501939</v>
      </c>
      <c r="BG8">
        <v>41.067570066077465</v>
      </c>
      <c r="BH8">
        <v>41.301955537398143</v>
      </c>
      <c r="BI8">
        <v>41.320509528771453</v>
      </c>
      <c r="BJ8">
        <v>41.540137592372226</v>
      </c>
      <c r="BK8">
        <v>41.865660500611774</v>
      </c>
      <c r="BL8">
        <v>42.183129353074158</v>
      </c>
      <c r="BM8">
        <v>42.197811565971691</v>
      </c>
      <c r="BN8">
        <v>42.234097124383482</v>
      </c>
      <c r="BO8">
        <v>42.466671193541394</v>
      </c>
      <c r="BP8">
        <v>42.872696365363353</v>
      </c>
      <c r="BQ8">
        <v>42.971628248134778</v>
      </c>
      <c r="BR8">
        <v>42.984087037663429</v>
      </c>
      <c r="BS8">
        <v>43.118255468026632</v>
      </c>
      <c r="BT8">
        <v>43.145252007067057</v>
      </c>
      <c r="BU8">
        <v>43.378497117229784</v>
      </c>
      <c r="BV8">
        <v>43.419262742344827</v>
      </c>
      <c r="BW8">
        <v>43.712946873856637</v>
      </c>
      <c r="BX8">
        <v>43.937843853116973</v>
      </c>
      <c r="BY8">
        <v>43.972999540483137</v>
      </c>
      <c r="BZ8">
        <v>44.025138877840902</v>
      </c>
      <c r="CA8">
        <v>44.176070560126973</v>
      </c>
      <c r="CB8">
        <v>45.026654188263343</v>
      </c>
      <c r="CC8">
        <v>45.319055472174611</v>
      </c>
      <c r="CD8">
        <v>45.590638433298246</v>
      </c>
      <c r="CE8">
        <v>45.700223125185481</v>
      </c>
      <c r="CF8">
        <v>46.052309751380221</v>
      </c>
      <c r="CG8">
        <v>46.183777829537412</v>
      </c>
      <c r="CH8">
        <v>46.25775438775392</v>
      </c>
      <c r="CI8">
        <v>46.27219800332756</v>
      </c>
      <c r="CJ8">
        <v>46.463956201676929</v>
      </c>
      <c r="CK8">
        <v>46.670157195404506</v>
      </c>
      <c r="CL8">
        <v>46.673636445514504</v>
      </c>
      <c r="CM8">
        <v>46.695111740442883</v>
      </c>
      <c r="CN8">
        <v>46.733893969414595</v>
      </c>
      <c r="CO8">
        <v>47.016808026376438</v>
      </c>
      <c r="CP8">
        <v>47.407191404022932</v>
      </c>
      <c r="CQ8">
        <v>47.441589567476711</v>
      </c>
      <c r="CR8">
        <v>47.456091079511168</v>
      </c>
      <c r="CS8">
        <v>47.520284263008705</v>
      </c>
      <c r="CT8">
        <v>47.633525805902984</v>
      </c>
      <c r="CU8">
        <v>47.715965440880581</v>
      </c>
      <c r="CV8">
        <v>47.900384163904725</v>
      </c>
      <c r="CW8">
        <v>47.906246864791804</v>
      </c>
      <c r="CX8">
        <v>48.00366573425184</v>
      </c>
      <c r="CY8">
        <v>48.250483371938948</v>
      </c>
      <c r="CZ8">
        <v>48.49165093094814</v>
      </c>
      <c r="DA8">
        <v>48.661440457057985</v>
      </c>
      <c r="DB8">
        <v>48.977433879681499</v>
      </c>
      <c r="DC8">
        <v>49.112807674910329</v>
      </c>
      <c r="DD8">
        <v>49.270202605452852</v>
      </c>
      <c r="DE8">
        <v>49.519925069023643</v>
      </c>
      <c r="DF8">
        <v>49.537947041029888</v>
      </c>
      <c r="DG8">
        <v>49.563653120738081</v>
      </c>
      <c r="DH8">
        <v>49.61068648240753</v>
      </c>
      <c r="DI8">
        <v>49.818471186425676</v>
      </c>
      <c r="DJ8">
        <v>49.831242218294719</v>
      </c>
      <c r="DK8">
        <v>50.213170592148344</v>
      </c>
      <c r="DL8">
        <v>50.233252844284735</v>
      </c>
      <c r="DM8">
        <v>50.314680872742933</v>
      </c>
      <c r="DN8">
        <v>50.383820603821619</v>
      </c>
      <c r="DO8">
        <v>50.773840010941797</v>
      </c>
      <c r="DP8">
        <v>50.903230374374679</v>
      </c>
      <c r="DQ8">
        <v>51.251461717966421</v>
      </c>
      <c r="DR8">
        <v>51.393066424691206</v>
      </c>
      <c r="DS8">
        <v>51.706689226717266</v>
      </c>
      <c r="DT8">
        <v>52.237886366691669</v>
      </c>
      <c r="DU8">
        <v>52.565513211373414</v>
      </c>
      <c r="DV8">
        <v>52.742457604646852</v>
      </c>
      <c r="DW8">
        <v>52.845497513193422</v>
      </c>
      <c r="DX8">
        <v>52.939526587280675</v>
      </c>
      <c r="DY8">
        <v>53.271874370653066</v>
      </c>
      <c r="DZ8">
        <v>53.350428575404806</v>
      </c>
      <c r="EA8">
        <v>53.426534020142469</v>
      </c>
      <c r="EB8">
        <v>53.556020517975206</v>
      </c>
      <c r="EC8">
        <v>53.740192675274834</v>
      </c>
      <c r="ED8">
        <v>53.789513124253645</v>
      </c>
      <c r="EE8">
        <v>53.912349506782611</v>
      </c>
      <c r="EF8">
        <v>54.033511079632873</v>
      </c>
      <c r="EG8">
        <v>54.239539735917489</v>
      </c>
      <c r="EH8">
        <v>54.622802983563226</v>
      </c>
      <c r="EI8">
        <v>54.71051947230557</v>
      </c>
      <c r="EJ8">
        <v>55.488323664448316</v>
      </c>
      <c r="EK8">
        <v>55.506767559983892</v>
      </c>
      <c r="EL8">
        <v>55.510814306863622</v>
      </c>
      <c r="EM8">
        <v>55.965588644192806</v>
      </c>
      <c r="EN8">
        <v>56.007990231107044</v>
      </c>
      <c r="EO8">
        <v>56.457048209153655</v>
      </c>
      <c r="EP8">
        <v>56.681196891126874</v>
      </c>
      <c r="EQ8">
        <v>56.81876917238192</v>
      </c>
      <c r="ER8">
        <v>57.081447936325105</v>
      </c>
      <c r="ES8">
        <v>57.459919449749783</v>
      </c>
      <c r="ET8">
        <v>57.895645420337658</v>
      </c>
      <c r="EU8">
        <v>57.943147217864585</v>
      </c>
      <c r="EV8">
        <v>58.256674176497334</v>
      </c>
      <c r="EW8">
        <v>58.413110221716117</v>
      </c>
      <c r="EX8">
        <v>58.612858166370636</v>
      </c>
      <c r="EY8">
        <v>58.835186981043563</v>
      </c>
      <c r="EZ8">
        <v>59.040003759718196</v>
      </c>
      <c r="FA8">
        <v>59.186321417772092</v>
      </c>
      <c r="FB8">
        <v>59.572598809225774</v>
      </c>
      <c r="FC8">
        <v>59.848625209753287</v>
      </c>
      <c r="FD8">
        <v>60.032245187244627</v>
      </c>
      <c r="FE8">
        <v>60.276955665651222</v>
      </c>
      <c r="FF8">
        <v>61.086611363331919</v>
      </c>
      <c r="FG8">
        <v>61.508368916898817</v>
      </c>
      <c r="FH8">
        <v>61.547549328179976</v>
      </c>
      <c r="FI8">
        <v>61.924787764437021</v>
      </c>
      <c r="FJ8">
        <v>62.076479823615195</v>
      </c>
      <c r="FK8">
        <v>62.342316500113938</v>
      </c>
      <c r="FL8">
        <v>62.841227380028414</v>
      </c>
      <c r="FM8">
        <v>63.097143847267674</v>
      </c>
      <c r="FN8">
        <v>63.749832657133396</v>
      </c>
      <c r="FO8">
        <v>63.8811714596565</v>
      </c>
      <c r="FP8">
        <v>64.355091676797116</v>
      </c>
      <c r="FQ8">
        <v>64.416508081462212</v>
      </c>
      <c r="FR8">
        <v>64.81948360219171</v>
      </c>
      <c r="FS8">
        <v>65.375375065081101</v>
      </c>
      <c r="FT8">
        <v>65.398701682800819</v>
      </c>
      <c r="FU8">
        <v>65.76653024761967</v>
      </c>
      <c r="FV8">
        <v>66.747760225303225</v>
      </c>
      <c r="FW8">
        <v>66.900561907216456</v>
      </c>
      <c r="FX8">
        <v>67.041518086597065</v>
      </c>
      <c r="FY8">
        <v>67.061106466180135</v>
      </c>
      <c r="FZ8">
        <v>67.239828050737501</v>
      </c>
      <c r="GA8">
        <v>67.335306775334089</v>
      </c>
      <c r="GB8">
        <v>67.499522506355333</v>
      </c>
      <c r="GC8">
        <v>67.507454661106138</v>
      </c>
      <c r="GD8">
        <v>67.680341904048049</v>
      </c>
      <c r="GE8">
        <v>67.974721376828072</v>
      </c>
      <c r="GF8">
        <v>67.979751296017284</v>
      </c>
      <c r="GG8">
        <v>68.000798918012805</v>
      </c>
      <c r="GH8">
        <v>68.066193717476466</v>
      </c>
      <c r="GI8">
        <v>68.281848289446231</v>
      </c>
      <c r="GJ8">
        <v>68.465170633191789</v>
      </c>
      <c r="GK8">
        <v>68.620378190162768</v>
      </c>
      <c r="GL8">
        <v>68.826313452543545</v>
      </c>
      <c r="GM8">
        <v>69.350701677756689</v>
      </c>
      <c r="GN8">
        <v>69.413050310488572</v>
      </c>
      <c r="GO8">
        <v>69.542515661286416</v>
      </c>
      <c r="GP8">
        <v>69.859672887710772</v>
      </c>
      <c r="GQ8">
        <v>69.903057851588102</v>
      </c>
      <c r="GR8">
        <v>70.116397359097448</v>
      </c>
      <c r="GS8">
        <v>70.355567916272292</v>
      </c>
      <c r="GT8">
        <v>70.50928783311798</v>
      </c>
      <c r="GU8">
        <v>70.538951452092775</v>
      </c>
      <c r="GV8">
        <v>70.628694414916936</v>
      </c>
      <c r="GW8">
        <v>71.553391724202299</v>
      </c>
      <c r="GX8">
        <v>71.594272652116075</v>
      </c>
      <c r="GY8">
        <v>71.632077398242032</v>
      </c>
      <c r="GZ8">
        <v>71.682634180097494</v>
      </c>
      <c r="HA8">
        <v>72.022158818720456</v>
      </c>
      <c r="HB8">
        <v>72.192969268050078</v>
      </c>
      <c r="HC8">
        <v>72.32015574619642</v>
      </c>
      <c r="HD8">
        <v>72.877402101410212</v>
      </c>
      <c r="HE8">
        <v>74.073978817661768</v>
      </c>
      <c r="HF8">
        <v>74.350115739095088</v>
      </c>
      <c r="HG8">
        <v>74.709284632426019</v>
      </c>
      <c r="HH8">
        <v>74.735569194920174</v>
      </c>
      <c r="HI8">
        <v>76.52229691718027</v>
      </c>
      <c r="HJ8">
        <v>76.815796575870976</v>
      </c>
      <c r="HK8">
        <v>77.288325290202337</v>
      </c>
      <c r="HL8">
        <v>77.60702279145147</v>
      </c>
      <c r="HM8">
        <v>77.711426050833623</v>
      </c>
      <c r="HN8">
        <v>78.010272050503133</v>
      </c>
      <c r="HO8">
        <v>79.551376828850991</v>
      </c>
      <c r="HP8">
        <v>79.932766961712773</v>
      </c>
      <c r="HQ8">
        <v>80.402961508970492</v>
      </c>
      <c r="HR8">
        <v>82.740065333818535</v>
      </c>
      <c r="HS8">
        <v>83.22849073958605</v>
      </c>
      <c r="HT8">
        <v>83.450264154817503</v>
      </c>
      <c r="HU8">
        <v>83.716540153391605</v>
      </c>
      <c r="HV8">
        <v>83.793251519672324</v>
      </c>
      <c r="HW8">
        <v>83.898070335732399</v>
      </c>
      <c r="HX8">
        <v>84.015795877113874</v>
      </c>
      <c r="HY8">
        <v>85.068840479930827</v>
      </c>
      <c r="HZ8">
        <v>85.496726139252004</v>
      </c>
      <c r="IA8">
        <v>85.508117255291992</v>
      </c>
      <c r="IB8">
        <v>86.231976781030255</v>
      </c>
      <c r="IC8">
        <v>86.433759014003698</v>
      </c>
      <c r="ID8">
        <v>86.922223899606095</v>
      </c>
      <c r="IE8">
        <v>87.320498030528029</v>
      </c>
      <c r="IF8">
        <v>87.528130735134155</v>
      </c>
      <c r="IG8">
        <v>88.734180069217842</v>
      </c>
      <c r="IH8">
        <v>88.853401859580472</v>
      </c>
      <c r="II8">
        <v>88.890174779173549</v>
      </c>
      <c r="IJ8">
        <v>89.459247204273552</v>
      </c>
      <c r="IK8">
        <v>89.943821218000934</v>
      </c>
      <c r="IL8">
        <v>91.034047556774212</v>
      </c>
      <c r="IM8">
        <v>92.98726879553152</v>
      </c>
      <c r="IN8">
        <v>95.432331821643217</v>
      </c>
      <c r="IO8">
        <v>95.511695219024901</v>
      </c>
      <c r="IP8">
        <v>100.39076108067322</v>
      </c>
      <c r="IQ8">
        <v>101.84058498574119</v>
      </c>
      <c r="IR8">
        <v>102.76146905712073</v>
      </c>
      <c r="IS8">
        <v>103.71562226947769</v>
      </c>
      <c r="IT8">
        <v>104.27462672367422</v>
      </c>
      <c r="IU8">
        <v>105.24240826675604</v>
      </c>
      <c r="IV8">
        <v>105.57023428888962</v>
      </c>
      <c r="IW8">
        <v>106.38484747455294</v>
      </c>
      <c r="IX8">
        <v>107.57344309294935</v>
      </c>
      <c r="IY8">
        <v>108.56360504228942</v>
      </c>
      <c r="IZ8">
        <v>113.25886431947599</v>
      </c>
      <c r="JA8">
        <v>113.49620092431056</v>
      </c>
      <c r="JB8">
        <v>115.64450863509421</v>
      </c>
      <c r="JC8">
        <v>116.30268972984322</v>
      </c>
      <c r="JD8">
        <v>116.8417417246073</v>
      </c>
      <c r="JE8">
        <v>116.87762582515737</v>
      </c>
      <c r="JF8">
        <v>117.42895330327397</v>
      </c>
      <c r="JG8">
        <v>117.73542975464908</v>
      </c>
      <c r="JH8">
        <v>118.47984930492417</v>
      </c>
      <c r="JI8">
        <v>118.6424577353999</v>
      </c>
      <c r="JJ8">
        <v>119.55139406496731</v>
      </c>
      <c r="JK8">
        <v>119.67884070847171</v>
      </c>
      <c r="JL8">
        <v>120.12671080538317</v>
      </c>
      <c r="JM8">
        <v>120.865176935996</v>
      </c>
      <c r="JN8">
        <v>121.17637878322715</v>
      </c>
      <c r="JO8">
        <v>122.14828506074305</v>
      </c>
      <c r="JP8">
        <v>122.75803696294635</v>
      </c>
      <c r="JQ8">
        <v>122.96609979570802</v>
      </c>
      <c r="JR8">
        <v>127.70135467639352</v>
      </c>
      <c r="JS8">
        <v>128.64407293914718</v>
      </c>
      <c r="JT8">
        <v>130.36349148849663</v>
      </c>
      <c r="JU8">
        <v>132.25536907488458</v>
      </c>
      <c r="JV8">
        <v>135.38494850929115</v>
      </c>
      <c r="JW8">
        <v>138.31849516533046</v>
      </c>
      <c r="JX8">
        <v>140.14967549691372</v>
      </c>
      <c r="JY8">
        <v>147.2368348336002</v>
      </c>
      <c r="JZ8">
        <v>151.32399920439946</v>
      </c>
      <c r="KA8">
        <v>164.50997274263241</v>
      </c>
      <c r="KB8">
        <v>166.45745371650759</v>
      </c>
      <c r="KC8">
        <v>167.65745694093064</v>
      </c>
      <c r="KD8">
        <v>169.22481906038212</v>
      </c>
      <c r="KE8">
        <v>172.0483377400646</v>
      </c>
      <c r="KF8">
        <v>179.26571271858435</v>
      </c>
      <c r="KG8">
        <v>192.18278683981598</v>
      </c>
      <c r="KH8">
        <v>204.8414659857913</v>
      </c>
      <c r="KI8">
        <v>213.96893447797802</v>
      </c>
      <c r="KJ8">
        <v>225.31600664866366</v>
      </c>
      <c r="KK8">
        <v>227.00467248841758</v>
      </c>
      <c r="KL8">
        <v>283.99167091652396</v>
      </c>
      <c r="KM8">
        <v>303.40684515765514</v>
      </c>
      <c r="KN8">
        <v>347.89358875813559</v>
      </c>
      <c r="KO8">
        <v>390.30692652488619</v>
      </c>
      <c r="KP8">
        <v>423.58524054399157</v>
      </c>
      <c r="KQ8">
        <v>464.81796815989264</v>
      </c>
      <c r="KR8">
        <v>467.32456883671273</v>
      </c>
      <c r="KS8">
        <v>491.65320365120607</v>
      </c>
      <c r="KT8">
        <v>556.90357156103937</v>
      </c>
      <c r="KU8">
        <v>748.10594046114238</v>
      </c>
      <c r="KV8">
        <v>765.78505227692813</v>
      </c>
      <c r="KW8">
        <v>1281.853964840755</v>
      </c>
      <c r="KX8">
        <v>1281.853964840755</v>
      </c>
      <c r="KY8">
        <v>0</v>
      </c>
      <c r="KZ8">
        <v>0</v>
      </c>
      <c r="LA8">
        <v>0</v>
      </c>
      <c r="LB8">
        <v>0</v>
      </c>
      <c r="LC8">
        <v>0</v>
      </c>
      <c r="LD8">
        <v>0</v>
      </c>
      <c r="LE8">
        <v>0</v>
      </c>
      <c r="LF8">
        <v>0</v>
      </c>
      <c r="LG8">
        <v>0</v>
      </c>
      <c r="LH8">
        <v>0</v>
      </c>
      <c r="LI8">
        <v>0</v>
      </c>
      <c r="LJ8">
        <v>0</v>
      </c>
      <c r="LK8">
        <v>0</v>
      </c>
      <c r="LL8">
        <v>0</v>
      </c>
      <c r="LM8">
        <v>0</v>
      </c>
      <c r="LN8">
        <v>0</v>
      </c>
      <c r="LO8">
        <v>0</v>
      </c>
      <c r="LP8">
        <v>0</v>
      </c>
    </row>
    <row r="10" spans="2:328" x14ac:dyDescent="0.35">
      <c r="D10" t="s">
        <v>94</v>
      </c>
    </row>
    <row r="11" spans="2:328" x14ac:dyDescent="0.35">
      <c r="B11" t="s">
        <v>10</v>
      </c>
      <c r="C11">
        <v>0</v>
      </c>
      <c r="D11" cm="1">
        <f t="array" ref="D11:FS11">TRANSPOSE('Retrofit Cost vs SOC Data'!G12:G183)*'BPE - US specific multipliers'!F22/'BPE - US specific multipliers'!F23</f>
        <v>2.7824252564195824E-3</v>
      </c>
      <c r="E11">
        <v>5.9331126791299918E-3</v>
      </c>
      <c r="F11">
        <v>8.2654397323052315E-3</v>
      </c>
      <c r="G11">
        <v>1.0515930748526954E-2</v>
      </c>
      <c r="H11">
        <v>1.1948061395213502E-2</v>
      </c>
      <c r="I11">
        <v>1.493507674401688E-2</v>
      </c>
      <c r="J11">
        <v>1.8535862369971633E-2</v>
      </c>
      <c r="K11">
        <v>1.95588128318906E-2</v>
      </c>
      <c r="L11">
        <v>2.0704517349239841E-2</v>
      </c>
      <c r="M11">
        <v>2.1522877718775011E-2</v>
      </c>
      <c r="N11">
        <v>2.3977958827380522E-2</v>
      </c>
      <c r="O11">
        <v>4.0877100458281808E-2</v>
      </c>
      <c r="P11">
        <v>4.12862806430494E-2</v>
      </c>
      <c r="Q11">
        <v>5.5198406925147318E-2</v>
      </c>
      <c r="R11">
        <v>7.7294136902596941E-2</v>
      </c>
      <c r="S11">
        <v>7.9340037826434867E-2</v>
      </c>
      <c r="T11">
        <v>8.4454790136029675E-2</v>
      </c>
      <c r="U11">
        <v>9.2474721757474357E-2</v>
      </c>
      <c r="V11">
        <v>9.7794064159452951E-2</v>
      </c>
      <c r="W11">
        <v>0.10454553720811813</v>
      </c>
      <c r="X11">
        <v>0.11117425620135303</v>
      </c>
      <c r="Y11">
        <v>0.11731195897286679</v>
      </c>
      <c r="Z11">
        <v>0.11829399141630902</v>
      </c>
      <c r="AA11">
        <v>0.12504546446497414</v>
      </c>
      <c r="AB11">
        <v>0.13036480686695279</v>
      </c>
      <c r="AC11">
        <v>0.13527496908416381</v>
      </c>
      <c r="AD11">
        <v>0.14141267185567757</v>
      </c>
      <c r="AE11">
        <v>0.14746853859023787</v>
      </c>
      <c r="AF11">
        <v>0.15360624136175163</v>
      </c>
      <c r="AG11">
        <v>0.15974394413326543</v>
      </c>
      <c r="AH11">
        <v>0.1683367280133847</v>
      </c>
      <c r="AI11">
        <v>0.17386066050774712</v>
      </c>
      <c r="AJ11">
        <v>0.17897541281734194</v>
      </c>
      <c r="AK11">
        <v>0.18470393540408814</v>
      </c>
      <c r="AL11">
        <v>0.18981868771368296</v>
      </c>
      <c r="AM11">
        <v>0.19595639048519675</v>
      </c>
      <c r="AN11">
        <v>0.20168491307194295</v>
      </c>
      <c r="AO11">
        <v>0.2059813050120026</v>
      </c>
      <c r="AP11">
        <v>0.21170982759874879</v>
      </c>
      <c r="AQ11">
        <v>0.21743835018549501</v>
      </c>
      <c r="AR11">
        <v>0.21968884120171675</v>
      </c>
      <c r="AS11">
        <v>0.22480359351131154</v>
      </c>
      <c r="AT11">
        <v>0.23032752600567397</v>
      </c>
      <c r="AU11">
        <v>0.23605604859242019</v>
      </c>
      <c r="AV11">
        <v>0.24178457117916638</v>
      </c>
      <c r="AW11">
        <v>0.247103913581145</v>
      </c>
      <c r="AX11">
        <v>0.25250509202007715</v>
      </c>
      <c r="AY11">
        <v>0.26220266239906886</v>
      </c>
      <c r="AZ11">
        <v>0.26760384083800098</v>
      </c>
      <c r="BA11">
        <v>0.27312777333236343</v>
      </c>
      <c r="BB11">
        <v>0.2783652796973885</v>
      </c>
      <c r="BC11">
        <v>0.28376645813632062</v>
      </c>
      <c r="BD11">
        <v>0.28900396450134569</v>
      </c>
      <c r="BE11">
        <v>0.29432330690332426</v>
      </c>
      <c r="BF11">
        <v>0.29915163308358184</v>
      </c>
      <c r="BG11">
        <v>0.30414363133774641</v>
      </c>
      <c r="BH11">
        <v>0.30966756383210875</v>
      </c>
      <c r="BI11">
        <v>0.31531425038190147</v>
      </c>
      <c r="BJ11">
        <v>0.31887411798937954</v>
      </c>
      <c r="BK11">
        <v>0.32247490361533426</v>
      </c>
      <c r="BL11">
        <v>0.32779424601731288</v>
      </c>
      <c r="BM11">
        <v>0.33303175238233795</v>
      </c>
      <c r="BN11">
        <v>0.33753273441478138</v>
      </c>
      <c r="BO11">
        <v>0.3424428966319924</v>
      </c>
      <c r="BP11">
        <v>0.34776223903397102</v>
      </c>
      <c r="BQ11">
        <v>0.35234505710336794</v>
      </c>
      <c r="BR11">
        <v>0.35684603913581137</v>
      </c>
      <c r="BS11">
        <v>0.36216538153779004</v>
      </c>
      <c r="BT11">
        <v>0.36605259329308204</v>
      </c>
      <c r="BU11">
        <v>0.36981705099294387</v>
      </c>
      <c r="BV11">
        <v>0.37431803302538724</v>
      </c>
      <c r="BW11">
        <v>0.37840983487306318</v>
      </c>
      <c r="BX11">
        <v>0.38209245653597146</v>
      </c>
      <c r="BY11">
        <v>0.38577507819887968</v>
      </c>
      <c r="BZ11">
        <v>0.38945769986178802</v>
      </c>
      <c r="CA11">
        <v>0.39314032152469625</v>
      </c>
      <c r="CB11">
        <v>0.39682294318760453</v>
      </c>
      <c r="CC11">
        <v>0.40050556485051275</v>
      </c>
      <c r="CD11">
        <v>0.40402451443951404</v>
      </c>
      <c r="CE11">
        <v>0.40770713610242232</v>
      </c>
      <c r="CF11">
        <v>0.41036680730341163</v>
      </c>
      <c r="CG11">
        <v>0.41404942896631991</v>
      </c>
      <c r="CH11">
        <v>0.41814123081399573</v>
      </c>
      <c r="CI11">
        <v>0.42141467229213642</v>
      </c>
      <c r="CJ11">
        <v>0.42509729395504475</v>
      </c>
      <c r="CK11">
        <v>0.42804339128537128</v>
      </c>
      <c r="CL11">
        <v>0.43131683276351207</v>
      </c>
      <c r="CM11">
        <v>0.43418109405688515</v>
      </c>
      <c r="CN11">
        <v>0.43827289590456098</v>
      </c>
      <c r="CO11">
        <v>0.44093256710555029</v>
      </c>
      <c r="CP11">
        <v>0.44420600858369103</v>
      </c>
      <c r="CQ11">
        <v>0.4479704662835528</v>
      </c>
      <c r="CR11">
        <v>0.45103931766930966</v>
      </c>
      <c r="CS11">
        <v>0.45513111951698554</v>
      </c>
      <c r="CT11">
        <v>0.45881374117989376</v>
      </c>
      <c r="CU11">
        <v>0.4615961664363134</v>
      </c>
      <c r="CV11">
        <v>0.46384665745253512</v>
      </c>
      <c r="CW11">
        <v>0.4659743944133265</v>
      </c>
      <c r="CX11">
        <v>0.46863406561431586</v>
      </c>
      <c r="CY11">
        <v>0.47141649087073545</v>
      </c>
      <c r="CZ11">
        <v>0.47419891612715498</v>
      </c>
      <c r="DA11">
        <v>0.47718593147595834</v>
      </c>
      <c r="DB11">
        <v>0.4798456026769477</v>
      </c>
      <c r="DC11">
        <v>0.48205517567469269</v>
      </c>
      <c r="DD11">
        <v>0.48455117480177501</v>
      </c>
      <c r="DE11">
        <v>0.48680166581799672</v>
      </c>
      <c r="DF11">
        <v>0.48958409107441631</v>
      </c>
      <c r="DG11">
        <v>0.49216192623845212</v>
      </c>
      <c r="DH11">
        <v>0.49486251545791821</v>
      </c>
      <c r="DI11">
        <v>0.49784953080672145</v>
      </c>
      <c r="DJ11">
        <v>0.50010002182294322</v>
      </c>
      <c r="DK11">
        <v>0.5025551029315487</v>
      </c>
      <c r="DL11">
        <v>0.50460100385538675</v>
      </c>
      <c r="DM11">
        <v>0.5071788390194224</v>
      </c>
      <c r="DN11">
        <v>0.50983851022041182</v>
      </c>
      <c r="DO11">
        <v>0.51229359132901731</v>
      </c>
      <c r="DP11">
        <v>0.51442132828980869</v>
      </c>
      <c r="DQ11">
        <v>0.51646722921364663</v>
      </c>
      <c r="DR11">
        <v>0.51892231032225222</v>
      </c>
      <c r="DS11">
        <v>0.52125463737542743</v>
      </c>
      <c r="DT11">
        <v>0.52411889866880057</v>
      </c>
      <c r="DU11">
        <v>0.52657397977740616</v>
      </c>
      <c r="DV11">
        <v>0.52890630683058126</v>
      </c>
      <c r="DW11">
        <v>0.53140230595766369</v>
      </c>
      <c r="DX11">
        <v>0.53385738706626917</v>
      </c>
      <c r="DY11">
        <v>0.53582145195315345</v>
      </c>
      <c r="DZ11">
        <v>0.53794918891394494</v>
      </c>
      <c r="EA11">
        <v>0.53991325380082933</v>
      </c>
      <c r="EB11">
        <v>0.54195915472466727</v>
      </c>
      <c r="EC11">
        <v>0.54400505564850521</v>
      </c>
      <c r="ED11">
        <v>0.54605095657234315</v>
      </c>
      <c r="EE11">
        <v>0.54809685749618109</v>
      </c>
      <c r="EF11">
        <v>0.55047010256783324</v>
      </c>
      <c r="EG11">
        <v>0.55272059358405479</v>
      </c>
      <c r="EH11">
        <v>0.55562577289590476</v>
      </c>
      <c r="EI11">
        <v>0.55754891976431242</v>
      </c>
      <c r="EJ11">
        <v>0.55959482068815036</v>
      </c>
      <c r="EK11">
        <v>0.56123154142722076</v>
      </c>
      <c r="EL11">
        <v>0.56372754055430307</v>
      </c>
      <c r="EM11">
        <v>0.56528242525641992</v>
      </c>
      <c r="EN11">
        <v>0.56732832618025786</v>
      </c>
      <c r="EO11">
        <v>0.56863770277151404</v>
      </c>
      <c r="EP11">
        <v>0.56986524332581678</v>
      </c>
      <c r="EQ11">
        <v>0.56990616134429362</v>
      </c>
      <c r="ER11">
        <v>0.57076543973230554</v>
      </c>
      <c r="ES11">
        <v>0.57146104604641035</v>
      </c>
      <c r="ET11">
        <v>0.57170655415727101</v>
      </c>
      <c r="EU11">
        <v>0.57191114424965472</v>
      </c>
      <c r="EV11">
        <v>0.57203389830508489</v>
      </c>
      <c r="EW11" t="e">
        <v>#N/A</v>
      </c>
      <c r="EX11" t="e">
        <v>#N/A</v>
      </c>
      <c r="EY11" t="e">
        <v>#N/A</v>
      </c>
      <c r="EZ11" t="e">
        <v>#N/A</v>
      </c>
      <c r="FA11" t="e">
        <v>#N/A</v>
      </c>
      <c r="FB11" t="e">
        <v>#N/A</v>
      </c>
      <c r="FC11" t="e">
        <v>#N/A</v>
      </c>
      <c r="FD11" t="e">
        <v>#N/A</v>
      </c>
      <c r="FE11" t="e">
        <v>#N/A</v>
      </c>
      <c r="FF11" t="e">
        <v>#N/A</v>
      </c>
      <c r="FG11" t="e">
        <v>#N/A</v>
      </c>
      <c r="FH11" t="e">
        <v>#N/A</v>
      </c>
      <c r="FI11" t="e">
        <v>#N/A</v>
      </c>
      <c r="FJ11" t="e">
        <v>#N/A</v>
      </c>
      <c r="FK11" t="e">
        <v>#N/A</v>
      </c>
      <c r="FL11" t="e">
        <v>#N/A</v>
      </c>
      <c r="FM11" t="e">
        <v>#N/A</v>
      </c>
      <c r="FN11" t="e">
        <v>#N/A</v>
      </c>
      <c r="FO11" t="e">
        <v>#N/A</v>
      </c>
      <c r="FP11" t="e">
        <v>#N/A</v>
      </c>
      <c r="FQ11" t="e">
        <v>#N/A</v>
      </c>
      <c r="FR11" t="e">
        <v>#N/A</v>
      </c>
      <c r="FS11" t="e">
        <v>#N/A</v>
      </c>
    </row>
    <row r="12" spans="2:328" x14ac:dyDescent="0.35">
      <c r="B12" t="s">
        <v>9</v>
      </c>
      <c r="C12">
        <v>0</v>
      </c>
      <c r="D12" cm="1">
        <f t="array" ref="D12:FS12">TRANSPOSE('Retrofit Cost vs SOC Data'!F12:F183)*cpi!$G$56</f>
        <v>36.32957130788693</v>
      </c>
      <c r="E12">
        <v>36.471680428005847</v>
      </c>
      <c r="F12">
        <v>37.503223429881501</v>
      </c>
      <c r="G12">
        <v>39.377540884507169</v>
      </c>
      <c r="H12">
        <v>42.913472709159329</v>
      </c>
      <c r="I12">
        <v>43.066987074206835</v>
      </c>
      <c r="J12">
        <v>45.493005769964753</v>
      </c>
      <c r="K12">
        <v>45.916379580638313</v>
      </c>
      <c r="L12">
        <v>46.410286176652036</v>
      </c>
      <c r="M12">
        <v>49.298900400853192</v>
      </c>
      <c r="N12">
        <v>52.497140174696483</v>
      </c>
      <c r="O12">
        <v>57.166057066292453</v>
      </c>
      <c r="P12">
        <v>58.03813547088928</v>
      </c>
      <c r="Q12">
        <v>58.655541041836408</v>
      </c>
      <c r="R12">
        <v>58.914269431839394</v>
      </c>
      <c r="S12">
        <v>58.925686626876931</v>
      </c>
      <c r="T12">
        <v>59.114878312999075</v>
      </c>
      <c r="U12">
        <v>62.709891455970237</v>
      </c>
      <c r="V12">
        <v>63.023901167811673</v>
      </c>
      <c r="W12">
        <v>63.316676484644155</v>
      </c>
      <c r="X12">
        <v>63.720146378137756</v>
      </c>
      <c r="Y12">
        <v>63.85545201463465</v>
      </c>
      <c r="Z12">
        <v>63.912825531222765</v>
      </c>
      <c r="AA12">
        <v>64.400797493630506</v>
      </c>
      <c r="AB12">
        <v>64.401236066827948</v>
      </c>
      <c r="AC12">
        <v>65.262045423279929</v>
      </c>
      <c r="AD12">
        <v>65.274134796034204</v>
      </c>
      <c r="AE12">
        <v>65.730463999013026</v>
      </c>
      <c r="AF12">
        <v>65.850525336722882</v>
      </c>
      <c r="AG12">
        <v>66.152265534666697</v>
      </c>
      <c r="AH12">
        <v>66.358497196914868</v>
      </c>
      <c r="AI12">
        <v>66.518848937575967</v>
      </c>
      <c r="AJ12">
        <v>66.564267652923263</v>
      </c>
      <c r="AK12">
        <v>66.837351519042372</v>
      </c>
      <c r="AL12">
        <v>67.027935839551731</v>
      </c>
      <c r="AM12">
        <v>67.42788785572489</v>
      </c>
      <c r="AN12">
        <v>67.556679012302965</v>
      </c>
      <c r="AO12">
        <v>67.620590693608648</v>
      </c>
      <c r="AP12">
        <v>67.644665554618911</v>
      </c>
      <c r="AQ12">
        <v>67.650381795788732</v>
      </c>
      <c r="AR12">
        <v>67.896826531016828</v>
      </c>
      <c r="AS12">
        <v>67.937703505367963</v>
      </c>
      <c r="AT12">
        <v>67.983329333455231</v>
      </c>
      <c r="AU12">
        <v>68.097400175557709</v>
      </c>
      <c r="AV12">
        <v>68.268446580898782</v>
      </c>
      <c r="AW12">
        <v>68.269383569672314</v>
      </c>
      <c r="AX12">
        <v>68.296296038526535</v>
      </c>
      <c r="AY12">
        <v>68.384298488232176</v>
      </c>
      <c r="AZ12">
        <v>68.508761395153329</v>
      </c>
      <c r="BA12">
        <v>68.622069701545712</v>
      </c>
      <c r="BB12">
        <v>68.950539113205878</v>
      </c>
      <c r="BC12">
        <v>69.032839900045715</v>
      </c>
      <c r="BD12">
        <v>69.234715319293485</v>
      </c>
      <c r="BE12">
        <v>69.27254367709611</v>
      </c>
      <c r="BF12">
        <v>69.310523348865871</v>
      </c>
      <c r="BG12">
        <v>69.39962432240344</v>
      </c>
      <c r="BH12">
        <v>69.61397792530579</v>
      </c>
      <c r="BI12">
        <v>69.651132278444749</v>
      </c>
      <c r="BJ12">
        <v>69.780680171950237</v>
      </c>
      <c r="BK12">
        <v>70.03518394860707</v>
      </c>
      <c r="BL12">
        <v>70.434998275527633</v>
      </c>
      <c r="BM12">
        <v>70.544388379868593</v>
      </c>
      <c r="BN12">
        <v>70.685142690838276</v>
      </c>
      <c r="BO12">
        <v>70.844336343742896</v>
      </c>
      <c r="BP12">
        <v>71.221653547775986</v>
      </c>
      <c r="BQ12">
        <v>71.512190085132431</v>
      </c>
      <c r="BR12">
        <v>71.557298639555782</v>
      </c>
      <c r="BS12">
        <v>71.711605176969286</v>
      </c>
      <c r="BT12">
        <v>71.714112931467739</v>
      </c>
      <c r="BU12">
        <v>72.061456112788505</v>
      </c>
      <c r="BV12">
        <v>72.359496962667862</v>
      </c>
      <c r="BW12">
        <v>72.525752986117297</v>
      </c>
      <c r="BX12">
        <v>72.813755547369865</v>
      </c>
      <c r="BY12">
        <v>73.679708632564299</v>
      </c>
      <c r="BZ12">
        <v>74.109861129710481</v>
      </c>
      <c r="CA12">
        <v>74.162283148275932</v>
      </c>
      <c r="CB12">
        <v>74.30980163243386</v>
      </c>
      <c r="CC12">
        <v>74.54699756362254</v>
      </c>
      <c r="CD12">
        <v>75.025394789697444</v>
      </c>
      <c r="CE12">
        <v>75.458914571439053</v>
      </c>
      <c r="CF12">
        <v>75.765682743766291</v>
      </c>
      <c r="CG12">
        <v>75.787532738771318</v>
      </c>
      <c r="CH12">
        <v>76.160122262670114</v>
      </c>
      <c r="CI12">
        <v>76.202735241615116</v>
      </c>
      <c r="CJ12">
        <v>76.525545516439763</v>
      </c>
      <c r="CK12">
        <v>76.841881324711295</v>
      </c>
      <c r="CL12">
        <v>76.960068877609174</v>
      </c>
      <c r="CM12">
        <v>76.986480890969773</v>
      </c>
      <c r="CN12">
        <v>77.261303098264065</v>
      </c>
      <c r="CO12">
        <v>77.475915086301484</v>
      </c>
      <c r="CP12">
        <v>77.637833170051266</v>
      </c>
      <c r="CQ12">
        <v>77.639270443742376</v>
      </c>
      <c r="CR12">
        <v>78.183641804799436</v>
      </c>
      <c r="CS12">
        <v>78.301414723263662</v>
      </c>
      <c r="CT12">
        <v>78.46440974255195</v>
      </c>
      <c r="CU12">
        <v>78.587420909860256</v>
      </c>
      <c r="CV12">
        <v>79.354352135944396</v>
      </c>
      <c r="CW12">
        <v>79.582881810214971</v>
      </c>
      <c r="CX12">
        <v>79.892111159119196</v>
      </c>
      <c r="CY12">
        <v>79.921208230008077</v>
      </c>
      <c r="CZ12">
        <v>80.436410553074708</v>
      </c>
      <c r="DA12">
        <v>80.51002996074125</v>
      </c>
      <c r="DB12">
        <v>80.64734884123942</v>
      </c>
      <c r="DC12">
        <v>80.674701648441172</v>
      </c>
      <c r="DD12">
        <v>80.758001797933318</v>
      </c>
      <c r="DE12">
        <v>81.172248091352856</v>
      </c>
      <c r="DF12">
        <v>81.461503500217958</v>
      </c>
      <c r="DG12">
        <v>81.519641100887114</v>
      </c>
      <c r="DH12">
        <v>81.785578278504474</v>
      </c>
      <c r="DI12">
        <v>81.841454316783526</v>
      </c>
      <c r="DJ12">
        <v>81.960657744196169</v>
      </c>
      <c r="DK12">
        <v>82.869793062680074</v>
      </c>
      <c r="DL12">
        <v>83.423634650760633</v>
      </c>
      <c r="DM12">
        <v>83.470311800209686</v>
      </c>
      <c r="DN12">
        <v>83.515443007973317</v>
      </c>
      <c r="DO12">
        <v>83.638215316242551</v>
      </c>
      <c r="DP12">
        <v>84.312758884531888</v>
      </c>
      <c r="DQ12">
        <v>85.177943075482901</v>
      </c>
      <c r="DR12">
        <v>85.224244746442835</v>
      </c>
      <c r="DS12">
        <v>85.483539270014163</v>
      </c>
      <c r="DT12">
        <v>85.658391200599652</v>
      </c>
      <c r="DU12">
        <v>86.03547930389594</v>
      </c>
      <c r="DV12">
        <v>86.089095931103486</v>
      </c>
      <c r="DW12">
        <v>86.492420015577395</v>
      </c>
      <c r="DX12">
        <v>86.902753613907265</v>
      </c>
      <c r="DY12">
        <v>86.968019338634804</v>
      </c>
      <c r="DZ12">
        <v>87.418099241092804</v>
      </c>
      <c r="EA12">
        <v>87.455363544137001</v>
      </c>
      <c r="EB12">
        <v>87.60189768527205</v>
      </c>
      <c r="EC12">
        <v>88.155529164487646</v>
      </c>
      <c r="ED12">
        <v>88.584066814376968</v>
      </c>
      <c r="EE12">
        <v>88.977286092651511</v>
      </c>
      <c r="EF12">
        <v>89.276613628703686</v>
      </c>
      <c r="EG12">
        <v>89.363365743444632</v>
      </c>
      <c r="EH12">
        <v>89.50174123204269</v>
      </c>
      <c r="EI12">
        <v>90.704204894464283</v>
      </c>
      <c r="EJ12">
        <v>91.91385868036879</v>
      </c>
      <c r="EK12">
        <v>92.733571363702197</v>
      </c>
      <c r="EL12">
        <v>94.864940270564929</v>
      </c>
      <c r="EM12">
        <v>95.497006544385798</v>
      </c>
      <c r="EN12">
        <v>96.414022656134065</v>
      </c>
      <c r="EO12">
        <v>100.24116811218605</v>
      </c>
      <c r="EP12">
        <v>101.97210014406585</v>
      </c>
      <c r="EQ12">
        <v>102.2444387658111</v>
      </c>
      <c r="ER12">
        <v>121.77083677798952</v>
      </c>
      <c r="ES12">
        <v>126.45459011459477</v>
      </c>
      <c r="ET12">
        <v>147.79389653712448</v>
      </c>
      <c r="EU12">
        <v>182.42511672126017</v>
      </c>
      <c r="EV12">
        <v>240.46538115026343</v>
      </c>
      <c r="EW12" t="e">
        <v>#N/A</v>
      </c>
      <c r="EX12" t="e">
        <v>#N/A</v>
      </c>
      <c r="EY12" t="e">
        <v>#N/A</v>
      </c>
      <c r="EZ12" t="e">
        <v>#N/A</v>
      </c>
      <c r="FA12" t="e">
        <v>#N/A</v>
      </c>
      <c r="FB12" t="e">
        <v>#N/A</v>
      </c>
      <c r="FC12" t="e">
        <v>#N/A</v>
      </c>
      <c r="FD12" t="e">
        <v>#N/A</v>
      </c>
      <c r="FE12" t="e">
        <v>#N/A</v>
      </c>
      <c r="FF12" t="e">
        <v>#N/A</v>
      </c>
      <c r="FG12" t="e">
        <v>#N/A</v>
      </c>
      <c r="FH12" t="e">
        <v>#N/A</v>
      </c>
      <c r="FI12" t="e">
        <v>#N/A</v>
      </c>
      <c r="FJ12" t="e">
        <v>#N/A</v>
      </c>
      <c r="FK12" t="e">
        <v>#N/A</v>
      </c>
      <c r="FL12" t="e">
        <v>#N/A</v>
      </c>
      <c r="FM12" t="e">
        <v>#N/A</v>
      </c>
      <c r="FN12" t="e">
        <v>#N/A</v>
      </c>
      <c r="FO12" t="e">
        <v>#N/A</v>
      </c>
      <c r="FP12" t="e">
        <v>#N/A</v>
      </c>
      <c r="FQ12" t="e">
        <v>#N/A</v>
      </c>
      <c r="FR12" t="e">
        <v>#N/A</v>
      </c>
      <c r="FS12" t="e">
        <v>#N/A</v>
      </c>
    </row>
    <row r="14" spans="2:328" x14ac:dyDescent="0.35">
      <c r="D14" t="s">
        <v>95</v>
      </c>
    </row>
    <row r="15" spans="2:328" x14ac:dyDescent="0.35">
      <c r="B15" t="s">
        <v>10</v>
      </c>
      <c r="C15">
        <v>0</v>
      </c>
      <c r="D15" cm="1">
        <f t="array" ref="D15:K15">TRANSPOSE('Retrofit Cost vs SOC Data'!C12:C19)*'BPE - Table 4-1_2021'!AH10/'BPE - US specific multipliers'!F30</f>
        <v>2.9351728407862515E-2</v>
      </c>
      <c r="E15">
        <v>3.4685522968450226E-2</v>
      </c>
      <c r="F15">
        <v>7.6427640564958779E-2</v>
      </c>
      <c r="G15">
        <v>0.10383636008959334</v>
      </c>
      <c r="H15">
        <v>0.10723404255319147</v>
      </c>
      <c r="I15" t="e">
        <v>#N/A</v>
      </c>
      <c r="J15" t="e">
        <v>#N/A</v>
      </c>
      <c r="K15" t="e">
        <v>#N/A</v>
      </c>
    </row>
    <row r="16" spans="2:328" x14ac:dyDescent="0.35">
      <c r="B16" t="s">
        <v>9</v>
      </c>
      <c r="C16">
        <v>0</v>
      </c>
      <c r="D16" cm="1">
        <f t="array" ref="D16:K16">TRANSPOSE('Retrofit Cost vs SOC Data'!B12:B19)*cpi!$G$56</f>
        <v>30.548489637163218</v>
      </c>
      <c r="E16">
        <v>56.04790225189209</v>
      </c>
      <c r="F16">
        <v>63.184356766718523</v>
      </c>
      <c r="G16">
        <v>64.719973272708899</v>
      </c>
      <c r="H16">
        <v>113.46049529233494</v>
      </c>
      <c r="I16" t="e">
        <v>#N/A</v>
      </c>
      <c r="J16" t="e">
        <v>#N/A</v>
      </c>
      <c r="K16" t="e">
        <v>#N/A</v>
      </c>
    </row>
    <row r="18" spans="2:96" x14ac:dyDescent="0.35">
      <c r="D18" t="s">
        <v>97</v>
      </c>
    </row>
    <row r="19" spans="2:96" x14ac:dyDescent="0.35">
      <c r="B19" t="s">
        <v>10</v>
      </c>
      <c r="C19">
        <v>0</v>
      </c>
      <c r="D19" cm="1">
        <f t="array" ref="D19:CR19">TRANSPOSE('Retrofit Cost vs SOC Data'!I12:I104)</f>
        <v>4.739964688900826E-2</v>
      </c>
      <c r="E19">
        <v>7.7965841747586181E-2</v>
      </c>
      <c r="F19">
        <v>0.11943986397645576</v>
      </c>
      <c r="G19">
        <v>0.14770529211925396</v>
      </c>
      <c r="H19">
        <v>0.19933206926835872</v>
      </c>
      <c r="I19">
        <v>0.22559650963275579</v>
      </c>
      <c r="J19">
        <v>0.2518364905946322</v>
      </c>
      <c r="K19">
        <v>0.27600033627829196</v>
      </c>
      <c r="L19">
        <v>0.29926494653255131</v>
      </c>
      <c r="M19">
        <v>0.32857177486308309</v>
      </c>
      <c r="N19">
        <v>0.35722977657985855</v>
      </c>
      <c r="O19">
        <v>0.38567015861986842</v>
      </c>
      <c r="P19">
        <v>0.41131323073975157</v>
      </c>
      <c r="Q19">
        <v>0.43583509810707832</v>
      </c>
      <c r="R19">
        <v>0.45428305057646795</v>
      </c>
      <c r="S19">
        <v>0.47790188556743257</v>
      </c>
      <c r="T19">
        <v>0.49239137529597632</v>
      </c>
      <c r="U19">
        <v>0.51003330558514914</v>
      </c>
      <c r="V19">
        <v>0.52482985418555617</v>
      </c>
      <c r="W19">
        <v>0.53915150316042115</v>
      </c>
      <c r="X19">
        <v>0.55044209287223089</v>
      </c>
      <c r="Y19">
        <v>0.56379820864955821</v>
      </c>
      <c r="Z19">
        <v>0.57694532228262962</v>
      </c>
      <c r="AA19">
        <v>0.59008684024278868</v>
      </c>
      <c r="AB19">
        <v>0.60832411284717214</v>
      </c>
      <c r="AC19">
        <v>0.62347648214476448</v>
      </c>
      <c r="AD19">
        <v>0.63546154359414142</v>
      </c>
      <c r="AE19">
        <v>0.64709430984919658</v>
      </c>
      <c r="AF19">
        <v>0.65888476223233539</v>
      </c>
      <c r="AG19">
        <v>0.66773681590217404</v>
      </c>
      <c r="AH19">
        <v>0.70560215890900979</v>
      </c>
      <c r="AI19">
        <v>0.71582372981371345</v>
      </c>
      <c r="AJ19">
        <v>0.72887708403899454</v>
      </c>
      <c r="AK19">
        <v>0.73876264966566962</v>
      </c>
      <c r="AL19">
        <v>0.74874803804179502</v>
      </c>
      <c r="AM19">
        <v>0.75836523702701486</v>
      </c>
      <c r="AN19">
        <v>0.78502862499607695</v>
      </c>
      <c r="AO19">
        <v>0.80830062964919958</v>
      </c>
      <c r="AP19">
        <v>0.83080895256119125</v>
      </c>
      <c r="AQ19">
        <v>0.85254306287839576</v>
      </c>
      <c r="AR19">
        <v>0.85875737651282336</v>
      </c>
      <c r="AS19">
        <v>0.86524116218756331</v>
      </c>
      <c r="AT19">
        <v>0.87227772251028435</v>
      </c>
      <c r="AU19">
        <v>0.88968460183302245</v>
      </c>
      <c r="AV19">
        <v>0.89513119306834288</v>
      </c>
      <c r="AW19">
        <v>0.89990595689061204</v>
      </c>
      <c r="AX19">
        <v>0.90456850964724578</v>
      </c>
      <c r="AY19">
        <v>0.90959750212499646</v>
      </c>
      <c r="AZ19">
        <v>0.91370379397571522</v>
      </c>
      <c r="BA19">
        <v>0.91943203299082987</v>
      </c>
      <c r="BB19">
        <v>0.92663505722427464</v>
      </c>
      <c r="BC19">
        <v>0.93103626164107223</v>
      </c>
      <c r="BD19">
        <v>0.93480739525016465</v>
      </c>
      <c r="BE19">
        <v>0.93835198096095362</v>
      </c>
      <c r="BF19">
        <v>0.94176896505278973</v>
      </c>
      <c r="BG19">
        <v>0.94575152745096613</v>
      </c>
      <c r="BH19">
        <v>0.94907614205961</v>
      </c>
      <c r="BI19">
        <v>0.95236225085126247</v>
      </c>
      <c r="BJ19">
        <v>0.95560863723309863</v>
      </c>
      <c r="BK19">
        <v>0.95793340549388428</v>
      </c>
      <c r="BL19">
        <v>0.96094484556243198</v>
      </c>
      <c r="BM19">
        <v>0.96332274164698395</v>
      </c>
      <c r="BN19">
        <v>0.96556398688584477</v>
      </c>
      <c r="BO19">
        <v>0.96789126028131833</v>
      </c>
      <c r="BP19">
        <v>0.97066954949211759</v>
      </c>
      <c r="BQ19">
        <v>0.97292245047513992</v>
      </c>
      <c r="BR19">
        <v>0.97596405354267779</v>
      </c>
      <c r="BS19">
        <v>0.97784565170369431</v>
      </c>
      <c r="BT19">
        <v>0.97958968657440104</v>
      </c>
      <c r="BU19">
        <v>0.9808592338913289</v>
      </c>
      <c r="BV19">
        <v>0.98313673490453712</v>
      </c>
      <c r="BW19">
        <v>0.9843547438173571</v>
      </c>
      <c r="BX19">
        <v>0.98571394617649677</v>
      </c>
      <c r="BY19">
        <v>0.98694838563327503</v>
      </c>
      <c r="BZ19">
        <v>0.98799467835559485</v>
      </c>
      <c r="CA19">
        <v>0.98954530113042338</v>
      </c>
      <c r="CB19">
        <v>0.99035204934184229</v>
      </c>
      <c r="CC19">
        <v>0.99129438224502497</v>
      </c>
      <c r="CD19">
        <v>0.99212355239302386</v>
      </c>
      <c r="CE19">
        <v>0.99307287743453909</v>
      </c>
      <c r="CF19">
        <v>0.99368443444659393</v>
      </c>
      <c r="CG19">
        <v>0.99671132720626487</v>
      </c>
      <c r="CH19">
        <v>0.99773373938877907</v>
      </c>
      <c r="CI19">
        <v>0.99847453649560747</v>
      </c>
      <c r="CJ19">
        <v>0.99913855089721049</v>
      </c>
      <c r="CK19">
        <v>0.9996039696017861</v>
      </c>
      <c r="CL19">
        <v>0.99999999999999989</v>
      </c>
      <c r="CM19" t="e">
        <v>#N/A</v>
      </c>
      <c r="CN19" t="e">
        <v>#N/A</v>
      </c>
      <c r="CO19" t="e">
        <v>#N/A</v>
      </c>
      <c r="CP19" t="e">
        <v>#N/A</v>
      </c>
      <c r="CQ19" t="e">
        <v>#N/A</v>
      </c>
      <c r="CR19" t="e">
        <v>#N/A</v>
      </c>
    </row>
    <row r="20" spans="2:96" x14ac:dyDescent="0.35">
      <c r="B20" t="s">
        <v>9</v>
      </c>
      <c r="C20">
        <v>0</v>
      </c>
      <c r="D20" cm="1">
        <f t="array" ref="D20:CR20">TRANSPOSE('Retrofit Cost vs SOC Data'!H12:H104)*cpi!$G$56</f>
        <v>50.284045652961737</v>
      </c>
      <c r="E20">
        <v>51.671370041211709</v>
      </c>
      <c r="F20">
        <v>52.429507923300314</v>
      </c>
      <c r="G20">
        <v>52.520299248664081</v>
      </c>
      <c r="H20">
        <v>52.527234736563997</v>
      </c>
      <c r="I20">
        <v>53.339890028406352</v>
      </c>
      <c r="J20">
        <v>53.350436593738344</v>
      </c>
      <c r="K20">
        <v>54.298281786064678</v>
      </c>
      <c r="L20">
        <v>54.744371198208341</v>
      </c>
      <c r="M20">
        <v>54.80516791745719</v>
      </c>
      <c r="N20">
        <v>55.45269150871151</v>
      </c>
      <c r="O20">
        <v>55.538715812176335</v>
      </c>
      <c r="P20">
        <v>56.73181473530753</v>
      </c>
      <c r="Q20">
        <v>57.261487206354232</v>
      </c>
      <c r="R20">
        <v>57.616418349814552</v>
      </c>
      <c r="S20">
        <v>57.71290870408923</v>
      </c>
      <c r="T20">
        <v>60.88625184161873</v>
      </c>
      <c r="U20">
        <v>62.530286610583993</v>
      </c>
      <c r="V20">
        <v>63.906316674620996</v>
      </c>
      <c r="W20">
        <v>64.380274037681389</v>
      </c>
      <c r="X20">
        <v>64.591617532218763</v>
      </c>
      <c r="Y20">
        <v>65.414086293598331</v>
      </c>
      <c r="Z20">
        <v>65.651475509911123</v>
      </c>
      <c r="AA20">
        <v>65.657902471302123</v>
      </c>
      <c r="AB20">
        <v>66.073941755703004</v>
      </c>
      <c r="AC20">
        <v>66.527920339407316</v>
      </c>
      <c r="AD20">
        <v>67.073043275606565</v>
      </c>
      <c r="AE20">
        <v>67.541999709626154</v>
      </c>
      <c r="AF20">
        <v>68.411408093129452</v>
      </c>
      <c r="AG20">
        <v>68.558741093883128</v>
      </c>
      <c r="AH20">
        <v>69.522867270173876</v>
      </c>
      <c r="AI20">
        <v>69.636725815231188</v>
      </c>
      <c r="AJ20">
        <v>69.757799015009923</v>
      </c>
      <c r="AK20">
        <v>69.970091985837385</v>
      </c>
      <c r="AL20">
        <v>71.879282285740032</v>
      </c>
      <c r="AM20">
        <v>72.496256619523308</v>
      </c>
      <c r="AN20">
        <v>73.328415970108779</v>
      </c>
      <c r="AO20">
        <v>74.944307833149765</v>
      </c>
      <c r="AP20">
        <v>75.353371922382252</v>
      </c>
      <c r="AQ20">
        <v>75.788031515342411</v>
      </c>
      <c r="AR20">
        <v>76.548650900426111</v>
      </c>
      <c r="AS20">
        <v>77.876462885300782</v>
      </c>
      <c r="AT20">
        <v>78.178600749567394</v>
      </c>
      <c r="AU20">
        <v>78.682019762728018</v>
      </c>
      <c r="AV20">
        <v>82.13798980820917</v>
      </c>
      <c r="AW20">
        <v>82.715698175248519</v>
      </c>
      <c r="AX20">
        <v>83.044970695090214</v>
      </c>
      <c r="AY20">
        <v>83.129162130788458</v>
      </c>
      <c r="AZ20">
        <v>85.265260192732768</v>
      </c>
      <c r="BA20">
        <v>85.937126247182903</v>
      </c>
      <c r="BB20">
        <v>87.306791091659136</v>
      </c>
      <c r="BC20">
        <v>87.542416928512296</v>
      </c>
      <c r="BD20">
        <v>88.172158571577029</v>
      </c>
      <c r="BE20">
        <v>93.093663086124309</v>
      </c>
      <c r="BF20">
        <v>93.451874652099605</v>
      </c>
      <c r="BG20">
        <v>96.567870039641505</v>
      </c>
      <c r="BH20">
        <v>97.104717109553164</v>
      </c>
      <c r="BI20">
        <v>97.393605863317333</v>
      </c>
      <c r="BJ20">
        <v>97.696558938701173</v>
      </c>
      <c r="BK20">
        <v>98.277742982670546</v>
      </c>
      <c r="BL20">
        <v>98.654132810461135</v>
      </c>
      <c r="BM20">
        <v>100.32039641848729</v>
      </c>
      <c r="BN20">
        <v>100.85101376496088</v>
      </c>
      <c r="BO20">
        <v>102.08703511207156</v>
      </c>
      <c r="BP20">
        <v>102.83731909636641</v>
      </c>
      <c r="BQ20">
        <v>108.9790155553336</v>
      </c>
      <c r="BR20">
        <v>112.18628422409743</v>
      </c>
      <c r="BS20">
        <v>114.45325129658481</v>
      </c>
      <c r="BT20">
        <v>116.8752440102182</v>
      </c>
      <c r="BU20">
        <v>117.56457583027779</v>
      </c>
      <c r="BV20">
        <v>120.20162071151762</v>
      </c>
      <c r="BW20">
        <v>123.81051575176211</v>
      </c>
      <c r="BX20">
        <v>123.88860711658135</v>
      </c>
      <c r="BY20">
        <v>125.93454948492909</v>
      </c>
      <c r="BZ20">
        <v>131.59190498997731</v>
      </c>
      <c r="CA20">
        <v>132.30633213761115</v>
      </c>
      <c r="CB20">
        <v>135.23490737803385</v>
      </c>
      <c r="CC20">
        <v>135.85135614972293</v>
      </c>
      <c r="CD20">
        <v>140.34742354948739</v>
      </c>
      <c r="CE20">
        <v>140.62790117330948</v>
      </c>
      <c r="CF20">
        <v>147.05700898618829</v>
      </c>
      <c r="CG20">
        <v>147.23878320868081</v>
      </c>
      <c r="CH20">
        <v>147.57474539756484</v>
      </c>
      <c r="CI20">
        <v>148.35868369203905</v>
      </c>
      <c r="CJ20">
        <v>150.83235098836465</v>
      </c>
      <c r="CK20">
        <v>161.21849105084112</v>
      </c>
      <c r="CL20">
        <v>177.30551094264612</v>
      </c>
      <c r="CM20" t="e">
        <v>#N/A</v>
      </c>
      <c r="CN20" t="e">
        <v>#N/A</v>
      </c>
      <c r="CO20" t="e">
        <v>#N/A</v>
      </c>
      <c r="CP20" t="e">
        <v>#N/A</v>
      </c>
      <c r="CQ20" t="e">
        <v>#N/A</v>
      </c>
      <c r="CR20" t="e">
        <v>#N/A</v>
      </c>
    </row>
    <row r="22" spans="2:96" x14ac:dyDescent="0.35">
      <c r="D22" t="s">
        <v>227</v>
      </c>
    </row>
    <row r="23" spans="2:96" x14ac:dyDescent="0.35">
      <c r="B23" t="s">
        <v>10</v>
      </c>
      <c r="C23">
        <v>0</v>
      </c>
      <c r="D23" cm="1">
        <f t="array" ref="D23:J23">TRANSPOSE(Table1[Cumulative Capacity])*Steel!A52</f>
        <v>0.14961576505804355</v>
      </c>
      <c r="E23">
        <v>0.26387199210775814</v>
      </c>
      <c r="F23">
        <v>0.36062121662566154</v>
      </c>
      <c r="G23">
        <v>0.42535105493406838</v>
      </c>
      <c r="H23">
        <v>0.48915947205659044</v>
      </c>
      <c r="I23">
        <v>0.54674829617439014</v>
      </c>
      <c r="J23">
        <v>0.59489255313687062</v>
      </c>
    </row>
    <row r="24" spans="2:96" x14ac:dyDescent="0.35">
      <c r="B24" t="s">
        <v>9</v>
      </c>
      <c r="C24">
        <v>0</v>
      </c>
      <c r="D24" s="113" cm="1">
        <f t="array" ref="D24:J24">TRANSPOSE(Table1[COA, 2012 $/tonne])*B53</f>
        <v>95.126491710181028</v>
      </c>
      <c r="E24">
        <v>98.592025023944984</v>
      </c>
      <c r="F24">
        <v>101.03828383366067</v>
      </c>
      <c r="G24">
        <v>107.56164065956942</v>
      </c>
      <c r="H24">
        <v>107.76549556037902</v>
      </c>
      <c r="I24">
        <v>109.70211711807065</v>
      </c>
      <c r="J24">
        <v>112.86186808062016</v>
      </c>
    </row>
    <row r="50" spans="2:3" x14ac:dyDescent="0.35">
      <c r="B50">
        <v>143</v>
      </c>
      <c r="C50" t="s">
        <v>794</v>
      </c>
    </row>
    <row r="51" spans="2:3" x14ac:dyDescent="0.35">
      <c r="B51" s="112">
        <f>B50*cpi!G62</f>
        <v>104.6639888552037</v>
      </c>
      <c r="C51" t="s">
        <v>795</v>
      </c>
    </row>
    <row r="52" spans="2:3" x14ac:dyDescent="0.35">
      <c r="B52" s="112">
        <f>AVERAGE(Table1[COA, 2012 $/tonne])</f>
        <v>66.117967043824933</v>
      </c>
      <c r="C52" t="s">
        <v>796</v>
      </c>
    </row>
    <row r="53" spans="2:3" x14ac:dyDescent="0.35">
      <c r="B53" s="111">
        <f>B51/B52</f>
        <v>1.5829886116406049</v>
      </c>
      <c r="C53" t="s">
        <v>797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F282-6529-4E67-8797-A17DC211AE67}">
  <dimension ref="A1:GS26"/>
  <sheetViews>
    <sheetView tabSelected="1" zoomScale="85" zoomScaleNormal="85" workbookViewId="0">
      <selection activeCell="S21" sqref="S21"/>
    </sheetView>
  </sheetViews>
  <sheetFormatPr defaultRowHeight="14.5" x14ac:dyDescent="0.35"/>
  <cols>
    <col min="1" max="1" width="43.7265625" customWidth="1"/>
  </cols>
  <sheetData>
    <row r="1" spans="1:201" x14ac:dyDescent="0.35">
      <c r="A1" t="s">
        <v>111</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c r="EP1">
        <v>145</v>
      </c>
      <c r="EQ1">
        <v>146</v>
      </c>
      <c r="ER1">
        <v>147</v>
      </c>
      <c r="ES1">
        <v>148</v>
      </c>
      <c r="ET1">
        <v>149</v>
      </c>
      <c r="EU1">
        <v>150</v>
      </c>
      <c r="EV1">
        <v>151</v>
      </c>
      <c r="EW1">
        <v>152</v>
      </c>
      <c r="EX1">
        <v>153</v>
      </c>
      <c r="EY1">
        <v>154</v>
      </c>
      <c r="EZ1">
        <v>155</v>
      </c>
      <c r="FA1">
        <v>156</v>
      </c>
      <c r="FB1">
        <v>157</v>
      </c>
      <c r="FC1">
        <v>158</v>
      </c>
      <c r="FD1">
        <v>159</v>
      </c>
      <c r="FE1">
        <v>160</v>
      </c>
      <c r="FF1">
        <v>161</v>
      </c>
      <c r="FG1">
        <v>162</v>
      </c>
      <c r="FH1">
        <v>163</v>
      </c>
      <c r="FI1">
        <v>164</v>
      </c>
      <c r="FJ1">
        <v>165</v>
      </c>
      <c r="FK1">
        <v>166</v>
      </c>
      <c r="FL1">
        <v>167</v>
      </c>
      <c r="FM1">
        <v>168</v>
      </c>
      <c r="FN1">
        <v>169</v>
      </c>
      <c r="FO1">
        <v>170</v>
      </c>
      <c r="FP1">
        <v>171</v>
      </c>
      <c r="FQ1">
        <v>172</v>
      </c>
      <c r="FR1">
        <v>173</v>
      </c>
      <c r="FS1">
        <v>174</v>
      </c>
      <c r="FT1">
        <v>175</v>
      </c>
      <c r="FU1">
        <v>176</v>
      </c>
      <c r="FV1">
        <v>177</v>
      </c>
      <c r="FW1">
        <v>178</v>
      </c>
      <c r="FX1">
        <v>179</v>
      </c>
      <c r="FY1">
        <v>180</v>
      </c>
      <c r="FZ1">
        <v>181</v>
      </c>
      <c r="GA1">
        <v>182</v>
      </c>
      <c r="GB1">
        <v>183</v>
      </c>
      <c r="GC1">
        <v>184</v>
      </c>
      <c r="GD1">
        <v>185</v>
      </c>
      <c r="GE1">
        <v>186</v>
      </c>
      <c r="GF1">
        <v>187</v>
      </c>
      <c r="GG1">
        <v>188</v>
      </c>
      <c r="GH1">
        <v>189</v>
      </c>
      <c r="GI1">
        <v>190</v>
      </c>
      <c r="GJ1">
        <v>191</v>
      </c>
      <c r="GK1">
        <v>192</v>
      </c>
      <c r="GL1">
        <v>193</v>
      </c>
      <c r="GM1">
        <v>194</v>
      </c>
      <c r="GN1">
        <v>195</v>
      </c>
      <c r="GO1">
        <v>196</v>
      </c>
      <c r="GP1">
        <v>197</v>
      </c>
      <c r="GQ1">
        <v>198</v>
      </c>
      <c r="GR1">
        <v>199</v>
      </c>
      <c r="GS1">
        <v>200</v>
      </c>
    </row>
    <row r="2" spans="1:201" x14ac:dyDescent="0.35">
      <c r="A2" t="s">
        <v>77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row>
    <row r="3" spans="1:201" x14ac:dyDescent="0.35">
      <c r="A3" t="s">
        <v>79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row>
    <row r="4" spans="1:201" x14ac:dyDescent="0.35">
      <c r="A4" t="s">
        <v>81</v>
      </c>
      <c r="B4">
        <f>INDEX('By Industry'!$C$7:$KX$7,MATCH(CECRCbI!B1,'By Industry'!$C$8:$KX$8,1))</f>
        <v>0</v>
      </c>
      <c r="C4">
        <f>INDEX('By Industry'!$C$7:$KX$7,MATCH(CECRCbI!C1,'By Industry'!$C$8:$KX$8,1))</f>
        <v>0</v>
      </c>
      <c r="D4">
        <f>INDEX('By Industry'!$C$7:$KX$7,MATCH(CECRCbI!D1,'By Industry'!$C$8:$KX$8,1))</f>
        <v>0</v>
      </c>
      <c r="E4">
        <f>INDEX('By Industry'!$C$7:$KX$7,MATCH(CECRCbI!E1,'By Industry'!$C$8:$KX$8,1))</f>
        <v>0</v>
      </c>
      <c r="F4">
        <f>INDEX('By Industry'!$C$7:$KX$7,MATCH(CECRCbI!F1,'By Industry'!$C$8:$KX$8,1))</f>
        <v>0</v>
      </c>
      <c r="G4">
        <f>INDEX('By Industry'!$C$7:$KX$7,MATCH(CECRCbI!G1,'By Industry'!$C$8:$KX$8,1))</f>
        <v>0</v>
      </c>
      <c r="H4">
        <f>INDEX('By Industry'!$C$7:$KX$7,MATCH(CECRCbI!H1,'By Industry'!$C$8:$KX$8,1))</f>
        <v>0</v>
      </c>
      <c r="I4">
        <f>INDEX('By Industry'!$C$7:$KX$7,MATCH(CECRCbI!I1,'By Industry'!$C$8:$KX$8,1))</f>
        <v>0</v>
      </c>
      <c r="J4">
        <f>INDEX('By Industry'!$C$7:$KX$7,MATCH(CECRCbI!J1,'By Industry'!$C$8:$KX$8,1))</f>
        <v>0</v>
      </c>
      <c r="K4">
        <f>INDEX('By Industry'!$C$7:$KX$7,MATCH(CECRCbI!K1,'By Industry'!$C$8:$KX$8,1))</f>
        <v>0</v>
      </c>
      <c r="L4">
        <f>INDEX('By Industry'!$C$7:$KX$7,MATCH(CECRCbI!L1,'By Industry'!$C$8:$KX$8,1))</f>
        <v>0</v>
      </c>
      <c r="M4">
        <f>INDEX('By Industry'!$C$7:$KX$7,MATCH(CECRCbI!M1,'By Industry'!$C$8:$KX$8,1))</f>
        <v>0</v>
      </c>
      <c r="N4">
        <f>INDEX('By Industry'!$C$7:$KX$7,MATCH(CECRCbI!N1,'By Industry'!$C$8:$KX$8,1))</f>
        <v>0</v>
      </c>
      <c r="O4">
        <f>INDEX('By Industry'!$C$7:$KX$7,MATCH(CECRCbI!O1,'By Industry'!$C$8:$KX$8,1))</f>
        <v>0</v>
      </c>
      <c r="P4">
        <f>INDEX('By Industry'!$C$7:$KX$7,MATCH(CECRCbI!P1,'By Industry'!$C$8:$KX$8,1))</f>
        <v>0</v>
      </c>
      <c r="Q4">
        <f>INDEX('By Industry'!$C$7:$KX$7,MATCH(CECRCbI!Q1,'By Industry'!$C$8:$KX$8,1))</f>
        <v>0</v>
      </c>
      <c r="R4">
        <f>INDEX('By Industry'!$C$7:$KX$7,MATCH(CECRCbI!R1,'By Industry'!$C$8:$KX$8,1))</f>
        <v>0</v>
      </c>
      <c r="S4">
        <f>INDEX('By Industry'!$C$7:$KX$7,MATCH(CECRCbI!S1,'By Industry'!$C$8:$KX$8,1))</f>
        <v>0</v>
      </c>
      <c r="T4">
        <f>INDEX('By Industry'!$C$7:$KX$7,MATCH(CECRCbI!T1,'By Industry'!$C$8:$KX$8,1))</f>
        <v>0</v>
      </c>
      <c r="U4">
        <f>INDEX('By Industry'!$C$7:$KX$7,MATCH(CECRCbI!U1,'By Industry'!$C$8:$KX$8,1))</f>
        <v>0</v>
      </c>
      <c r="V4">
        <f>INDEX('By Industry'!$C$7:$KX$7,MATCH(CECRCbI!V1,'By Industry'!$C$8:$KX$8,1))</f>
        <v>0</v>
      </c>
      <c r="W4">
        <f>INDEX('By Industry'!$C$7:$KX$7,MATCH(CECRCbI!W1,'By Industry'!$C$8:$KX$8,1))</f>
        <v>0</v>
      </c>
      <c r="X4">
        <f>INDEX('By Industry'!$C$7:$KX$7,MATCH(CECRCbI!X1,'By Industry'!$C$8:$KX$8,1))</f>
        <v>3.0882023145753692E-2</v>
      </c>
      <c r="Y4">
        <f>INDEX('By Industry'!$C$7:$KX$7,MATCH(CECRCbI!Y1,'By Industry'!$C$8:$KX$8,1))</f>
        <v>3.0882023145753692E-2</v>
      </c>
      <c r="Z4">
        <f>INDEX('By Industry'!$C$7:$KX$7,MATCH(CECRCbI!Z1,'By Industry'!$C$8:$KX$8,1))</f>
        <v>3.0882023145753692E-2</v>
      </c>
      <c r="AA4">
        <f>INDEX('By Industry'!$C$7:$KX$7,MATCH(CECRCbI!AA1,'By Industry'!$C$8:$KX$8,1))</f>
        <v>4.3088825770900764E-2</v>
      </c>
      <c r="AB4">
        <f>INDEX('By Industry'!$C$7:$KX$7,MATCH(CECRCbI!AB1,'By Industry'!$C$8:$KX$8,1))</f>
        <v>7.4975306614797843E-2</v>
      </c>
      <c r="AC4">
        <f>INDEX('By Industry'!$C$7:$KX$7,MATCH(CECRCbI!AC1,'By Industry'!$C$8:$KX$8,1))</f>
        <v>8.4065453345864016E-2</v>
      </c>
      <c r="AD4">
        <f>INDEX('By Industry'!$C$7:$KX$7,MATCH(CECRCbI!AD1,'By Industry'!$C$8:$KX$8,1))</f>
        <v>8.4065453345864016E-2</v>
      </c>
      <c r="AE4">
        <f>INDEX('By Industry'!$C$7:$KX$7,MATCH(CECRCbI!AE1,'By Industry'!$C$8:$KX$8,1))</f>
        <v>9.521043762676476E-2</v>
      </c>
      <c r="AF4">
        <f>INDEX('By Industry'!$C$7:$KX$7,MATCH(CECRCbI!AF1,'By Industry'!$C$8:$KX$8,1))</f>
        <v>0.1080787417513052</v>
      </c>
      <c r="AG4">
        <f>INDEX('By Industry'!$C$7:$KX$7,MATCH(CECRCbI!AG1,'By Industry'!$C$8:$KX$8,1))</f>
        <v>0.11979142581373167</v>
      </c>
      <c r="AH4">
        <f>INDEX('By Industry'!$C$7:$KX$7,MATCH(CECRCbI!AH1,'By Industry'!$C$8:$KX$8,1))</f>
        <v>0.13985791352722435</v>
      </c>
      <c r="AI4">
        <f>INDEX('By Industry'!$C$7:$KX$7,MATCH(CECRCbI!AI1,'By Industry'!$C$8:$KX$8,1))</f>
        <v>0.16818408909661775</v>
      </c>
      <c r="AJ4">
        <f>INDEX('By Industry'!$C$7:$KX$7,MATCH(CECRCbI!AJ1,'By Industry'!$C$8:$KX$8,1))</f>
        <v>0.17308704239830894</v>
      </c>
      <c r="AK4">
        <f>INDEX('By Industry'!$C$7:$KX$7,MATCH(CECRCbI!AK1,'By Industry'!$C$8:$KX$8,1))</f>
        <v>0.18063603209215082</v>
      </c>
      <c r="AL4">
        <f>INDEX('By Industry'!$C$7:$KX$7,MATCH(CECRCbI!AL1,'By Industry'!$C$8:$KX$8,1))</f>
        <v>0.1913358391585479</v>
      </c>
      <c r="AM4">
        <f>INDEX('By Industry'!$C$7:$KX$7,MATCH(CECRCbI!AM1,'By Industry'!$C$8:$KX$8,1))</f>
        <v>0.19716875102334569</v>
      </c>
      <c r="AN4">
        <f>INDEX('By Industry'!$C$7:$KX$7,MATCH(CECRCbI!AN1,'By Industry'!$C$8:$KX$8,1))</f>
        <v>0.20211797500306994</v>
      </c>
      <c r="AO4">
        <f>INDEX('By Industry'!$C$7:$KX$7,MATCH(CECRCbI!AO1,'By Industry'!$C$8:$KX$8,1))</f>
        <v>0.20986325692911773</v>
      </c>
      <c r="AP4">
        <f>INDEX('By Industry'!$C$7:$KX$7,MATCH(CECRCbI!AP1,'By Industry'!$C$8:$KX$8,1))</f>
        <v>0.21650180543102951</v>
      </c>
      <c r="AQ4">
        <f>INDEX('By Industry'!$C$7:$KX$7,MATCH(CECRCbI!AQ1,'By Industry'!$C$8:$KX$8,1))</f>
        <v>0.2242294706601288</v>
      </c>
      <c r="AR4">
        <f>INDEX('By Industry'!$C$7:$KX$7,MATCH(CECRCbI!AR1,'By Industry'!$C$8:$KX$8,1))</f>
        <v>0.2329995827562685</v>
      </c>
      <c r="AS4">
        <f>INDEX('By Industry'!$C$7:$KX$7,MATCH(CECRCbI!AS1,'By Industry'!$C$8:$KX$8,1))</f>
        <v>0.24002029646152581</v>
      </c>
      <c r="AT4">
        <f>INDEX('By Industry'!$C$7:$KX$7,MATCH(CECRCbI!AT1,'By Industry'!$C$8:$KX$8,1))</f>
        <v>0.24191883293753685</v>
      </c>
      <c r="AU4">
        <f>INDEX('By Industry'!$C$7:$KX$7,MATCH(CECRCbI!AU1,'By Industry'!$C$8:$KX$8,1))</f>
        <v>0.24525859921244492</v>
      </c>
      <c r="AV4">
        <f>INDEX('By Industry'!$C$7:$KX$7,MATCH(CECRCbI!AV1,'By Industry'!$C$8:$KX$8,1))</f>
        <v>0.25181180987308832</v>
      </c>
      <c r="AW4">
        <f>INDEX('By Industry'!$C$7:$KX$7,MATCH(CECRCbI!AW1,'By Industry'!$C$8:$KX$8,1))</f>
        <v>0.25799258564770228</v>
      </c>
      <c r="AX4">
        <f>INDEX('By Industry'!$C$7:$KX$7,MATCH(CECRCbI!AX1,'By Industry'!$C$8:$KX$8,1))</f>
        <v>0.26122463354099268</v>
      </c>
      <c r="AY4">
        <f>INDEX('By Industry'!$C$7:$KX$7,MATCH(CECRCbI!AY1,'By Industry'!$C$8:$KX$8,1))</f>
        <v>0.26600933977952212</v>
      </c>
      <c r="AZ4">
        <f>INDEX('By Industry'!$C$7:$KX$7,MATCH(CECRCbI!AZ1,'By Industry'!$C$8:$KX$8,1))</f>
        <v>0.26937326163808833</v>
      </c>
      <c r="BA4">
        <f>INDEX('By Industry'!$C$7:$KX$7,MATCH(CECRCbI!BA1,'By Industry'!$C$8:$KX$8,1))</f>
        <v>0.27083602295547798</v>
      </c>
      <c r="BB4">
        <f>INDEX('By Industry'!$C$7:$KX$7,MATCH(CECRCbI!BB1,'By Industry'!$C$8:$KX$8,1))</f>
        <v>0.27315874615097435</v>
      </c>
      <c r="BC4">
        <f>INDEX('By Industry'!$C$7:$KX$7,MATCH(CECRCbI!BC1,'By Industry'!$C$8:$KX$8,1))</f>
        <v>0.27624019904573532</v>
      </c>
      <c r="BD4">
        <f>INDEX('By Industry'!$C$7:$KX$7,MATCH(CECRCbI!BD1,'By Industry'!$C$8:$KX$8,1))</f>
        <v>0.27791918738536764</v>
      </c>
      <c r="BE4">
        <f>INDEX('By Industry'!$C$7:$KX$7,MATCH(CECRCbI!BE1,'By Industry'!$C$8:$KX$8,1))</f>
        <v>0.27942684554590069</v>
      </c>
      <c r="BF4">
        <f>INDEX('By Industry'!$C$7:$KX$7,MATCH(CECRCbI!BF1,'By Industry'!$C$8:$KX$8,1))</f>
        <v>0.28087572464672794</v>
      </c>
      <c r="BG4">
        <f>INDEX('By Industry'!$C$7:$KX$7,MATCH(CECRCbI!BG1,'By Industry'!$C$8:$KX$8,1))</f>
        <v>0.28217214049568007</v>
      </c>
      <c r="BH4">
        <f>INDEX('By Industry'!$C$7:$KX$7,MATCH(CECRCbI!BH1,'By Industry'!$C$8:$KX$8,1))</f>
        <v>0.28341449249700357</v>
      </c>
      <c r="BI4">
        <f>INDEX('By Industry'!$C$7:$KX$7,MATCH(CECRCbI!BI1,'By Industry'!$C$8:$KX$8,1))</f>
        <v>0.28461975906152565</v>
      </c>
      <c r="BJ4">
        <f>INDEX('By Industry'!$C$7:$KX$7,MATCH(CECRCbI!BJ1,'By Industry'!$C$8:$KX$8,1))</f>
        <v>0.2851901882760845</v>
      </c>
      <c r="BK4">
        <f>INDEX('By Industry'!$C$7:$KX$7,MATCH(CECRCbI!BK1,'By Industry'!$C$8:$KX$8,1))</f>
        <v>0.28625369453251831</v>
      </c>
      <c r="BL4">
        <f>INDEX('By Industry'!$C$7:$KX$7,MATCH(CECRCbI!BL1,'By Industry'!$C$8:$KX$8,1))</f>
        <v>0.28699502232318008</v>
      </c>
      <c r="BM4">
        <f>INDEX('By Industry'!$C$7:$KX$7,MATCH(CECRCbI!BM1,'By Industry'!$C$8:$KX$8,1))</f>
        <v>0.28768698526784919</v>
      </c>
      <c r="BN4">
        <f>INDEX('By Industry'!$C$7:$KX$7,MATCH(CECRCbI!BN1,'By Industry'!$C$8:$KX$8,1))</f>
        <v>0.28835822113716902</v>
      </c>
      <c r="BO4">
        <f>INDEX('By Industry'!$C$7:$KX$7,MATCH(CECRCbI!BO1,'By Industry'!$C$8:$KX$8,1))</f>
        <v>0.28900057000031243</v>
      </c>
      <c r="BP4">
        <f>INDEX('By Industry'!$C$7:$KX$7,MATCH(CECRCbI!BP1,'By Industry'!$C$8:$KX$8,1))</f>
        <v>0.28939994461327201</v>
      </c>
      <c r="BQ4">
        <f>INDEX('By Industry'!$C$7:$KX$7,MATCH(CECRCbI!BQ1,'By Industry'!$C$8:$KX$8,1))</f>
        <v>0.29113409303161758</v>
      </c>
      <c r="BR4">
        <f>INDEX('By Industry'!$C$7:$KX$7,MATCH(CECRCbI!BR1,'By Industry'!$C$8:$KX$8,1))</f>
        <v>0.29221635071588231</v>
      </c>
      <c r="BS4">
        <f>INDEX('By Industry'!$C$7:$KX$7,MATCH(CECRCbI!BS1,'By Industry'!$C$8:$KX$8,1))</f>
        <v>0.2930775060877206</v>
      </c>
      <c r="BT4">
        <f>INDEX('By Industry'!$C$7:$KX$7,MATCH(CECRCbI!BT1,'By Industry'!$C$8:$KX$8,1))</f>
        <v>0.29388465232216909</v>
      </c>
      <c r="BU4">
        <f>INDEX('By Industry'!$C$7:$KX$7,MATCH(CECRCbI!BU1,'By Industry'!$C$8:$KX$8,1))</f>
        <v>0.29456429330523898</v>
      </c>
      <c r="BV4">
        <f>INDEX('By Industry'!$C$7:$KX$7,MATCH(CECRCbI!BV1,'By Industry'!$C$8:$KX$8,1))</f>
        <v>0.29516665911522055</v>
      </c>
      <c r="BW4">
        <f>INDEX('By Industry'!$C$7:$KX$7,MATCH(CECRCbI!BW1,'By Industry'!$C$8:$KX$8,1))</f>
        <v>0.29516665911522055</v>
      </c>
      <c r="BX4">
        <f>INDEX('By Industry'!$C$7:$KX$7,MATCH(CECRCbI!BX1,'By Industry'!$C$8:$KX$8,1))</f>
        <v>0.29571947771174634</v>
      </c>
      <c r="BY4">
        <f>INDEX('By Industry'!$C$7:$KX$7,MATCH(CECRCbI!BY1,'By Industry'!$C$8:$KX$8,1))</f>
        <v>0.29571947771174634</v>
      </c>
      <c r="BZ4">
        <f>INDEX('By Industry'!$C$7:$KX$7,MATCH(CECRCbI!BZ1,'By Industry'!$C$8:$KX$8,1))</f>
        <v>0.29596804253783088</v>
      </c>
      <c r="CA4">
        <f>INDEX('By Industry'!$C$7:$KX$7,MATCH(CECRCbI!CA1,'By Industry'!$C$8:$KX$8,1))</f>
        <v>0.29631506350470588</v>
      </c>
      <c r="CB4">
        <f>INDEX('By Industry'!$C$7:$KX$7,MATCH(CECRCbI!CB1,'By Industry'!$C$8:$KX$8,1))</f>
        <v>0.29643225081027574</v>
      </c>
      <c r="CC4">
        <f>INDEX('By Industry'!$C$7:$KX$7,MATCH(CECRCbI!CC1,'By Industry'!$C$8:$KX$8,1))</f>
        <v>0.29663404446095581</v>
      </c>
      <c r="CD4">
        <f>INDEX('By Industry'!$C$7:$KX$7,MATCH(CECRCbI!CD1,'By Industry'!$C$8:$KX$8,1))</f>
        <v>0.29674520553501837</v>
      </c>
      <c r="CE4">
        <f>INDEX('By Industry'!$C$7:$KX$7,MATCH(CECRCbI!CE1,'By Industry'!$C$8:$KX$8,1))</f>
        <v>0.29674520553501837</v>
      </c>
      <c r="CF4">
        <f>INDEX('By Industry'!$C$7:$KX$7,MATCH(CECRCbI!CF1,'By Industry'!$C$8:$KX$8,1))</f>
        <v>0.29684136384577209</v>
      </c>
      <c r="CG4">
        <f>INDEX('By Industry'!$C$7:$KX$7,MATCH(CECRCbI!CG1,'By Industry'!$C$8:$KX$8,1))</f>
        <v>0.2972985692076287</v>
      </c>
      <c r="CH4">
        <f>INDEX('By Industry'!$C$7:$KX$7,MATCH(CECRCbI!CH1,'By Industry'!$C$8:$KX$8,1))</f>
        <v>0.29738994543823533</v>
      </c>
      <c r="CI4">
        <f>INDEX('By Industry'!$C$7:$KX$7,MATCH(CECRCbI!CI1,'By Industry'!$C$8:$KX$8,1))</f>
        <v>0.29763269274224263</v>
      </c>
      <c r="CJ4">
        <f>INDEX('By Industry'!$C$7:$KX$7,MATCH(CECRCbI!CJ1,'By Industry'!$C$8:$KX$8,1))</f>
        <v>0.29790407984319855</v>
      </c>
      <c r="CK4">
        <f>INDEX('By Industry'!$C$7:$KX$7,MATCH(CECRCbI!CK1,'By Industry'!$C$8:$KX$8,1))</f>
        <v>0.29806425926507352</v>
      </c>
      <c r="CL4">
        <f>INDEX('By Industry'!$C$7:$KX$7,MATCH(CECRCbI!CL1,'By Industry'!$C$8:$KX$8,1))</f>
        <v>0.29829225101500001</v>
      </c>
      <c r="CM4">
        <f>INDEX('By Industry'!$C$7:$KX$7,MATCH(CECRCbI!CM1,'By Industry'!$C$8:$KX$8,1))</f>
        <v>0.29843288267112134</v>
      </c>
      <c r="CN4">
        <f>INDEX('By Industry'!$C$7:$KX$7,MATCH(CECRCbI!CN1,'By Industry'!$C$8:$KX$8,1))</f>
        <v>0.29843288267112134</v>
      </c>
      <c r="CO4">
        <f>INDEX('By Industry'!$C$7:$KX$7,MATCH(CECRCbI!CO1,'By Industry'!$C$8:$KX$8,1))</f>
        <v>0.29850299080290443</v>
      </c>
      <c r="CP4">
        <f>INDEX('By Industry'!$C$7:$KX$7,MATCH(CECRCbI!CP1,'By Industry'!$C$8:$KX$8,1))</f>
        <v>0.29856416495529414</v>
      </c>
      <c r="CQ4">
        <f>INDEX('By Industry'!$C$7:$KX$7,MATCH(CECRCbI!CQ1,'By Industry'!$C$8:$KX$8,1))</f>
        <v>0.29856416495529414</v>
      </c>
      <c r="CR4">
        <f>INDEX('By Industry'!$C$7:$KX$7,MATCH(CECRCbI!CR1,'By Industry'!$C$8:$KX$8,1))</f>
        <v>0.29856416495529414</v>
      </c>
      <c r="CS4">
        <f>INDEX('By Industry'!$C$7:$KX$7,MATCH(CECRCbI!CS1,'By Industry'!$C$8:$KX$8,1))</f>
        <v>0.29868421137742651</v>
      </c>
      <c r="CT4">
        <f>INDEX('By Industry'!$C$7:$KX$7,MATCH(CECRCbI!CT1,'By Industry'!$C$8:$KX$8,1))</f>
        <v>0.29868421137742651</v>
      </c>
      <c r="CU4">
        <f>INDEX('By Industry'!$C$7:$KX$7,MATCH(CECRCbI!CU1,'By Industry'!$C$8:$KX$8,1))</f>
        <v>0.29868421137742651</v>
      </c>
      <c r="CV4">
        <f>INDEX('By Industry'!$C$7:$KX$7,MATCH(CECRCbI!CV1,'By Industry'!$C$8:$KX$8,1))</f>
        <v>0.29868421137742651</v>
      </c>
      <c r="CW4">
        <f>INDEX('By Industry'!$C$7:$KX$7,MATCH(CECRCbI!CW1,'By Industry'!$C$8:$KX$8,1))</f>
        <v>0.29868421137742651</v>
      </c>
      <c r="CX4">
        <f>INDEX('By Industry'!$C$7:$KX$7,MATCH(CECRCbI!CX1,'By Industry'!$C$8:$KX$8,1))</f>
        <v>0.29873145873454049</v>
      </c>
      <c r="CY4">
        <f>INDEX('By Industry'!$C$7:$KX$7,MATCH(CECRCbI!CY1,'By Industry'!$C$8:$KX$8,1))</f>
        <v>0.29878017921549638</v>
      </c>
      <c r="CZ4">
        <f>INDEX('By Industry'!$C$7:$KX$7,MATCH(CECRCbI!CZ1,'By Industry'!$C$8:$KX$8,1))</f>
        <v>0.29882751167742649</v>
      </c>
      <c r="DA4">
        <f>INDEX('By Industry'!$C$7:$KX$7,MATCH(CECRCbI!DA1,'By Industry'!$C$8:$KX$8,1))</f>
        <v>0.29887346219924632</v>
      </c>
      <c r="DB4">
        <f>INDEX('By Industry'!$C$7:$KX$7,MATCH(CECRCbI!DB1,'By Industry'!$C$8:$KX$8,1))</f>
        <v>0.29891862854097428</v>
      </c>
      <c r="DC4">
        <f>INDEX('By Industry'!$C$7:$KX$7,MATCH(CECRCbI!DC1,'By Industry'!$C$8:$KX$8,1))</f>
        <v>0.29900589745104783</v>
      </c>
      <c r="DD4">
        <f>INDEX('By Industry'!$C$7:$KX$7,MATCH(CECRCbI!DD1,'By Industry'!$C$8:$KX$8,1))</f>
        <v>0.29904559276887871</v>
      </c>
      <c r="DE4">
        <f>INDEX('By Industry'!$C$7:$KX$7,MATCH(CECRCbI!DE1,'By Industry'!$C$8:$KX$8,1))</f>
        <v>0.29908648360674633</v>
      </c>
      <c r="DF4">
        <f>INDEX('By Industry'!$C$7:$KX$7,MATCH(CECRCbI!DF1,'By Industry'!$C$8:$KX$8,1))</f>
        <v>0.29912619918762867</v>
      </c>
      <c r="DG4">
        <f>INDEX('By Industry'!$C$7:$KX$7,MATCH(CECRCbI!DG1,'By Industry'!$C$8:$KX$8,1))</f>
        <v>0.29912619918762867</v>
      </c>
      <c r="DH4">
        <f>INDEX('By Industry'!$C$7:$KX$7,MATCH(CECRCbI!DH1,'By Industry'!$C$8:$KX$8,1))</f>
        <v>0.29912619918762867</v>
      </c>
      <c r="DI4">
        <f>INDEX('By Industry'!$C$7:$KX$7,MATCH(CECRCbI!DI1,'By Industry'!$C$8:$KX$8,1))</f>
        <v>0.29912619918762867</v>
      </c>
      <c r="DJ4">
        <f>INDEX('By Industry'!$C$7:$KX$7,MATCH(CECRCbI!DJ1,'By Industry'!$C$8:$KX$8,1))</f>
        <v>0.29912619918762867</v>
      </c>
      <c r="DK4">
        <f>INDEX('By Industry'!$C$7:$KX$7,MATCH(CECRCbI!DK1,'By Industry'!$C$8:$KX$8,1))</f>
        <v>0.29919490714255514</v>
      </c>
      <c r="DL4">
        <f>INDEX('By Industry'!$C$7:$KX$7,MATCH(CECRCbI!DL1,'By Industry'!$C$8:$KX$8,1))</f>
        <v>0.29919490714255514</v>
      </c>
      <c r="DM4">
        <f>INDEX('By Industry'!$C$7:$KX$7,MATCH(CECRCbI!DM1,'By Industry'!$C$8:$KX$8,1))</f>
        <v>0.29922742326125001</v>
      </c>
      <c r="DN4">
        <f>INDEX('By Industry'!$C$7:$KX$7,MATCH(CECRCbI!DN1,'By Industry'!$C$8:$KX$8,1))</f>
        <v>0.29932015508999998</v>
      </c>
      <c r="DO4">
        <f>INDEX('By Industry'!$C$7:$KX$7,MATCH(CECRCbI!DO1,'By Industry'!$C$8:$KX$8,1))</f>
        <v>0.29937923606917272</v>
      </c>
      <c r="DP4">
        <f>INDEX('By Industry'!$C$7:$KX$7,MATCH(CECRCbI!DP1,'By Industry'!$C$8:$KX$8,1))</f>
        <v>0.29944031701152568</v>
      </c>
      <c r="DQ4">
        <f>INDEX('By Industry'!$C$7:$KX$7,MATCH(CECRCbI!DQ1,'By Industry'!$C$8:$KX$8,1))</f>
        <v>0.29950484267262861</v>
      </c>
      <c r="DR4">
        <f>INDEX('By Industry'!$C$7:$KX$7,MATCH(CECRCbI!DR1,'By Industry'!$C$8:$KX$8,1))</f>
        <v>0.29956704618803304</v>
      </c>
      <c r="DS4">
        <f>INDEX('By Industry'!$C$7:$KX$7,MATCH(CECRCbI!DS1,'By Industry'!$C$8:$KX$8,1))</f>
        <v>0.29959512469845578</v>
      </c>
      <c r="DT4">
        <f>INDEX('By Industry'!$C$7:$KX$7,MATCH(CECRCbI!DT1,'By Industry'!$C$8:$KX$8,1))</f>
        <v>0.2996740290208823</v>
      </c>
      <c r="DU4">
        <f>INDEX('By Industry'!$C$7:$KX$7,MATCH(CECRCbI!DU1,'By Industry'!$C$8:$KX$8,1))</f>
        <v>0.2996740290208823</v>
      </c>
      <c r="DV4">
        <f>INDEX('By Industry'!$C$7:$KX$7,MATCH(CECRCbI!DV1,'By Industry'!$C$8:$KX$8,1))</f>
        <v>0.2996740290208823</v>
      </c>
      <c r="DW4">
        <f>INDEX('By Industry'!$C$7:$KX$7,MATCH(CECRCbI!DW1,'By Industry'!$C$8:$KX$8,1))</f>
        <v>0.2996740290208823</v>
      </c>
      <c r="DX4">
        <f>INDEX('By Industry'!$C$7:$KX$7,MATCH(CECRCbI!DX1,'By Industry'!$C$8:$KX$8,1))</f>
        <v>0.2996740290208823</v>
      </c>
      <c r="DY4">
        <f>INDEX('By Industry'!$C$7:$KX$7,MATCH(CECRCbI!DY1,'By Industry'!$C$8:$KX$8,1))</f>
        <v>0.29969787052724256</v>
      </c>
      <c r="DZ4">
        <f>INDEX('By Industry'!$C$7:$KX$7,MATCH(CECRCbI!DZ1,'By Industry'!$C$8:$KX$8,1))</f>
        <v>0.29972087314327195</v>
      </c>
      <c r="EA4">
        <f>INDEX('By Industry'!$C$7:$KX$7,MATCH(CECRCbI!EA1,'By Industry'!$C$8:$KX$8,1))</f>
        <v>0.29972087314327195</v>
      </c>
      <c r="EB4">
        <f>INDEX('By Industry'!$C$7:$KX$7,MATCH(CECRCbI!EB1,'By Industry'!$C$8:$KX$8,1))</f>
        <v>0.29974295176415433</v>
      </c>
      <c r="EC4">
        <f>INDEX('By Industry'!$C$7:$KX$7,MATCH(CECRCbI!EC1,'By Industry'!$C$8:$KX$8,1))</f>
        <v>0.29974295176415433</v>
      </c>
      <c r="ED4">
        <f>INDEX('By Industry'!$C$7:$KX$7,MATCH(CECRCbI!ED1,'By Industry'!$C$8:$KX$8,1))</f>
        <v>0.29976430699409917</v>
      </c>
      <c r="EE4">
        <f>INDEX('By Industry'!$C$7:$KX$7,MATCH(CECRCbI!EE1,'By Industry'!$C$8:$KX$8,1))</f>
        <v>0.29976430699409917</v>
      </c>
      <c r="EF4">
        <f>INDEX('By Industry'!$C$7:$KX$7,MATCH(CECRCbI!EF1,'By Industry'!$C$8:$KX$8,1))</f>
        <v>0.29976430699409917</v>
      </c>
      <c r="EG4">
        <f>INDEX('By Industry'!$C$7:$KX$7,MATCH(CECRCbI!EG1,'By Industry'!$C$8:$KX$8,1))</f>
        <v>0.29978254576672786</v>
      </c>
      <c r="EH4">
        <f>INDEX('By Industry'!$C$7:$KX$7,MATCH(CECRCbI!EH1,'By Industry'!$C$8:$KX$8,1))</f>
        <v>0.29978254576672786</v>
      </c>
      <c r="EI4">
        <f>INDEX('By Industry'!$C$7:$KX$7,MATCH(CECRCbI!EI1,'By Industry'!$C$8:$KX$8,1))</f>
        <v>0.29978254576672786</v>
      </c>
      <c r="EJ4">
        <f>INDEX('By Industry'!$C$7:$KX$7,MATCH(CECRCbI!EJ1,'By Industry'!$C$8:$KX$8,1))</f>
        <v>0.29980094867007345</v>
      </c>
      <c r="EK4">
        <f>INDEX('By Industry'!$C$7:$KX$7,MATCH(CECRCbI!EK1,'By Industry'!$C$8:$KX$8,1))</f>
        <v>0.29980094867007345</v>
      </c>
      <c r="EL4">
        <f>INDEX('By Industry'!$C$7:$KX$7,MATCH(CECRCbI!EL1,'By Industry'!$C$8:$KX$8,1))</f>
        <v>0.29981883486560651</v>
      </c>
      <c r="EM4">
        <f>INDEX('By Industry'!$C$7:$KX$7,MATCH(CECRCbI!EM1,'By Industry'!$C$8:$KX$8,1))</f>
        <v>0.29981883486560651</v>
      </c>
      <c r="EN4">
        <f>INDEX('By Industry'!$C$7:$KX$7,MATCH(CECRCbI!EN1,'By Industry'!$C$8:$KX$8,1))</f>
        <v>0.29981883486560651</v>
      </c>
      <c r="EO4">
        <f>INDEX('By Industry'!$C$7:$KX$7,MATCH(CECRCbI!EO1,'By Industry'!$C$8:$KX$8,1))</f>
        <v>0.29981883486560651</v>
      </c>
      <c r="EP4">
        <f>INDEX('By Industry'!$C$7:$KX$7,MATCH(CECRCbI!EP1,'By Industry'!$C$8:$KX$8,1))</f>
        <v>0.29981883486560651</v>
      </c>
      <c r="EQ4">
        <f>INDEX('By Industry'!$C$7:$KX$7,MATCH(CECRCbI!EQ1,'By Industry'!$C$8:$KX$8,1))</f>
        <v>0.29981883486560651</v>
      </c>
      <c r="ER4">
        <f>INDEX('By Industry'!$C$7:$KX$7,MATCH(CECRCbI!ER1,'By Industry'!$C$8:$KX$8,1))</f>
        <v>0.29981883486560651</v>
      </c>
      <c r="ES4">
        <f>INDEX('By Industry'!$C$7:$KX$7,MATCH(CECRCbI!ES1,'By Industry'!$C$8:$KX$8,1))</f>
        <v>0.29983421249536751</v>
      </c>
      <c r="ET4">
        <f>INDEX('By Industry'!$C$7:$KX$7,MATCH(CECRCbI!ET1,'By Industry'!$C$8:$KX$8,1))</f>
        <v>0.29983421249536751</v>
      </c>
      <c r="EU4">
        <f>INDEX('By Industry'!$C$7:$KX$7,MATCH(CECRCbI!EU1,'By Industry'!$C$8:$KX$8,1))</f>
        <v>0.29983421249536751</v>
      </c>
      <c r="EV4">
        <f>INDEX('By Industry'!$C$7:$KX$7,MATCH(CECRCbI!EV1,'By Industry'!$C$8:$KX$8,1))</f>
        <v>0.29983421249536751</v>
      </c>
      <c r="EW4">
        <f>INDEX('By Industry'!$C$7:$KX$7,MATCH(CECRCbI!EW1,'By Industry'!$C$8:$KX$8,1))</f>
        <v>0.29984835813159916</v>
      </c>
      <c r="EX4">
        <f>INDEX('By Industry'!$C$7:$KX$7,MATCH(CECRCbI!EX1,'By Industry'!$C$8:$KX$8,1))</f>
        <v>0.29984835813159916</v>
      </c>
      <c r="EY4">
        <f>INDEX('By Industry'!$C$7:$KX$7,MATCH(CECRCbI!EY1,'By Industry'!$C$8:$KX$8,1))</f>
        <v>0.29984835813159916</v>
      </c>
      <c r="EZ4">
        <f>INDEX('By Industry'!$C$7:$KX$7,MATCH(CECRCbI!EZ1,'By Industry'!$C$8:$KX$8,1))</f>
        <v>0.29984835813159916</v>
      </c>
      <c r="FA4">
        <f>INDEX('By Industry'!$C$7:$KX$7,MATCH(CECRCbI!FA1,'By Industry'!$C$8:$KX$8,1))</f>
        <v>0.29984835813159916</v>
      </c>
      <c r="FB4">
        <f>INDEX('By Industry'!$C$7:$KX$7,MATCH(CECRCbI!FB1,'By Industry'!$C$8:$KX$8,1))</f>
        <v>0.29984835813159916</v>
      </c>
      <c r="FC4">
        <f>INDEX('By Industry'!$C$7:$KX$7,MATCH(CECRCbI!FC1,'By Industry'!$C$8:$KX$8,1))</f>
        <v>0.29984835813159916</v>
      </c>
      <c r="FD4">
        <f>INDEX('By Industry'!$C$7:$KX$7,MATCH(CECRCbI!FD1,'By Industry'!$C$8:$KX$8,1))</f>
        <v>0.29984835813159916</v>
      </c>
      <c r="FE4">
        <f>INDEX('By Industry'!$C$7:$KX$7,MATCH(CECRCbI!FE1,'By Industry'!$C$8:$KX$8,1))</f>
        <v>0.29984835813159916</v>
      </c>
      <c r="FF4">
        <f>INDEX('By Industry'!$C$7:$KX$7,MATCH(CECRCbI!FF1,'By Industry'!$C$8:$KX$8,1))</f>
        <v>0.29984835813159916</v>
      </c>
      <c r="FG4">
        <f>INDEX('By Industry'!$C$7:$KX$7,MATCH(CECRCbI!FG1,'By Industry'!$C$8:$KX$8,1))</f>
        <v>0.29984835813159916</v>
      </c>
      <c r="FH4">
        <f>INDEX('By Industry'!$C$7:$KX$7,MATCH(CECRCbI!FH1,'By Industry'!$C$8:$KX$8,1))</f>
        <v>0.29984835813159916</v>
      </c>
      <c r="FI4">
        <f>INDEX('By Industry'!$C$7:$KX$7,MATCH(CECRCbI!FI1,'By Industry'!$C$8:$KX$8,1))</f>
        <v>0.29984835813159916</v>
      </c>
      <c r="FJ4">
        <f>INDEX('By Industry'!$C$7:$KX$7,MATCH(CECRCbI!FJ1,'By Industry'!$C$8:$KX$8,1))</f>
        <v>0.29985933867919107</v>
      </c>
      <c r="FK4">
        <f>INDEX('By Industry'!$C$7:$KX$7,MATCH(CECRCbI!FK1,'By Industry'!$C$8:$KX$8,1))</f>
        <v>0.29985933867919107</v>
      </c>
      <c r="FL4">
        <f>INDEX('By Industry'!$C$7:$KX$7,MATCH(CECRCbI!FL1,'By Industry'!$C$8:$KX$8,1))</f>
        <v>0.29986993625511021</v>
      </c>
      <c r="FM4">
        <f>INDEX('By Industry'!$C$7:$KX$7,MATCH(CECRCbI!FM1,'By Industry'!$C$8:$KX$8,1))</f>
        <v>0.29988030688485284</v>
      </c>
      <c r="FN4">
        <f>INDEX('By Industry'!$C$7:$KX$7,MATCH(CECRCbI!FN1,'By Industry'!$C$8:$KX$8,1))</f>
        <v>0.29988030688485284</v>
      </c>
      <c r="FO4">
        <f>INDEX('By Industry'!$C$7:$KX$7,MATCH(CECRCbI!FO1,'By Industry'!$C$8:$KX$8,1))</f>
        <v>0.29989060254130506</v>
      </c>
      <c r="FP4">
        <f>INDEX('By Industry'!$C$7:$KX$7,MATCH(CECRCbI!FP1,'By Industry'!$C$8:$KX$8,1))</f>
        <v>0.29989060254130506</v>
      </c>
      <c r="FQ4">
        <f>INDEX('By Industry'!$C$7:$KX$7,MATCH(CECRCbI!FQ1,'By Industry'!$C$8:$KX$8,1))</f>
        <v>0.29989060254130506</v>
      </c>
      <c r="FR4">
        <f>INDEX('By Industry'!$C$7:$KX$7,MATCH(CECRCbI!FR1,'By Industry'!$C$8:$KX$8,1))</f>
        <v>0.29990019709617638</v>
      </c>
      <c r="FS4">
        <f>INDEX('By Industry'!$C$7:$KX$7,MATCH(CECRCbI!FS1,'By Industry'!$C$8:$KX$8,1))</f>
        <v>0.29990019709617638</v>
      </c>
      <c r="FT4">
        <f>INDEX('By Industry'!$C$7:$KX$7,MATCH(CECRCbI!FT1,'By Industry'!$C$8:$KX$8,1))</f>
        <v>0.29990019709617638</v>
      </c>
      <c r="FU4">
        <f>INDEX('By Industry'!$C$7:$KX$7,MATCH(CECRCbI!FU1,'By Industry'!$C$8:$KX$8,1))</f>
        <v>0.29990019709617638</v>
      </c>
      <c r="FV4">
        <f>INDEX('By Industry'!$C$7:$KX$7,MATCH(CECRCbI!FV1,'By Industry'!$C$8:$KX$8,1))</f>
        <v>0.29990019709617638</v>
      </c>
      <c r="FW4">
        <f>INDEX('By Industry'!$C$7:$KX$7,MATCH(CECRCbI!FW1,'By Industry'!$C$8:$KX$8,1))</f>
        <v>0.29990019709617638</v>
      </c>
      <c r="FX4">
        <f>INDEX('By Industry'!$C$7:$KX$7,MATCH(CECRCbI!FX1,'By Industry'!$C$8:$KX$8,1))</f>
        <v>0.29990019709617638</v>
      </c>
      <c r="FY4">
        <f>INDEX('By Industry'!$C$7:$KX$7,MATCH(CECRCbI!FY1,'By Industry'!$C$8:$KX$8,1))</f>
        <v>0.29990867920952197</v>
      </c>
      <c r="FZ4">
        <f>INDEX('By Industry'!$C$7:$KX$7,MATCH(CECRCbI!FZ1,'By Industry'!$C$8:$KX$8,1))</f>
        <v>0.29990867920952197</v>
      </c>
      <c r="GA4">
        <f>INDEX('By Industry'!$C$7:$KX$7,MATCH(CECRCbI!GA1,'By Industry'!$C$8:$KX$8,1))</f>
        <v>0.29990867920952197</v>
      </c>
      <c r="GB4">
        <f>INDEX('By Industry'!$C$7:$KX$7,MATCH(CECRCbI!GB1,'By Industry'!$C$8:$KX$8,1))</f>
        <v>0.29990867920952197</v>
      </c>
      <c r="GC4">
        <f>INDEX('By Industry'!$C$7:$KX$7,MATCH(CECRCbI!GC1,'By Industry'!$C$8:$KX$8,1))</f>
        <v>0.29990867920952197</v>
      </c>
      <c r="GD4">
        <f>INDEX('By Industry'!$C$7:$KX$7,MATCH(CECRCbI!GD1,'By Industry'!$C$8:$KX$8,1))</f>
        <v>0.29990867920952197</v>
      </c>
      <c r="GE4">
        <f>INDEX('By Industry'!$C$7:$KX$7,MATCH(CECRCbI!GE1,'By Industry'!$C$8:$KX$8,1))</f>
        <v>0.29990867920952197</v>
      </c>
      <c r="GF4">
        <f>INDEX('By Industry'!$C$7:$KX$7,MATCH(CECRCbI!GF1,'By Industry'!$C$8:$KX$8,1))</f>
        <v>0.29990867920952197</v>
      </c>
      <c r="GG4">
        <f>INDEX('By Industry'!$C$7:$KX$7,MATCH(CECRCbI!GG1,'By Industry'!$C$8:$KX$8,1))</f>
        <v>0.29990867920952197</v>
      </c>
      <c r="GH4">
        <f>INDEX('By Industry'!$C$7:$KX$7,MATCH(CECRCbI!GH1,'By Industry'!$C$8:$KX$8,1))</f>
        <v>0.29990867920952197</v>
      </c>
      <c r="GI4">
        <f>INDEX('By Industry'!$C$7:$KX$7,MATCH(CECRCbI!GI1,'By Industry'!$C$8:$KX$8,1))</f>
        <v>0.29990867920952197</v>
      </c>
      <c r="GJ4">
        <f>INDEX('By Industry'!$C$7:$KX$7,MATCH(CECRCbI!GJ1,'By Industry'!$C$8:$KX$8,1))</f>
        <v>0.29990867920952197</v>
      </c>
      <c r="GK4">
        <f>INDEX('By Industry'!$C$7:$KX$7,MATCH(CECRCbI!GK1,'By Industry'!$C$8:$KX$8,1))</f>
        <v>0.29990867920952197</v>
      </c>
      <c r="GL4">
        <f>INDEX('By Industry'!$C$7:$KX$7,MATCH(CECRCbI!GL1,'By Industry'!$C$8:$KX$8,1))</f>
        <v>0.29991556459441165</v>
      </c>
      <c r="GM4">
        <f>INDEX('By Industry'!$C$7:$KX$7,MATCH(CECRCbI!GM1,'By Industry'!$C$8:$KX$8,1))</f>
        <v>0.29991556459441165</v>
      </c>
      <c r="GN4">
        <f>INDEX('By Industry'!$C$7:$KX$7,MATCH(CECRCbI!GN1,'By Industry'!$C$8:$KX$8,1))</f>
        <v>0.29991556459441165</v>
      </c>
      <c r="GO4">
        <f>INDEX('By Industry'!$C$7:$KX$7,MATCH(CECRCbI!GO1,'By Industry'!$C$8:$KX$8,1))</f>
        <v>0.29991556459441165</v>
      </c>
      <c r="GP4">
        <f>INDEX('By Industry'!$C$7:$KX$7,MATCH(CECRCbI!GP1,'By Industry'!$C$8:$KX$8,1))</f>
        <v>0.29991556459441165</v>
      </c>
      <c r="GQ4">
        <f>INDEX('By Industry'!$C$7:$KX$7,MATCH(CECRCbI!GQ1,'By Industry'!$C$8:$KX$8,1))</f>
        <v>0.29991556459441165</v>
      </c>
      <c r="GR4">
        <f>INDEX('By Industry'!$C$7:$KX$7,MATCH(CECRCbI!GR1,'By Industry'!$C$8:$KX$8,1))</f>
        <v>0.29991556459441165</v>
      </c>
      <c r="GS4">
        <f>INDEX('By Industry'!$C$7:$KX$7,MATCH(CECRCbI!GS1,'By Industry'!$C$8:$KX$8,1))</f>
        <v>0.29991556459441165</v>
      </c>
    </row>
    <row r="5" spans="1:201" x14ac:dyDescent="0.35">
      <c r="A5" t="s">
        <v>98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row>
    <row r="6" spans="1:201" x14ac:dyDescent="0.35">
      <c r="A6" t="s">
        <v>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row>
    <row r="7" spans="1:201" x14ac:dyDescent="0.35">
      <c r="A7" t="s">
        <v>99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row>
    <row r="8" spans="1:201" x14ac:dyDescent="0.35">
      <c r="A8" t="s">
        <v>100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row>
    <row r="9" spans="1:201" x14ac:dyDescent="0.35">
      <c r="A9" t="s">
        <v>101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row>
    <row r="10" spans="1:201" x14ac:dyDescent="0.35">
      <c r="A10" t="s">
        <v>23</v>
      </c>
      <c r="B10">
        <f>INDEX('By Industry'!$C$11:$FS$11,MATCH(CECRCbI!B1,'By Industry'!$C$12:$FS$12,1))</f>
        <v>0</v>
      </c>
      <c r="C10">
        <f>INDEX('By Industry'!$C$11:$FS$11,MATCH(CECRCbI!C1,'By Industry'!$C$12:$FS$12,1))</f>
        <v>0</v>
      </c>
      <c r="D10">
        <f>INDEX('By Industry'!$C$11:$FS$11,MATCH(CECRCbI!D1,'By Industry'!$C$12:$FS$12,1))</f>
        <v>0</v>
      </c>
      <c r="E10">
        <f>INDEX('By Industry'!$C$11:$FS$11,MATCH(CECRCbI!E1,'By Industry'!$C$12:$FS$12,1))</f>
        <v>0</v>
      </c>
      <c r="F10">
        <f>INDEX('By Industry'!$C$11:$FS$11,MATCH(CECRCbI!F1,'By Industry'!$C$12:$FS$12,1))</f>
        <v>0</v>
      </c>
      <c r="G10">
        <f>INDEX('By Industry'!$C$11:$FS$11,MATCH(CECRCbI!G1,'By Industry'!$C$12:$FS$12,1))</f>
        <v>0</v>
      </c>
      <c r="H10">
        <f>INDEX('By Industry'!$C$11:$FS$11,MATCH(CECRCbI!H1,'By Industry'!$C$12:$FS$12,1))</f>
        <v>0</v>
      </c>
      <c r="I10">
        <f>INDEX('By Industry'!$C$11:$FS$11,MATCH(CECRCbI!I1,'By Industry'!$C$12:$FS$12,1))</f>
        <v>0</v>
      </c>
      <c r="J10">
        <f>INDEX('By Industry'!$C$11:$FS$11,MATCH(CECRCbI!J1,'By Industry'!$C$12:$FS$12,1))</f>
        <v>0</v>
      </c>
      <c r="K10">
        <f>INDEX('By Industry'!$C$11:$FS$11,MATCH(CECRCbI!K1,'By Industry'!$C$12:$FS$12,1))</f>
        <v>0</v>
      </c>
      <c r="L10">
        <f>INDEX('By Industry'!$C$11:$FS$11,MATCH(CECRCbI!L1,'By Industry'!$C$12:$FS$12,1))</f>
        <v>0</v>
      </c>
      <c r="M10">
        <f>INDEX('By Industry'!$C$11:$FS$11,MATCH(CECRCbI!M1,'By Industry'!$C$12:$FS$12,1))</f>
        <v>0</v>
      </c>
      <c r="N10">
        <f>INDEX('By Industry'!$C$11:$FS$11,MATCH(CECRCbI!N1,'By Industry'!$C$12:$FS$12,1))</f>
        <v>0</v>
      </c>
      <c r="O10">
        <f>INDEX('By Industry'!$C$11:$FS$11,MATCH(CECRCbI!O1,'By Industry'!$C$12:$FS$12,1))</f>
        <v>0</v>
      </c>
      <c r="P10">
        <f>INDEX('By Industry'!$C$11:$FS$11,MATCH(CECRCbI!P1,'By Industry'!$C$12:$FS$12,1))</f>
        <v>0</v>
      </c>
      <c r="Q10">
        <f>INDEX('By Industry'!$C$11:$FS$11,MATCH(CECRCbI!Q1,'By Industry'!$C$12:$FS$12,1))</f>
        <v>0</v>
      </c>
      <c r="R10">
        <f>INDEX('By Industry'!$C$11:$FS$11,MATCH(CECRCbI!R1,'By Industry'!$C$12:$FS$12,1))</f>
        <v>0</v>
      </c>
      <c r="S10">
        <f>INDEX('By Industry'!$C$11:$FS$11,MATCH(CECRCbI!S1,'By Industry'!$C$12:$FS$12,1))</f>
        <v>0</v>
      </c>
      <c r="T10">
        <f>INDEX('By Industry'!$C$11:$FS$11,MATCH(CECRCbI!T1,'By Industry'!$C$12:$FS$12,1))</f>
        <v>0</v>
      </c>
      <c r="U10">
        <f>INDEX('By Industry'!$C$11:$FS$11,MATCH(CECRCbI!U1,'By Industry'!$C$12:$FS$12,1))</f>
        <v>0</v>
      </c>
      <c r="V10">
        <f>INDEX('By Industry'!$C$11:$FS$11,MATCH(CECRCbI!V1,'By Industry'!$C$12:$FS$12,1))</f>
        <v>0</v>
      </c>
      <c r="W10">
        <f>INDEX('By Industry'!$C$11:$FS$11,MATCH(CECRCbI!W1,'By Industry'!$C$12:$FS$12,1))</f>
        <v>0</v>
      </c>
      <c r="X10">
        <f>INDEX('By Industry'!$C$11:$FS$11,MATCH(CECRCbI!X1,'By Industry'!$C$12:$FS$12,1))</f>
        <v>0</v>
      </c>
      <c r="Y10">
        <f>INDEX('By Industry'!$C$11:$FS$11,MATCH(CECRCbI!Y1,'By Industry'!$C$12:$FS$12,1))</f>
        <v>0</v>
      </c>
      <c r="Z10">
        <f>INDEX('By Industry'!$C$11:$FS$11,MATCH(CECRCbI!Z1,'By Industry'!$C$12:$FS$12,1))</f>
        <v>0</v>
      </c>
      <c r="AA10">
        <f>INDEX('By Industry'!$C$11:$FS$11,MATCH(CECRCbI!AA1,'By Industry'!$C$12:$FS$12,1))</f>
        <v>0</v>
      </c>
      <c r="AB10">
        <f>INDEX('By Industry'!$C$11:$FS$11,MATCH(CECRCbI!AB1,'By Industry'!$C$12:$FS$12,1))</f>
        <v>0</v>
      </c>
      <c r="AC10">
        <f>INDEX('By Industry'!$C$11:$FS$11,MATCH(CECRCbI!AC1,'By Industry'!$C$12:$FS$12,1))</f>
        <v>0</v>
      </c>
      <c r="AD10">
        <f>INDEX('By Industry'!$C$11:$FS$11,MATCH(CECRCbI!AD1,'By Industry'!$C$12:$FS$12,1))</f>
        <v>0</v>
      </c>
      <c r="AE10">
        <f>INDEX('By Industry'!$C$11:$FS$11,MATCH(CECRCbI!AE1,'By Industry'!$C$12:$FS$12,1))</f>
        <v>0</v>
      </c>
      <c r="AF10">
        <f>INDEX('By Industry'!$C$11:$FS$11,MATCH(CECRCbI!AF1,'By Industry'!$C$12:$FS$12,1))</f>
        <v>0</v>
      </c>
      <c r="AG10">
        <f>INDEX('By Industry'!$C$11:$FS$11,MATCH(CECRCbI!AG1,'By Industry'!$C$12:$FS$12,1))</f>
        <v>0</v>
      </c>
      <c r="AH10">
        <f>INDEX('By Industry'!$C$11:$FS$11,MATCH(CECRCbI!AH1,'By Industry'!$C$12:$FS$12,1))</f>
        <v>0</v>
      </c>
      <c r="AI10">
        <f>INDEX('By Industry'!$C$11:$FS$11,MATCH(CECRCbI!AI1,'By Industry'!$C$12:$FS$12,1))</f>
        <v>0</v>
      </c>
      <c r="AJ10">
        <f>INDEX('By Industry'!$C$11:$FS$11,MATCH(CECRCbI!AJ1,'By Industry'!$C$12:$FS$12,1))</f>
        <v>0</v>
      </c>
      <c r="AK10">
        <f>INDEX('By Industry'!$C$11:$FS$11,MATCH(CECRCbI!AK1,'By Industry'!$C$12:$FS$12,1))</f>
        <v>0</v>
      </c>
      <c r="AL10">
        <f>INDEX('By Industry'!$C$11:$FS$11,MATCH(CECRCbI!AL1,'By Industry'!$C$12:$FS$12,1))</f>
        <v>5.9331126791299918E-3</v>
      </c>
      <c r="AM10">
        <f>INDEX('By Industry'!$C$11:$FS$11,MATCH(CECRCbI!AM1,'By Industry'!$C$12:$FS$12,1))</f>
        <v>8.2654397323052315E-3</v>
      </c>
      <c r="AN10">
        <f>INDEX('By Industry'!$C$11:$FS$11,MATCH(CECRCbI!AN1,'By Industry'!$C$12:$FS$12,1))</f>
        <v>8.2654397323052315E-3</v>
      </c>
      <c r="AO10">
        <f>INDEX('By Industry'!$C$11:$FS$11,MATCH(CECRCbI!AO1,'By Industry'!$C$12:$FS$12,1))</f>
        <v>1.0515930748526954E-2</v>
      </c>
      <c r="AP10">
        <f>INDEX('By Industry'!$C$11:$FS$11,MATCH(CECRCbI!AP1,'By Industry'!$C$12:$FS$12,1))</f>
        <v>1.0515930748526954E-2</v>
      </c>
      <c r="AQ10">
        <f>INDEX('By Industry'!$C$11:$FS$11,MATCH(CECRCbI!AQ1,'By Industry'!$C$12:$FS$12,1))</f>
        <v>1.0515930748526954E-2</v>
      </c>
      <c r="AR10">
        <f>INDEX('By Industry'!$C$11:$FS$11,MATCH(CECRCbI!AR1,'By Industry'!$C$12:$FS$12,1))</f>
        <v>1.1948061395213502E-2</v>
      </c>
      <c r="AS10">
        <f>INDEX('By Industry'!$C$11:$FS$11,MATCH(CECRCbI!AS1,'By Industry'!$C$12:$FS$12,1))</f>
        <v>1.493507674401688E-2</v>
      </c>
      <c r="AT10">
        <f>INDEX('By Industry'!$C$11:$FS$11,MATCH(CECRCbI!AT1,'By Industry'!$C$12:$FS$12,1))</f>
        <v>1.493507674401688E-2</v>
      </c>
      <c r="AU10">
        <f>INDEX('By Industry'!$C$11:$FS$11,MATCH(CECRCbI!AU1,'By Industry'!$C$12:$FS$12,1))</f>
        <v>1.95588128318906E-2</v>
      </c>
      <c r="AV10">
        <f>INDEX('By Industry'!$C$11:$FS$11,MATCH(CECRCbI!AV1,'By Industry'!$C$12:$FS$12,1))</f>
        <v>2.0704517349239841E-2</v>
      </c>
      <c r="AW10">
        <f>INDEX('By Industry'!$C$11:$FS$11,MATCH(CECRCbI!AW1,'By Industry'!$C$12:$FS$12,1))</f>
        <v>2.0704517349239841E-2</v>
      </c>
      <c r="AX10">
        <f>INDEX('By Industry'!$C$11:$FS$11,MATCH(CECRCbI!AX1,'By Industry'!$C$12:$FS$12,1))</f>
        <v>2.0704517349239841E-2</v>
      </c>
      <c r="AY10">
        <f>INDEX('By Industry'!$C$11:$FS$11,MATCH(CECRCbI!AY1,'By Industry'!$C$12:$FS$12,1))</f>
        <v>2.1522877718775011E-2</v>
      </c>
      <c r="AZ10">
        <f>INDEX('By Industry'!$C$11:$FS$11,MATCH(CECRCbI!AZ1,'By Industry'!$C$12:$FS$12,1))</f>
        <v>2.1522877718775011E-2</v>
      </c>
      <c r="BA10">
        <f>INDEX('By Industry'!$C$11:$FS$11,MATCH(CECRCbI!BA1,'By Industry'!$C$12:$FS$12,1))</f>
        <v>2.1522877718775011E-2</v>
      </c>
      <c r="BB10">
        <f>INDEX('By Industry'!$C$11:$FS$11,MATCH(CECRCbI!BB1,'By Industry'!$C$12:$FS$12,1))</f>
        <v>2.3977958827380522E-2</v>
      </c>
      <c r="BC10">
        <f>INDEX('By Industry'!$C$11:$FS$11,MATCH(CECRCbI!BC1,'By Industry'!$C$12:$FS$12,1))</f>
        <v>2.3977958827380522E-2</v>
      </c>
      <c r="BD10">
        <f>INDEX('By Industry'!$C$11:$FS$11,MATCH(CECRCbI!BD1,'By Industry'!$C$12:$FS$12,1))</f>
        <v>2.3977958827380522E-2</v>
      </c>
      <c r="BE10">
        <f>INDEX('By Industry'!$C$11:$FS$11,MATCH(CECRCbI!BE1,'By Industry'!$C$12:$FS$12,1))</f>
        <v>2.3977958827380522E-2</v>
      </c>
      <c r="BF10">
        <f>INDEX('By Industry'!$C$11:$FS$11,MATCH(CECRCbI!BF1,'By Industry'!$C$12:$FS$12,1))</f>
        <v>2.3977958827380522E-2</v>
      </c>
      <c r="BG10">
        <f>INDEX('By Industry'!$C$11:$FS$11,MATCH(CECRCbI!BG1,'By Industry'!$C$12:$FS$12,1))</f>
        <v>4.0877100458281808E-2</v>
      </c>
      <c r="BH10">
        <f>INDEX('By Industry'!$C$11:$FS$11,MATCH(CECRCbI!BH1,'By Industry'!$C$12:$FS$12,1))</f>
        <v>7.9340037826434867E-2</v>
      </c>
      <c r="BI10">
        <f>INDEX('By Industry'!$C$11:$FS$11,MATCH(CECRCbI!BI1,'By Industry'!$C$12:$FS$12,1))</f>
        <v>8.4454790136029675E-2</v>
      </c>
      <c r="BJ10">
        <f>INDEX('By Industry'!$C$11:$FS$11,MATCH(CECRCbI!BJ1,'By Industry'!$C$12:$FS$12,1))</f>
        <v>8.4454790136029675E-2</v>
      </c>
      <c r="BK10">
        <f>INDEX('By Industry'!$C$11:$FS$11,MATCH(CECRCbI!BK1,'By Industry'!$C$12:$FS$12,1))</f>
        <v>8.4454790136029675E-2</v>
      </c>
      <c r="BL10">
        <f>INDEX('By Industry'!$C$11:$FS$11,MATCH(CECRCbI!BL1,'By Industry'!$C$12:$FS$12,1))</f>
        <v>9.2474721757474357E-2</v>
      </c>
      <c r="BM10">
        <f>INDEX('By Industry'!$C$11:$FS$11,MATCH(CECRCbI!BM1,'By Industry'!$C$12:$FS$12,1))</f>
        <v>0.11829399141630902</v>
      </c>
      <c r="BN10">
        <f>INDEX('By Industry'!$C$11:$FS$11,MATCH(CECRCbI!BN1,'By Industry'!$C$12:$FS$12,1))</f>
        <v>0.13036480686695279</v>
      </c>
      <c r="BO10">
        <f>INDEX('By Industry'!$C$11:$FS$11,MATCH(CECRCbI!BO1,'By Industry'!$C$12:$FS$12,1))</f>
        <v>0.15360624136175163</v>
      </c>
      <c r="BP10">
        <f>INDEX('By Industry'!$C$11:$FS$11,MATCH(CECRCbI!BP1,'By Industry'!$C$12:$FS$12,1))</f>
        <v>0.18470393540408814</v>
      </c>
      <c r="BQ10">
        <f>INDEX('By Industry'!$C$11:$FS$11,MATCH(CECRCbI!BQ1,'By Industry'!$C$12:$FS$12,1))</f>
        <v>0.23032752600567397</v>
      </c>
      <c r="BR10">
        <f>INDEX('By Industry'!$C$11:$FS$11,MATCH(CECRCbI!BR1,'By Industry'!$C$12:$FS$12,1))</f>
        <v>0.2783652796973885</v>
      </c>
      <c r="BS10">
        <f>INDEX('By Industry'!$C$11:$FS$11,MATCH(CECRCbI!BS1,'By Industry'!$C$12:$FS$12,1))</f>
        <v>0.31887411798937954</v>
      </c>
      <c r="BT10">
        <f>INDEX('By Industry'!$C$11:$FS$11,MATCH(CECRCbI!BT1,'By Industry'!$C$12:$FS$12,1))</f>
        <v>0.3424428966319924</v>
      </c>
      <c r="BU10">
        <f>INDEX('By Industry'!$C$11:$FS$11,MATCH(CECRCbI!BU1,'By Industry'!$C$12:$FS$12,1))</f>
        <v>0.36605259329308204</v>
      </c>
      <c r="BV10">
        <f>INDEX('By Industry'!$C$11:$FS$11,MATCH(CECRCbI!BV1,'By Industry'!$C$12:$FS$12,1))</f>
        <v>0.38209245653597146</v>
      </c>
      <c r="BW10">
        <f>INDEX('By Industry'!$C$11:$FS$11,MATCH(CECRCbI!BW1,'By Industry'!$C$12:$FS$12,1))</f>
        <v>0.38577507819887968</v>
      </c>
      <c r="BX10">
        <f>INDEX('By Industry'!$C$11:$FS$11,MATCH(CECRCbI!BX1,'By Industry'!$C$12:$FS$12,1))</f>
        <v>0.40050556485051275</v>
      </c>
      <c r="BY10">
        <f>INDEX('By Industry'!$C$11:$FS$11,MATCH(CECRCbI!BY1,'By Industry'!$C$12:$FS$12,1))</f>
        <v>0.41404942896631991</v>
      </c>
      <c r="BZ10">
        <f>INDEX('By Industry'!$C$11:$FS$11,MATCH(CECRCbI!BZ1,'By Industry'!$C$12:$FS$12,1))</f>
        <v>0.43418109405688515</v>
      </c>
      <c r="CA10">
        <f>INDEX('By Industry'!$C$11:$FS$11,MATCH(CECRCbI!CA1,'By Industry'!$C$12:$FS$12,1))</f>
        <v>0.4479704662835528</v>
      </c>
      <c r="CB10">
        <f>INDEX('By Industry'!$C$11:$FS$11,MATCH(CECRCbI!CB1,'By Industry'!$C$12:$FS$12,1))</f>
        <v>0.4615961664363134</v>
      </c>
      <c r="CC10">
        <f>INDEX('By Industry'!$C$11:$FS$11,MATCH(CECRCbI!CC1,'By Industry'!$C$12:$FS$12,1))</f>
        <v>0.47141649087073545</v>
      </c>
      <c r="CD10">
        <f>INDEX('By Industry'!$C$11:$FS$11,MATCH(CECRCbI!CD1,'By Industry'!$C$12:$FS$12,1))</f>
        <v>0.48455117480177501</v>
      </c>
      <c r="CE10">
        <f>INDEX('By Industry'!$C$11:$FS$11,MATCH(CECRCbI!CE1,'By Industry'!$C$12:$FS$12,1))</f>
        <v>0.50010002182294322</v>
      </c>
      <c r="CF10">
        <f>INDEX('By Industry'!$C$11:$FS$11,MATCH(CECRCbI!CF1,'By Industry'!$C$12:$FS$12,1))</f>
        <v>0.5025551029315487</v>
      </c>
      <c r="CG10">
        <f>INDEX('By Industry'!$C$11:$FS$11,MATCH(CECRCbI!CG1,'By Industry'!$C$12:$FS$12,1))</f>
        <v>0.51229359132901731</v>
      </c>
      <c r="CH10">
        <f>INDEX('By Industry'!$C$11:$FS$11,MATCH(CECRCbI!CH1,'By Industry'!$C$12:$FS$12,1))</f>
        <v>0.51442132828980869</v>
      </c>
      <c r="CI10">
        <f>INDEX('By Industry'!$C$11:$FS$11,MATCH(CECRCbI!CI1,'By Industry'!$C$12:$FS$12,1))</f>
        <v>0.52411889866880057</v>
      </c>
      <c r="CJ10">
        <f>INDEX('By Industry'!$C$11:$FS$11,MATCH(CECRCbI!CJ1,'By Industry'!$C$12:$FS$12,1))</f>
        <v>0.53582145195315345</v>
      </c>
      <c r="CK10">
        <f>INDEX('By Industry'!$C$11:$FS$11,MATCH(CECRCbI!CK1,'By Industry'!$C$12:$FS$12,1))</f>
        <v>0.54195915472466727</v>
      </c>
      <c r="CL10">
        <f>INDEX('By Industry'!$C$11:$FS$11,MATCH(CECRCbI!CL1,'By Industry'!$C$12:$FS$12,1))</f>
        <v>0.54809685749618109</v>
      </c>
      <c r="CM10">
        <f>INDEX('By Industry'!$C$11:$FS$11,MATCH(CECRCbI!CM1,'By Industry'!$C$12:$FS$12,1))</f>
        <v>0.55562577289590476</v>
      </c>
      <c r="CN10">
        <f>INDEX('By Industry'!$C$11:$FS$11,MATCH(CECRCbI!CN1,'By Industry'!$C$12:$FS$12,1))</f>
        <v>0.55754891976431242</v>
      </c>
      <c r="CO10">
        <f>INDEX('By Industry'!$C$11:$FS$11,MATCH(CECRCbI!CO1,'By Industry'!$C$12:$FS$12,1))</f>
        <v>0.55959482068815036</v>
      </c>
      <c r="CP10">
        <f>INDEX('By Industry'!$C$11:$FS$11,MATCH(CECRCbI!CP1,'By Industry'!$C$12:$FS$12,1))</f>
        <v>0.56123154142722076</v>
      </c>
      <c r="CQ10">
        <f>INDEX('By Industry'!$C$11:$FS$11,MATCH(CECRCbI!CQ1,'By Industry'!$C$12:$FS$12,1))</f>
        <v>0.56123154142722076</v>
      </c>
      <c r="CR10">
        <f>INDEX('By Industry'!$C$11:$FS$11,MATCH(CECRCbI!CR1,'By Industry'!$C$12:$FS$12,1))</f>
        <v>0.56372754055430307</v>
      </c>
      <c r="CS10">
        <f>INDEX('By Industry'!$C$11:$FS$11,MATCH(CECRCbI!CS1,'By Industry'!$C$12:$FS$12,1))</f>
        <v>0.56528242525641992</v>
      </c>
      <c r="CT10">
        <f>INDEX('By Industry'!$C$11:$FS$11,MATCH(CECRCbI!CT1,'By Industry'!$C$12:$FS$12,1))</f>
        <v>0.56732832618025786</v>
      </c>
      <c r="CU10">
        <f>INDEX('By Industry'!$C$11:$FS$11,MATCH(CECRCbI!CU1,'By Industry'!$C$12:$FS$12,1))</f>
        <v>0.56732832618025786</v>
      </c>
      <c r="CV10">
        <f>INDEX('By Industry'!$C$11:$FS$11,MATCH(CECRCbI!CV1,'By Industry'!$C$12:$FS$12,1))</f>
        <v>0.56732832618025786</v>
      </c>
      <c r="CW10">
        <f>INDEX('By Industry'!$C$11:$FS$11,MATCH(CECRCbI!CW1,'By Industry'!$C$12:$FS$12,1))</f>
        <v>0.56732832618025786</v>
      </c>
      <c r="CX10">
        <f>INDEX('By Industry'!$C$11:$FS$11,MATCH(CECRCbI!CX1,'By Industry'!$C$12:$FS$12,1))</f>
        <v>0.56863770277151404</v>
      </c>
      <c r="CY10">
        <f>INDEX('By Industry'!$C$11:$FS$11,MATCH(CECRCbI!CY1,'By Industry'!$C$12:$FS$12,1))</f>
        <v>0.56986524332581678</v>
      </c>
      <c r="CZ10">
        <f>INDEX('By Industry'!$C$11:$FS$11,MATCH(CECRCbI!CZ1,'By Industry'!$C$12:$FS$12,1))</f>
        <v>0.56990616134429362</v>
      </c>
      <c r="DA10">
        <f>INDEX('By Industry'!$C$11:$FS$11,MATCH(CECRCbI!DA1,'By Industry'!$C$12:$FS$12,1))</f>
        <v>0.56990616134429362</v>
      </c>
      <c r="DB10">
        <f>INDEX('By Industry'!$C$11:$FS$11,MATCH(CECRCbI!DB1,'By Industry'!$C$12:$FS$12,1))</f>
        <v>0.56990616134429362</v>
      </c>
      <c r="DC10">
        <f>INDEX('By Industry'!$C$11:$FS$11,MATCH(CECRCbI!DC1,'By Industry'!$C$12:$FS$12,1))</f>
        <v>0.56990616134429362</v>
      </c>
      <c r="DD10">
        <f>INDEX('By Industry'!$C$11:$FS$11,MATCH(CECRCbI!DD1,'By Industry'!$C$12:$FS$12,1))</f>
        <v>0.56990616134429362</v>
      </c>
      <c r="DE10">
        <f>INDEX('By Industry'!$C$11:$FS$11,MATCH(CECRCbI!DE1,'By Industry'!$C$12:$FS$12,1))</f>
        <v>0.56990616134429362</v>
      </c>
      <c r="DF10">
        <f>INDEX('By Industry'!$C$11:$FS$11,MATCH(CECRCbI!DF1,'By Industry'!$C$12:$FS$12,1))</f>
        <v>0.56990616134429362</v>
      </c>
      <c r="DG10">
        <f>INDEX('By Industry'!$C$11:$FS$11,MATCH(CECRCbI!DG1,'By Industry'!$C$12:$FS$12,1))</f>
        <v>0.56990616134429362</v>
      </c>
      <c r="DH10">
        <f>INDEX('By Industry'!$C$11:$FS$11,MATCH(CECRCbI!DH1,'By Industry'!$C$12:$FS$12,1))</f>
        <v>0.56990616134429362</v>
      </c>
      <c r="DI10">
        <f>INDEX('By Industry'!$C$11:$FS$11,MATCH(CECRCbI!DI1,'By Industry'!$C$12:$FS$12,1))</f>
        <v>0.56990616134429362</v>
      </c>
      <c r="DJ10">
        <f>INDEX('By Industry'!$C$11:$FS$11,MATCH(CECRCbI!DJ1,'By Industry'!$C$12:$FS$12,1))</f>
        <v>0.56990616134429362</v>
      </c>
      <c r="DK10">
        <f>INDEX('By Industry'!$C$11:$FS$11,MATCH(CECRCbI!DK1,'By Industry'!$C$12:$FS$12,1))</f>
        <v>0.56990616134429362</v>
      </c>
      <c r="DL10">
        <f>INDEX('By Industry'!$C$11:$FS$11,MATCH(CECRCbI!DL1,'By Industry'!$C$12:$FS$12,1))</f>
        <v>0.56990616134429362</v>
      </c>
      <c r="DM10">
        <f>INDEX('By Industry'!$C$11:$FS$11,MATCH(CECRCbI!DM1,'By Industry'!$C$12:$FS$12,1))</f>
        <v>0.56990616134429362</v>
      </c>
      <c r="DN10">
        <f>INDEX('By Industry'!$C$11:$FS$11,MATCH(CECRCbI!DN1,'By Industry'!$C$12:$FS$12,1))</f>
        <v>0.56990616134429362</v>
      </c>
      <c r="DO10">
        <f>INDEX('By Industry'!$C$11:$FS$11,MATCH(CECRCbI!DO1,'By Industry'!$C$12:$FS$12,1))</f>
        <v>0.56990616134429362</v>
      </c>
      <c r="DP10">
        <f>INDEX('By Industry'!$C$11:$FS$11,MATCH(CECRCbI!DP1,'By Industry'!$C$12:$FS$12,1))</f>
        <v>0.56990616134429362</v>
      </c>
      <c r="DQ10">
        <f>INDEX('By Industry'!$C$11:$FS$11,MATCH(CECRCbI!DQ1,'By Industry'!$C$12:$FS$12,1))</f>
        <v>0.56990616134429362</v>
      </c>
      <c r="DR10">
        <f>INDEX('By Industry'!$C$11:$FS$11,MATCH(CECRCbI!DR1,'By Industry'!$C$12:$FS$12,1))</f>
        <v>0.56990616134429362</v>
      </c>
      <c r="DS10">
        <f>INDEX('By Industry'!$C$11:$FS$11,MATCH(CECRCbI!DS1,'By Industry'!$C$12:$FS$12,1))</f>
        <v>0.57076543973230554</v>
      </c>
      <c r="DT10">
        <f>INDEX('By Industry'!$C$11:$FS$11,MATCH(CECRCbI!DT1,'By Industry'!$C$12:$FS$12,1))</f>
        <v>0.57076543973230554</v>
      </c>
      <c r="DU10">
        <f>INDEX('By Industry'!$C$11:$FS$11,MATCH(CECRCbI!DU1,'By Industry'!$C$12:$FS$12,1))</f>
        <v>0.57076543973230554</v>
      </c>
      <c r="DV10">
        <f>INDEX('By Industry'!$C$11:$FS$11,MATCH(CECRCbI!DV1,'By Industry'!$C$12:$FS$12,1))</f>
        <v>0.57076543973230554</v>
      </c>
      <c r="DW10">
        <f>INDEX('By Industry'!$C$11:$FS$11,MATCH(CECRCbI!DW1,'By Industry'!$C$12:$FS$12,1))</f>
        <v>0.57076543973230554</v>
      </c>
      <c r="DX10">
        <f>INDEX('By Industry'!$C$11:$FS$11,MATCH(CECRCbI!DX1,'By Industry'!$C$12:$FS$12,1))</f>
        <v>0.57146104604641035</v>
      </c>
      <c r="DY10">
        <f>INDEX('By Industry'!$C$11:$FS$11,MATCH(CECRCbI!DY1,'By Industry'!$C$12:$FS$12,1))</f>
        <v>0.57146104604641035</v>
      </c>
      <c r="DZ10">
        <f>INDEX('By Industry'!$C$11:$FS$11,MATCH(CECRCbI!DZ1,'By Industry'!$C$12:$FS$12,1))</f>
        <v>0.57146104604641035</v>
      </c>
      <c r="EA10">
        <f>INDEX('By Industry'!$C$11:$FS$11,MATCH(CECRCbI!EA1,'By Industry'!$C$12:$FS$12,1))</f>
        <v>0.57146104604641035</v>
      </c>
      <c r="EB10">
        <f>INDEX('By Industry'!$C$11:$FS$11,MATCH(CECRCbI!EB1,'By Industry'!$C$12:$FS$12,1))</f>
        <v>0.57146104604641035</v>
      </c>
      <c r="EC10">
        <f>INDEX('By Industry'!$C$11:$FS$11,MATCH(CECRCbI!EC1,'By Industry'!$C$12:$FS$12,1))</f>
        <v>0.57146104604641035</v>
      </c>
      <c r="ED10">
        <f>INDEX('By Industry'!$C$11:$FS$11,MATCH(CECRCbI!ED1,'By Industry'!$C$12:$FS$12,1))</f>
        <v>0.57146104604641035</v>
      </c>
      <c r="EE10">
        <f>INDEX('By Industry'!$C$11:$FS$11,MATCH(CECRCbI!EE1,'By Industry'!$C$12:$FS$12,1))</f>
        <v>0.57146104604641035</v>
      </c>
      <c r="EF10">
        <f>INDEX('By Industry'!$C$11:$FS$11,MATCH(CECRCbI!EF1,'By Industry'!$C$12:$FS$12,1))</f>
        <v>0.57146104604641035</v>
      </c>
      <c r="EG10">
        <f>INDEX('By Industry'!$C$11:$FS$11,MATCH(CECRCbI!EG1,'By Industry'!$C$12:$FS$12,1))</f>
        <v>0.57146104604641035</v>
      </c>
      <c r="EH10">
        <f>INDEX('By Industry'!$C$11:$FS$11,MATCH(CECRCbI!EH1,'By Industry'!$C$12:$FS$12,1))</f>
        <v>0.57146104604641035</v>
      </c>
      <c r="EI10">
        <f>INDEX('By Industry'!$C$11:$FS$11,MATCH(CECRCbI!EI1,'By Industry'!$C$12:$FS$12,1))</f>
        <v>0.57146104604641035</v>
      </c>
      <c r="EJ10">
        <f>INDEX('By Industry'!$C$11:$FS$11,MATCH(CECRCbI!EJ1,'By Industry'!$C$12:$FS$12,1))</f>
        <v>0.57146104604641035</v>
      </c>
      <c r="EK10">
        <f>INDEX('By Industry'!$C$11:$FS$11,MATCH(CECRCbI!EK1,'By Industry'!$C$12:$FS$12,1))</f>
        <v>0.57146104604641035</v>
      </c>
      <c r="EL10">
        <f>INDEX('By Industry'!$C$11:$FS$11,MATCH(CECRCbI!EL1,'By Industry'!$C$12:$FS$12,1))</f>
        <v>0.57146104604641035</v>
      </c>
      <c r="EM10">
        <f>INDEX('By Industry'!$C$11:$FS$11,MATCH(CECRCbI!EM1,'By Industry'!$C$12:$FS$12,1))</f>
        <v>0.57146104604641035</v>
      </c>
      <c r="EN10">
        <f>INDEX('By Industry'!$C$11:$FS$11,MATCH(CECRCbI!EN1,'By Industry'!$C$12:$FS$12,1))</f>
        <v>0.57146104604641035</v>
      </c>
      <c r="EO10">
        <f>INDEX('By Industry'!$C$11:$FS$11,MATCH(CECRCbI!EO1,'By Industry'!$C$12:$FS$12,1))</f>
        <v>0.57146104604641035</v>
      </c>
      <c r="EP10">
        <f>INDEX('By Industry'!$C$11:$FS$11,MATCH(CECRCbI!EP1,'By Industry'!$C$12:$FS$12,1))</f>
        <v>0.57146104604641035</v>
      </c>
      <c r="EQ10">
        <f>INDEX('By Industry'!$C$11:$FS$11,MATCH(CECRCbI!EQ1,'By Industry'!$C$12:$FS$12,1))</f>
        <v>0.57146104604641035</v>
      </c>
      <c r="ER10">
        <f>INDEX('By Industry'!$C$11:$FS$11,MATCH(CECRCbI!ER1,'By Industry'!$C$12:$FS$12,1))</f>
        <v>0.57146104604641035</v>
      </c>
      <c r="ES10">
        <f>INDEX('By Industry'!$C$11:$FS$11,MATCH(CECRCbI!ES1,'By Industry'!$C$12:$FS$12,1))</f>
        <v>0.57170655415727101</v>
      </c>
      <c r="ET10">
        <f>INDEX('By Industry'!$C$11:$FS$11,MATCH(CECRCbI!ET1,'By Industry'!$C$12:$FS$12,1))</f>
        <v>0.57170655415727101</v>
      </c>
      <c r="EU10">
        <f>INDEX('By Industry'!$C$11:$FS$11,MATCH(CECRCbI!EU1,'By Industry'!$C$12:$FS$12,1))</f>
        <v>0.57170655415727101</v>
      </c>
      <c r="EV10">
        <f>INDEX('By Industry'!$C$11:$FS$11,MATCH(CECRCbI!EV1,'By Industry'!$C$12:$FS$12,1))</f>
        <v>0.57170655415727101</v>
      </c>
      <c r="EW10">
        <f>INDEX('By Industry'!$C$11:$FS$11,MATCH(CECRCbI!EW1,'By Industry'!$C$12:$FS$12,1))</f>
        <v>0.57170655415727101</v>
      </c>
      <c r="EX10">
        <f>INDEX('By Industry'!$C$11:$FS$11,MATCH(CECRCbI!EX1,'By Industry'!$C$12:$FS$12,1))</f>
        <v>0.57170655415727101</v>
      </c>
      <c r="EY10">
        <f>INDEX('By Industry'!$C$11:$FS$11,MATCH(CECRCbI!EY1,'By Industry'!$C$12:$FS$12,1))</f>
        <v>0.57170655415727101</v>
      </c>
      <c r="EZ10">
        <f>INDEX('By Industry'!$C$11:$FS$11,MATCH(CECRCbI!EZ1,'By Industry'!$C$12:$FS$12,1))</f>
        <v>0.57170655415727101</v>
      </c>
      <c r="FA10">
        <f>INDEX('By Industry'!$C$11:$FS$11,MATCH(CECRCbI!FA1,'By Industry'!$C$12:$FS$12,1))</f>
        <v>0.57170655415727101</v>
      </c>
      <c r="FB10">
        <f>INDEX('By Industry'!$C$11:$FS$11,MATCH(CECRCbI!FB1,'By Industry'!$C$12:$FS$12,1))</f>
        <v>0.57170655415727101</v>
      </c>
      <c r="FC10">
        <f>INDEX('By Industry'!$C$11:$FS$11,MATCH(CECRCbI!FC1,'By Industry'!$C$12:$FS$12,1))</f>
        <v>0.57170655415727101</v>
      </c>
      <c r="FD10">
        <f>INDEX('By Industry'!$C$11:$FS$11,MATCH(CECRCbI!FD1,'By Industry'!$C$12:$FS$12,1))</f>
        <v>0.57170655415727101</v>
      </c>
      <c r="FE10">
        <f>INDEX('By Industry'!$C$11:$FS$11,MATCH(CECRCbI!FE1,'By Industry'!$C$12:$FS$12,1))</f>
        <v>0.57170655415727101</v>
      </c>
      <c r="FF10">
        <f>INDEX('By Industry'!$C$11:$FS$11,MATCH(CECRCbI!FF1,'By Industry'!$C$12:$FS$12,1))</f>
        <v>0.57170655415727101</v>
      </c>
      <c r="FG10">
        <f>INDEX('By Industry'!$C$11:$FS$11,MATCH(CECRCbI!FG1,'By Industry'!$C$12:$FS$12,1))</f>
        <v>0.57170655415727101</v>
      </c>
      <c r="FH10">
        <f>INDEX('By Industry'!$C$11:$FS$11,MATCH(CECRCbI!FH1,'By Industry'!$C$12:$FS$12,1))</f>
        <v>0.57170655415727101</v>
      </c>
      <c r="FI10">
        <f>INDEX('By Industry'!$C$11:$FS$11,MATCH(CECRCbI!FI1,'By Industry'!$C$12:$FS$12,1))</f>
        <v>0.57170655415727101</v>
      </c>
      <c r="FJ10">
        <f>INDEX('By Industry'!$C$11:$FS$11,MATCH(CECRCbI!FJ1,'By Industry'!$C$12:$FS$12,1))</f>
        <v>0.57170655415727101</v>
      </c>
      <c r="FK10">
        <f>INDEX('By Industry'!$C$11:$FS$11,MATCH(CECRCbI!FK1,'By Industry'!$C$12:$FS$12,1))</f>
        <v>0.57170655415727101</v>
      </c>
      <c r="FL10">
        <f>INDEX('By Industry'!$C$11:$FS$11,MATCH(CECRCbI!FL1,'By Industry'!$C$12:$FS$12,1))</f>
        <v>0.57170655415727101</v>
      </c>
      <c r="FM10">
        <f>INDEX('By Industry'!$C$11:$FS$11,MATCH(CECRCbI!FM1,'By Industry'!$C$12:$FS$12,1))</f>
        <v>0.57170655415727101</v>
      </c>
      <c r="FN10">
        <f>INDEX('By Industry'!$C$11:$FS$11,MATCH(CECRCbI!FN1,'By Industry'!$C$12:$FS$12,1))</f>
        <v>0.57170655415727101</v>
      </c>
      <c r="FO10">
        <f>INDEX('By Industry'!$C$11:$FS$11,MATCH(CECRCbI!FO1,'By Industry'!$C$12:$FS$12,1))</f>
        <v>0.57170655415727101</v>
      </c>
      <c r="FP10">
        <f>INDEX('By Industry'!$C$11:$FS$11,MATCH(CECRCbI!FP1,'By Industry'!$C$12:$FS$12,1))</f>
        <v>0.57170655415727101</v>
      </c>
      <c r="FQ10">
        <f>INDEX('By Industry'!$C$11:$FS$11,MATCH(CECRCbI!FQ1,'By Industry'!$C$12:$FS$12,1))</f>
        <v>0.57170655415727101</v>
      </c>
      <c r="FR10">
        <f>INDEX('By Industry'!$C$11:$FS$11,MATCH(CECRCbI!FR1,'By Industry'!$C$12:$FS$12,1))</f>
        <v>0.57170655415727101</v>
      </c>
      <c r="FS10">
        <f>INDEX('By Industry'!$C$11:$FS$11,MATCH(CECRCbI!FS1,'By Industry'!$C$12:$FS$12,1))</f>
        <v>0.57170655415727101</v>
      </c>
      <c r="FT10">
        <f>INDEX('By Industry'!$C$11:$FS$11,MATCH(CECRCbI!FT1,'By Industry'!$C$12:$FS$12,1))</f>
        <v>0.57170655415727101</v>
      </c>
      <c r="FU10">
        <f>INDEX('By Industry'!$C$11:$FS$11,MATCH(CECRCbI!FU1,'By Industry'!$C$12:$FS$12,1))</f>
        <v>0.57170655415727101</v>
      </c>
      <c r="FV10">
        <f>INDEX('By Industry'!$C$11:$FS$11,MATCH(CECRCbI!FV1,'By Industry'!$C$12:$FS$12,1))</f>
        <v>0.57170655415727101</v>
      </c>
      <c r="FW10">
        <f>INDEX('By Industry'!$C$11:$FS$11,MATCH(CECRCbI!FW1,'By Industry'!$C$12:$FS$12,1))</f>
        <v>0.57170655415727101</v>
      </c>
      <c r="FX10">
        <f>INDEX('By Industry'!$C$11:$FS$11,MATCH(CECRCbI!FX1,'By Industry'!$C$12:$FS$12,1))</f>
        <v>0.57170655415727101</v>
      </c>
      <c r="FY10">
        <f>INDEX('By Industry'!$C$11:$FS$11,MATCH(CECRCbI!FY1,'By Industry'!$C$12:$FS$12,1))</f>
        <v>0.57170655415727101</v>
      </c>
      <c r="FZ10">
        <f>INDEX('By Industry'!$C$11:$FS$11,MATCH(CECRCbI!FZ1,'By Industry'!$C$12:$FS$12,1))</f>
        <v>0.57170655415727101</v>
      </c>
      <c r="GA10">
        <f>INDEX('By Industry'!$C$11:$FS$11,MATCH(CECRCbI!GA1,'By Industry'!$C$12:$FS$12,1))</f>
        <v>0.57170655415727101</v>
      </c>
      <c r="GB10">
        <f>INDEX('By Industry'!$C$11:$FS$11,MATCH(CECRCbI!GB1,'By Industry'!$C$12:$FS$12,1))</f>
        <v>0.57191114424965472</v>
      </c>
      <c r="GC10">
        <f>INDEX('By Industry'!$C$11:$FS$11,MATCH(CECRCbI!GC1,'By Industry'!$C$12:$FS$12,1))</f>
        <v>0.57191114424965472</v>
      </c>
      <c r="GD10">
        <f>INDEX('By Industry'!$C$11:$FS$11,MATCH(CECRCbI!GD1,'By Industry'!$C$12:$FS$12,1))</f>
        <v>0.57191114424965472</v>
      </c>
      <c r="GE10">
        <f>INDEX('By Industry'!$C$11:$FS$11,MATCH(CECRCbI!GE1,'By Industry'!$C$12:$FS$12,1))</f>
        <v>0.57191114424965472</v>
      </c>
      <c r="GF10">
        <f>INDEX('By Industry'!$C$11:$FS$11,MATCH(CECRCbI!GF1,'By Industry'!$C$12:$FS$12,1))</f>
        <v>0.57191114424965472</v>
      </c>
      <c r="GG10">
        <f>INDEX('By Industry'!$C$11:$FS$11,MATCH(CECRCbI!GG1,'By Industry'!$C$12:$FS$12,1))</f>
        <v>0.57191114424965472</v>
      </c>
      <c r="GH10">
        <f>INDEX('By Industry'!$C$11:$FS$11,MATCH(CECRCbI!GH1,'By Industry'!$C$12:$FS$12,1))</f>
        <v>0.57191114424965472</v>
      </c>
      <c r="GI10">
        <f>INDEX('By Industry'!$C$11:$FS$11,MATCH(CECRCbI!GI1,'By Industry'!$C$12:$FS$12,1))</f>
        <v>0.57191114424965472</v>
      </c>
      <c r="GJ10">
        <f>INDEX('By Industry'!$C$11:$FS$11,MATCH(CECRCbI!GJ1,'By Industry'!$C$12:$FS$12,1))</f>
        <v>0.57191114424965472</v>
      </c>
      <c r="GK10">
        <f>INDEX('By Industry'!$C$11:$FS$11,MATCH(CECRCbI!GK1,'By Industry'!$C$12:$FS$12,1))</f>
        <v>0.57191114424965472</v>
      </c>
      <c r="GL10">
        <f>INDEX('By Industry'!$C$11:$FS$11,MATCH(CECRCbI!GL1,'By Industry'!$C$12:$FS$12,1))</f>
        <v>0.57191114424965472</v>
      </c>
      <c r="GM10">
        <f>INDEX('By Industry'!$C$11:$FS$11,MATCH(CECRCbI!GM1,'By Industry'!$C$12:$FS$12,1))</f>
        <v>0.57191114424965472</v>
      </c>
      <c r="GN10">
        <f>INDEX('By Industry'!$C$11:$FS$11,MATCH(CECRCbI!GN1,'By Industry'!$C$12:$FS$12,1))</f>
        <v>0.57191114424965472</v>
      </c>
      <c r="GO10">
        <f>INDEX('By Industry'!$C$11:$FS$11,MATCH(CECRCbI!GO1,'By Industry'!$C$12:$FS$12,1))</f>
        <v>0.57191114424965472</v>
      </c>
      <c r="GP10">
        <f>INDEX('By Industry'!$C$11:$FS$11,MATCH(CECRCbI!GP1,'By Industry'!$C$12:$FS$12,1))</f>
        <v>0.57191114424965472</v>
      </c>
      <c r="GQ10">
        <f>INDEX('By Industry'!$C$11:$FS$11,MATCH(CECRCbI!GQ1,'By Industry'!$C$12:$FS$12,1))</f>
        <v>0.57191114424965472</v>
      </c>
      <c r="GR10">
        <f>INDEX('By Industry'!$C$11:$FS$11,MATCH(CECRCbI!GR1,'By Industry'!$C$12:$FS$12,1))</f>
        <v>0.57191114424965472</v>
      </c>
      <c r="GS10">
        <f>INDEX('By Industry'!$C$11:$FS$11,MATCH(CECRCbI!GS1,'By Industry'!$C$12:$FS$12,1))</f>
        <v>0.57191114424965472</v>
      </c>
    </row>
    <row r="11" spans="1:201" x14ac:dyDescent="0.35">
      <c r="A11" t="s">
        <v>25</v>
      </c>
      <c r="B11">
        <f>INDEX('By Industry'!$C$15:$K$15,MATCH(CECRCbI!B1,'By Industry'!$C$16:$K$16,1))</f>
        <v>0</v>
      </c>
      <c r="C11">
        <f>INDEX('By Industry'!$C$15:$K$15,MATCH(CECRCbI!C1,'By Industry'!$C$16:$K$16,1))</f>
        <v>0</v>
      </c>
      <c r="D11">
        <f>INDEX('By Industry'!$C$15:$K$15,MATCH(CECRCbI!D1,'By Industry'!$C$16:$K$16,1))</f>
        <v>0</v>
      </c>
      <c r="E11">
        <f>INDEX('By Industry'!$C$15:$K$15,MATCH(CECRCbI!E1,'By Industry'!$C$16:$K$16,1))</f>
        <v>0</v>
      </c>
      <c r="F11">
        <f>INDEX('By Industry'!$C$15:$K$15,MATCH(CECRCbI!F1,'By Industry'!$C$16:$K$16,1))</f>
        <v>0</v>
      </c>
      <c r="G11">
        <f>INDEX('By Industry'!$C$15:$K$15,MATCH(CECRCbI!G1,'By Industry'!$C$16:$K$16,1))</f>
        <v>0</v>
      </c>
      <c r="H11">
        <f>INDEX('By Industry'!$C$15:$K$15,MATCH(CECRCbI!H1,'By Industry'!$C$16:$K$16,1))</f>
        <v>0</v>
      </c>
      <c r="I11">
        <f>INDEX('By Industry'!$C$15:$K$15,MATCH(CECRCbI!I1,'By Industry'!$C$16:$K$16,1))</f>
        <v>0</v>
      </c>
      <c r="J11">
        <f>INDEX('By Industry'!$C$15:$K$15,MATCH(CECRCbI!J1,'By Industry'!$C$16:$K$16,1))</f>
        <v>0</v>
      </c>
      <c r="K11">
        <f>INDEX('By Industry'!$C$15:$K$15,MATCH(CECRCbI!K1,'By Industry'!$C$16:$K$16,1))</f>
        <v>0</v>
      </c>
      <c r="L11">
        <f>INDEX('By Industry'!$C$15:$K$15,MATCH(CECRCbI!L1,'By Industry'!$C$16:$K$16,1))</f>
        <v>0</v>
      </c>
      <c r="M11">
        <f>INDEX('By Industry'!$C$15:$K$15,MATCH(CECRCbI!M1,'By Industry'!$C$16:$K$16,1))</f>
        <v>0</v>
      </c>
      <c r="N11">
        <f>INDEX('By Industry'!$C$15:$K$15,MATCH(CECRCbI!N1,'By Industry'!$C$16:$K$16,1))</f>
        <v>0</v>
      </c>
      <c r="O11">
        <f>INDEX('By Industry'!$C$15:$K$15,MATCH(CECRCbI!O1,'By Industry'!$C$16:$K$16,1))</f>
        <v>0</v>
      </c>
      <c r="P11">
        <f>INDEX('By Industry'!$C$15:$K$15,MATCH(CECRCbI!P1,'By Industry'!$C$16:$K$16,1))</f>
        <v>0</v>
      </c>
      <c r="Q11">
        <f>INDEX('By Industry'!$C$15:$K$15,MATCH(CECRCbI!Q1,'By Industry'!$C$16:$K$16,1))</f>
        <v>0</v>
      </c>
      <c r="R11">
        <f>INDEX('By Industry'!$C$15:$K$15,MATCH(CECRCbI!R1,'By Industry'!$C$16:$K$16,1))</f>
        <v>0</v>
      </c>
      <c r="S11">
        <f>INDEX('By Industry'!$C$15:$K$15,MATCH(CECRCbI!S1,'By Industry'!$C$16:$K$16,1))</f>
        <v>0</v>
      </c>
      <c r="T11">
        <f>INDEX('By Industry'!$C$15:$K$15,MATCH(CECRCbI!T1,'By Industry'!$C$16:$K$16,1))</f>
        <v>0</v>
      </c>
      <c r="U11">
        <f>INDEX('By Industry'!$C$15:$K$15,MATCH(CECRCbI!U1,'By Industry'!$C$16:$K$16,1))</f>
        <v>0</v>
      </c>
      <c r="V11">
        <f>INDEX('By Industry'!$C$15:$K$15,MATCH(CECRCbI!V1,'By Industry'!$C$16:$K$16,1))</f>
        <v>0</v>
      </c>
      <c r="W11">
        <f>INDEX('By Industry'!$C$15:$K$15,MATCH(CECRCbI!W1,'By Industry'!$C$16:$K$16,1))</f>
        <v>0</v>
      </c>
      <c r="X11">
        <f>INDEX('By Industry'!$C$15:$K$15,MATCH(CECRCbI!X1,'By Industry'!$C$16:$K$16,1))</f>
        <v>0</v>
      </c>
      <c r="Y11">
        <f>INDEX('By Industry'!$C$15:$K$15,MATCH(CECRCbI!Y1,'By Industry'!$C$16:$K$16,1))</f>
        <v>0</v>
      </c>
      <c r="Z11">
        <f>INDEX('By Industry'!$C$15:$K$15,MATCH(CECRCbI!Z1,'By Industry'!$C$16:$K$16,1))</f>
        <v>0</v>
      </c>
      <c r="AA11">
        <f>INDEX('By Industry'!$C$15:$K$15,MATCH(CECRCbI!AA1,'By Industry'!$C$16:$K$16,1))</f>
        <v>0</v>
      </c>
      <c r="AB11">
        <f>INDEX('By Industry'!$C$15:$K$15,MATCH(CECRCbI!AB1,'By Industry'!$C$16:$K$16,1))</f>
        <v>0</v>
      </c>
      <c r="AC11">
        <f>INDEX('By Industry'!$C$15:$K$15,MATCH(CECRCbI!AC1,'By Industry'!$C$16:$K$16,1))</f>
        <v>0</v>
      </c>
      <c r="AD11">
        <f>INDEX('By Industry'!$C$15:$K$15,MATCH(CECRCbI!AD1,'By Industry'!$C$16:$K$16,1))</f>
        <v>0</v>
      </c>
      <c r="AE11">
        <f>INDEX('By Industry'!$C$15:$K$15,MATCH(CECRCbI!AE1,'By Industry'!$C$16:$K$16,1))</f>
        <v>0</v>
      </c>
      <c r="AF11">
        <f>INDEX('By Industry'!$C$15:$K$15,MATCH(CECRCbI!AF1,'By Industry'!$C$16:$K$16,1))</f>
        <v>2.9351728407862515E-2</v>
      </c>
      <c r="AG11">
        <f>INDEX('By Industry'!$C$15:$K$15,MATCH(CECRCbI!AG1,'By Industry'!$C$16:$K$16,1))</f>
        <v>2.9351728407862515E-2</v>
      </c>
      <c r="AH11">
        <f>INDEX('By Industry'!$C$15:$K$15,MATCH(CECRCbI!AH1,'By Industry'!$C$16:$K$16,1))</f>
        <v>2.9351728407862515E-2</v>
      </c>
      <c r="AI11">
        <f>INDEX('By Industry'!$C$15:$K$15,MATCH(CECRCbI!AI1,'By Industry'!$C$16:$K$16,1))</f>
        <v>2.9351728407862515E-2</v>
      </c>
      <c r="AJ11">
        <f>INDEX('By Industry'!$C$15:$K$15,MATCH(CECRCbI!AJ1,'By Industry'!$C$16:$K$16,1))</f>
        <v>2.9351728407862515E-2</v>
      </c>
      <c r="AK11">
        <f>INDEX('By Industry'!$C$15:$K$15,MATCH(CECRCbI!AK1,'By Industry'!$C$16:$K$16,1))</f>
        <v>2.9351728407862515E-2</v>
      </c>
      <c r="AL11">
        <f>INDEX('By Industry'!$C$15:$K$15,MATCH(CECRCbI!AL1,'By Industry'!$C$16:$K$16,1))</f>
        <v>2.9351728407862515E-2</v>
      </c>
      <c r="AM11">
        <f>INDEX('By Industry'!$C$15:$K$15,MATCH(CECRCbI!AM1,'By Industry'!$C$16:$K$16,1))</f>
        <v>2.9351728407862515E-2</v>
      </c>
      <c r="AN11">
        <f>INDEX('By Industry'!$C$15:$K$15,MATCH(CECRCbI!AN1,'By Industry'!$C$16:$K$16,1))</f>
        <v>2.9351728407862515E-2</v>
      </c>
      <c r="AO11">
        <f>INDEX('By Industry'!$C$15:$K$15,MATCH(CECRCbI!AO1,'By Industry'!$C$16:$K$16,1))</f>
        <v>2.9351728407862515E-2</v>
      </c>
      <c r="AP11">
        <f>INDEX('By Industry'!$C$15:$K$15,MATCH(CECRCbI!AP1,'By Industry'!$C$16:$K$16,1))</f>
        <v>2.9351728407862515E-2</v>
      </c>
      <c r="AQ11">
        <f>INDEX('By Industry'!$C$15:$K$15,MATCH(CECRCbI!AQ1,'By Industry'!$C$16:$K$16,1))</f>
        <v>2.9351728407862515E-2</v>
      </c>
      <c r="AR11">
        <f>INDEX('By Industry'!$C$15:$K$15,MATCH(CECRCbI!AR1,'By Industry'!$C$16:$K$16,1))</f>
        <v>2.9351728407862515E-2</v>
      </c>
      <c r="AS11">
        <f>INDEX('By Industry'!$C$15:$K$15,MATCH(CECRCbI!AS1,'By Industry'!$C$16:$K$16,1))</f>
        <v>2.9351728407862515E-2</v>
      </c>
      <c r="AT11">
        <f>INDEX('By Industry'!$C$15:$K$15,MATCH(CECRCbI!AT1,'By Industry'!$C$16:$K$16,1))</f>
        <v>2.9351728407862515E-2</v>
      </c>
      <c r="AU11">
        <f>INDEX('By Industry'!$C$15:$K$15,MATCH(CECRCbI!AU1,'By Industry'!$C$16:$K$16,1))</f>
        <v>2.9351728407862515E-2</v>
      </c>
      <c r="AV11">
        <f>INDEX('By Industry'!$C$15:$K$15,MATCH(CECRCbI!AV1,'By Industry'!$C$16:$K$16,1))</f>
        <v>2.9351728407862515E-2</v>
      </c>
      <c r="AW11">
        <f>INDEX('By Industry'!$C$15:$K$15,MATCH(CECRCbI!AW1,'By Industry'!$C$16:$K$16,1))</f>
        <v>2.9351728407862515E-2</v>
      </c>
      <c r="AX11">
        <f>INDEX('By Industry'!$C$15:$K$15,MATCH(CECRCbI!AX1,'By Industry'!$C$16:$K$16,1))</f>
        <v>2.9351728407862515E-2</v>
      </c>
      <c r="AY11">
        <f>INDEX('By Industry'!$C$15:$K$15,MATCH(CECRCbI!AY1,'By Industry'!$C$16:$K$16,1))</f>
        <v>2.9351728407862515E-2</v>
      </c>
      <c r="AZ11">
        <f>INDEX('By Industry'!$C$15:$K$15,MATCH(CECRCbI!AZ1,'By Industry'!$C$16:$K$16,1))</f>
        <v>2.9351728407862515E-2</v>
      </c>
      <c r="BA11">
        <f>INDEX('By Industry'!$C$15:$K$15,MATCH(CECRCbI!BA1,'By Industry'!$C$16:$K$16,1))</f>
        <v>2.9351728407862515E-2</v>
      </c>
      <c r="BB11">
        <f>INDEX('By Industry'!$C$15:$K$15,MATCH(CECRCbI!BB1,'By Industry'!$C$16:$K$16,1))</f>
        <v>2.9351728407862515E-2</v>
      </c>
      <c r="BC11">
        <f>INDEX('By Industry'!$C$15:$K$15,MATCH(CECRCbI!BC1,'By Industry'!$C$16:$K$16,1))</f>
        <v>2.9351728407862515E-2</v>
      </c>
      <c r="BD11">
        <f>INDEX('By Industry'!$C$15:$K$15,MATCH(CECRCbI!BD1,'By Industry'!$C$16:$K$16,1))</f>
        <v>2.9351728407862515E-2</v>
      </c>
      <c r="BE11">
        <f>INDEX('By Industry'!$C$15:$K$15,MATCH(CECRCbI!BE1,'By Industry'!$C$16:$K$16,1))</f>
        <v>2.9351728407862515E-2</v>
      </c>
      <c r="BF11">
        <f>INDEX('By Industry'!$C$15:$K$15,MATCH(CECRCbI!BF1,'By Industry'!$C$16:$K$16,1))</f>
        <v>3.4685522968450226E-2</v>
      </c>
      <c r="BG11">
        <f>INDEX('By Industry'!$C$15:$K$15,MATCH(CECRCbI!BG1,'By Industry'!$C$16:$K$16,1))</f>
        <v>3.4685522968450226E-2</v>
      </c>
      <c r="BH11">
        <f>INDEX('By Industry'!$C$15:$K$15,MATCH(CECRCbI!BH1,'By Industry'!$C$16:$K$16,1))</f>
        <v>3.4685522968450226E-2</v>
      </c>
      <c r="BI11">
        <f>INDEX('By Industry'!$C$15:$K$15,MATCH(CECRCbI!BI1,'By Industry'!$C$16:$K$16,1))</f>
        <v>3.4685522968450226E-2</v>
      </c>
      <c r="BJ11">
        <f>INDEX('By Industry'!$C$15:$K$15,MATCH(CECRCbI!BJ1,'By Industry'!$C$16:$K$16,1))</f>
        <v>3.4685522968450226E-2</v>
      </c>
      <c r="BK11">
        <f>INDEX('By Industry'!$C$15:$K$15,MATCH(CECRCbI!BK1,'By Industry'!$C$16:$K$16,1))</f>
        <v>3.4685522968450226E-2</v>
      </c>
      <c r="BL11">
        <f>INDEX('By Industry'!$C$15:$K$15,MATCH(CECRCbI!BL1,'By Industry'!$C$16:$K$16,1))</f>
        <v>3.4685522968450226E-2</v>
      </c>
      <c r="BM11">
        <f>INDEX('By Industry'!$C$15:$K$15,MATCH(CECRCbI!BM1,'By Industry'!$C$16:$K$16,1))</f>
        <v>7.6427640564958779E-2</v>
      </c>
      <c r="BN11">
        <f>INDEX('By Industry'!$C$15:$K$15,MATCH(CECRCbI!BN1,'By Industry'!$C$16:$K$16,1))</f>
        <v>0.10383636008959334</v>
      </c>
      <c r="BO11">
        <f>INDEX('By Industry'!$C$15:$K$15,MATCH(CECRCbI!BO1,'By Industry'!$C$16:$K$16,1))</f>
        <v>0.10383636008959334</v>
      </c>
      <c r="BP11">
        <f>INDEX('By Industry'!$C$15:$K$15,MATCH(CECRCbI!BP1,'By Industry'!$C$16:$K$16,1))</f>
        <v>0.10383636008959334</v>
      </c>
      <c r="BQ11">
        <f>INDEX('By Industry'!$C$15:$K$15,MATCH(CECRCbI!BQ1,'By Industry'!$C$16:$K$16,1))</f>
        <v>0.10383636008959334</v>
      </c>
      <c r="BR11">
        <f>INDEX('By Industry'!$C$15:$K$15,MATCH(CECRCbI!BR1,'By Industry'!$C$16:$K$16,1))</f>
        <v>0.10383636008959334</v>
      </c>
      <c r="BS11">
        <f>INDEX('By Industry'!$C$15:$K$15,MATCH(CECRCbI!BS1,'By Industry'!$C$16:$K$16,1))</f>
        <v>0.10383636008959334</v>
      </c>
      <c r="BT11">
        <f>INDEX('By Industry'!$C$15:$K$15,MATCH(CECRCbI!BT1,'By Industry'!$C$16:$K$16,1))</f>
        <v>0.10383636008959334</v>
      </c>
      <c r="BU11">
        <f>INDEX('By Industry'!$C$15:$K$15,MATCH(CECRCbI!BU1,'By Industry'!$C$16:$K$16,1))</f>
        <v>0.10383636008959334</v>
      </c>
      <c r="BV11">
        <f>INDEX('By Industry'!$C$15:$K$15,MATCH(CECRCbI!BV1,'By Industry'!$C$16:$K$16,1))</f>
        <v>0.10383636008959334</v>
      </c>
      <c r="BW11">
        <f>INDEX('By Industry'!$C$15:$K$15,MATCH(CECRCbI!BW1,'By Industry'!$C$16:$K$16,1))</f>
        <v>0.10383636008959334</v>
      </c>
      <c r="BX11">
        <f>INDEX('By Industry'!$C$15:$K$15,MATCH(CECRCbI!BX1,'By Industry'!$C$16:$K$16,1))</f>
        <v>0.10383636008959334</v>
      </c>
      <c r="BY11">
        <f>INDEX('By Industry'!$C$15:$K$15,MATCH(CECRCbI!BY1,'By Industry'!$C$16:$K$16,1))</f>
        <v>0.10383636008959334</v>
      </c>
      <c r="BZ11">
        <f>INDEX('By Industry'!$C$15:$K$15,MATCH(CECRCbI!BZ1,'By Industry'!$C$16:$K$16,1))</f>
        <v>0.10383636008959334</v>
      </c>
      <c r="CA11">
        <f>INDEX('By Industry'!$C$15:$K$15,MATCH(CECRCbI!CA1,'By Industry'!$C$16:$K$16,1))</f>
        <v>0.10383636008959334</v>
      </c>
      <c r="CB11">
        <f>INDEX('By Industry'!$C$15:$K$15,MATCH(CECRCbI!CB1,'By Industry'!$C$16:$K$16,1))</f>
        <v>0.10383636008959334</v>
      </c>
      <c r="CC11">
        <f>INDEX('By Industry'!$C$15:$K$15,MATCH(CECRCbI!CC1,'By Industry'!$C$16:$K$16,1))</f>
        <v>0.10383636008959334</v>
      </c>
      <c r="CD11">
        <f>INDEX('By Industry'!$C$15:$K$15,MATCH(CECRCbI!CD1,'By Industry'!$C$16:$K$16,1))</f>
        <v>0.10383636008959334</v>
      </c>
      <c r="CE11">
        <f>INDEX('By Industry'!$C$15:$K$15,MATCH(CECRCbI!CE1,'By Industry'!$C$16:$K$16,1))</f>
        <v>0.10383636008959334</v>
      </c>
      <c r="CF11">
        <f>INDEX('By Industry'!$C$15:$K$15,MATCH(CECRCbI!CF1,'By Industry'!$C$16:$K$16,1))</f>
        <v>0.10383636008959334</v>
      </c>
      <c r="CG11">
        <f>INDEX('By Industry'!$C$15:$K$15,MATCH(CECRCbI!CG1,'By Industry'!$C$16:$K$16,1))</f>
        <v>0.10383636008959334</v>
      </c>
      <c r="CH11">
        <f>INDEX('By Industry'!$C$15:$K$15,MATCH(CECRCbI!CH1,'By Industry'!$C$16:$K$16,1))</f>
        <v>0.10383636008959334</v>
      </c>
      <c r="CI11">
        <f>INDEX('By Industry'!$C$15:$K$15,MATCH(CECRCbI!CI1,'By Industry'!$C$16:$K$16,1))</f>
        <v>0.10383636008959334</v>
      </c>
      <c r="CJ11">
        <f>INDEX('By Industry'!$C$15:$K$15,MATCH(CECRCbI!CJ1,'By Industry'!$C$16:$K$16,1))</f>
        <v>0.10383636008959334</v>
      </c>
      <c r="CK11">
        <f>INDEX('By Industry'!$C$15:$K$15,MATCH(CECRCbI!CK1,'By Industry'!$C$16:$K$16,1))</f>
        <v>0.10383636008959334</v>
      </c>
      <c r="CL11">
        <f>INDEX('By Industry'!$C$15:$K$15,MATCH(CECRCbI!CL1,'By Industry'!$C$16:$K$16,1))</f>
        <v>0.10383636008959334</v>
      </c>
      <c r="CM11">
        <f>INDEX('By Industry'!$C$15:$K$15,MATCH(CECRCbI!CM1,'By Industry'!$C$16:$K$16,1))</f>
        <v>0.10383636008959334</v>
      </c>
      <c r="CN11">
        <f>INDEX('By Industry'!$C$15:$K$15,MATCH(CECRCbI!CN1,'By Industry'!$C$16:$K$16,1))</f>
        <v>0.10383636008959334</v>
      </c>
      <c r="CO11">
        <f>INDEX('By Industry'!$C$15:$K$15,MATCH(CECRCbI!CO1,'By Industry'!$C$16:$K$16,1))</f>
        <v>0.10383636008959334</v>
      </c>
      <c r="CP11">
        <f>INDEX('By Industry'!$C$15:$K$15,MATCH(CECRCbI!CP1,'By Industry'!$C$16:$K$16,1))</f>
        <v>0.10383636008959334</v>
      </c>
      <c r="CQ11">
        <f>INDEX('By Industry'!$C$15:$K$15,MATCH(CECRCbI!CQ1,'By Industry'!$C$16:$K$16,1))</f>
        <v>0.10383636008959334</v>
      </c>
      <c r="CR11">
        <f>INDEX('By Industry'!$C$15:$K$15,MATCH(CECRCbI!CR1,'By Industry'!$C$16:$K$16,1))</f>
        <v>0.10383636008959334</v>
      </c>
      <c r="CS11">
        <f>INDEX('By Industry'!$C$15:$K$15,MATCH(CECRCbI!CS1,'By Industry'!$C$16:$K$16,1))</f>
        <v>0.10383636008959334</v>
      </c>
      <c r="CT11">
        <f>INDEX('By Industry'!$C$15:$K$15,MATCH(CECRCbI!CT1,'By Industry'!$C$16:$K$16,1))</f>
        <v>0.10383636008959334</v>
      </c>
      <c r="CU11">
        <f>INDEX('By Industry'!$C$15:$K$15,MATCH(CECRCbI!CU1,'By Industry'!$C$16:$K$16,1))</f>
        <v>0.10383636008959334</v>
      </c>
      <c r="CV11">
        <f>INDEX('By Industry'!$C$15:$K$15,MATCH(CECRCbI!CV1,'By Industry'!$C$16:$K$16,1))</f>
        <v>0.10383636008959334</v>
      </c>
      <c r="CW11">
        <f>INDEX('By Industry'!$C$15:$K$15,MATCH(CECRCbI!CW1,'By Industry'!$C$16:$K$16,1))</f>
        <v>0.10383636008959334</v>
      </c>
      <c r="CX11">
        <f>INDEX('By Industry'!$C$15:$K$15,MATCH(CECRCbI!CX1,'By Industry'!$C$16:$K$16,1))</f>
        <v>0.10383636008959334</v>
      </c>
      <c r="CY11">
        <f>INDEX('By Industry'!$C$15:$K$15,MATCH(CECRCbI!CY1,'By Industry'!$C$16:$K$16,1))</f>
        <v>0.10383636008959334</v>
      </c>
      <c r="CZ11">
        <f>INDEX('By Industry'!$C$15:$K$15,MATCH(CECRCbI!CZ1,'By Industry'!$C$16:$K$16,1))</f>
        <v>0.10383636008959334</v>
      </c>
      <c r="DA11">
        <f>INDEX('By Industry'!$C$15:$K$15,MATCH(CECRCbI!DA1,'By Industry'!$C$16:$K$16,1))</f>
        <v>0.10383636008959334</v>
      </c>
      <c r="DB11">
        <f>INDEX('By Industry'!$C$15:$K$15,MATCH(CECRCbI!DB1,'By Industry'!$C$16:$K$16,1))</f>
        <v>0.10383636008959334</v>
      </c>
      <c r="DC11">
        <f>INDEX('By Industry'!$C$15:$K$15,MATCH(CECRCbI!DC1,'By Industry'!$C$16:$K$16,1))</f>
        <v>0.10383636008959334</v>
      </c>
      <c r="DD11">
        <f>INDEX('By Industry'!$C$15:$K$15,MATCH(CECRCbI!DD1,'By Industry'!$C$16:$K$16,1))</f>
        <v>0.10383636008959334</v>
      </c>
      <c r="DE11">
        <f>INDEX('By Industry'!$C$15:$K$15,MATCH(CECRCbI!DE1,'By Industry'!$C$16:$K$16,1))</f>
        <v>0.10383636008959334</v>
      </c>
      <c r="DF11">
        <f>INDEX('By Industry'!$C$15:$K$15,MATCH(CECRCbI!DF1,'By Industry'!$C$16:$K$16,1))</f>
        <v>0.10383636008959334</v>
      </c>
      <c r="DG11">
        <f>INDEX('By Industry'!$C$15:$K$15,MATCH(CECRCbI!DG1,'By Industry'!$C$16:$K$16,1))</f>
        <v>0.10383636008959334</v>
      </c>
      <c r="DH11">
        <f>INDEX('By Industry'!$C$15:$K$15,MATCH(CECRCbI!DH1,'By Industry'!$C$16:$K$16,1))</f>
        <v>0.10383636008959334</v>
      </c>
      <c r="DI11">
        <f>INDEX('By Industry'!$C$15:$K$15,MATCH(CECRCbI!DI1,'By Industry'!$C$16:$K$16,1))</f>
        <v>0.10383636008959334</v>
      </c>
      <c r="DJ11">
        <f>INDEX('By Industry'!$C$15:$K$15,MATCH(CECRCbI!DJ1,'By Industry'!$C$16:$K$16,1))</f>
        <v>0.10383636008959334</v>
      </c>
      <c r="DK11">
        <f>INDEX('By Industry'!$C$15:$K$15,MATCH(CECRCbI!DK1,'By Industry'!$C$16:$K$16,1))</f>
        <v>0.10723404255319147</v>
      </c>
      <c r="DL11">
        <f>INDEX('By Industry'!$C$15:$K$15,MATCH(CECRCbI!DL1,'By Industry'!$C$16:$K$16,1))</f>
        <v>0.10723404255319147</v>
      </c>
      <c r="DM11">
        <f>INDEX('By Industry'!$C$15:$K$15,MATCH(CECRCbI!DM1,'By Industry'!$C$16:$K$16,1))</f>
        <v>0.10723404255319147</v>
      </c>
      <c r="DN11">
        <f>INDEX('By Industry'!$C$15:$K$15,MATCH(CECRCbI!DN1,'By Industry'!$C$16:$K$16,1))</f>
        <v>0.10723404255319147</v>
      </c>
      <c r="DO11">
        <f>INDEX('By Industry'!$C$15:$K$15,MATCH(CECRCbI!DO1,'By Industry'!$C$16:$K$16,1))</f>
        <v>0.10723404255319147</v>
      </c>
      <c r="DP11">
        <f>INDEX('By Industry'!$C$15:$K$15,MATCH(CECRCbI!DP1,'By Industry'!$C$16:$K$16,1))</f>
        <v>0.10723404255319147</v>
      </c>
      <c r="DQ11">
        <f>INDEX('By Industry'!$C$15:$K$15,MATCH(CECRCbI!DQ1,'By Industry'!$C$16:$K$16,1))</f>
        <v>0.10723404255319147</v>
      </c>
      <c r="DR11">
        <f>INDEX('By Industry'!$C$15:$K$15,MATCH(CECRCbI!DR1,'By Industry'!$C$16:$K$16,1))</f>
        <v>0.10723404255319147</v>
      </c>
      <c r="DS11">
        <f>INDEX('By Industry'!$C$15:$K$15,MATCH(CECRCbI!DS1,'By Industry'!$C$16:$K$16,1))</f>
        <v>0.10723404255319147</v>
      </c>
      <c r="DT11">
        <f>INDEX('By Industry'!$C$15:$K$15,MATCH(CECRCbI!DT1,'By Industry'!$C$16:$K$16,1))</f>
        <v>0.10723404255319147</v>
      </c>
      <c r="DU11">
        <f>INDEX('By Industry'!$C$15:$K$15,MATCH(CECRCbI!DU1,'By Industry'!$C$16:$K$16,1))</f>
        <v>0.10723404255319147</v>
      </c>
      <c r="DV11">
        <f>INDEX('By Industry'!$C$15:$K$15,MATCH(CECRCbI!DV1,'By Industry'!$C$16:$K$16,1))</f>
        <v>0.10723404255319147</v>
      </c>
      <c r="DW11">
        <f>INDEX('By Industry'!$C$15:$K$15,MATCH(CECRCbI!DW1,'By Industry'!$C$16:$K$16,1))</f>
        <v>0.10723404255319147</v>
      </c>
      <c r="DX11">
        <f>INDEX('By Industry'!$C$15:$K$15,MATCH(CECRCbI!DX1,'By Industry'!$C$16:$K$16,1))</f>
        <v>0.10723404255319147</v>
      </c>
      <c r="DY11">
        <f>INDEX('By Industry'!$C$15:$K$15,MATCH(CECRCbI!DY1,'By Industry'!$C$16:$K$16,1))</f>
        <v>0.10723404255319147</v>
      </c>
      <c r="DZ11">
        <f>INDEX('By Industry'!$C$15:$K$15,MATCH(CECRCbI!DZ1,'By Industry'!$C$16:$K$16,1))</f>
        <v>0.10723404255319147</v>
      </c>
      <c r="EA11">
        <f>INDEX('By Industry'!$C$15:$K$15,MATCH(CECRCbI!EA1,'By Industry'!$C$16:$K$16,1))</f>
        <v>0.10723404255319147</v>
      </c>
      <c r="EB11">
        <f>INDEX('By Industry'!$C$15:$K$15,MATCH(CECRCbI!EB1,'By Industry'!$C$16:$K$16,1))</f>
        <v>0.10723404255319147</v>
      </c>
      <c r="EC11">
        <f>INDEX('By Industry'!$C$15:$K$15,MATCH(CECRCbI!EC1,'By Industry'!$C$16:$K$16,1))</f>
        <v>0.10723404255319147</v>
      </c>
      <c r="ED11">
        <f>INDEX('By Industry'!$C$15:$K$15,MATCH(CECRCbI!ED1,'By Industry'!$C$16:$K$16,1))</f>
        <v>0.10723404255319147</v>
      </c>
      <c r="EE11">
        <f>INDEX('By Industry'!$C$15:$K$15,MATCH(CECRCbI!EE1,'By Industry'!$C$16:$K$16,1))</f>
        <v>0.10723404255319147</v>
      </c>
      <c r="EF11">
        <f>INDEX('By Industry'!$C$15:$K$15,MATCH(CECRCbI!EF1,'By Industry'!$C$16:$K$16,1))</f>
        <v>0.10723404255319147</v>
      </c>
      <c r="EG11">
        <f>INDEX('By Industry'!$C$15:$K$15,MATCH(CECRCbI!EG1,'By Industry'!$C$16:$K$16,1))</f>
        <v>0.10723404255319147</v>
      </c>
      <c r="EH11">
        <f>INDEX('By Industry'!$C$15:$K$15,MATCH(CECRCbI!EH1,'By Industry'!$C$16:$K$16,1))</f>
        <v>0.10723404255319147</v>
      </c>
      <c r="EI11">
        <f>INDEX('By Industry'!$C$15:$K$15,MATCH(CECRCbI!EI1,'By Industry'!$C$16:$K$16,1))</f>
        <v>0.10723404255319147</v>
      </c>
      <c r="EJ11">
        <f>INDEX('By Industry'!$C$15:$K$15,MATCH(CECRCbI!EJ1,'By Industry'!$C$16:$K$16,1))</f>
        <v>0.10723404255319147</v>
      </c>
      <c r="EK11">
        <f>INDEX('By Industry'!$C$15:$K$15,MATCH(CECRCbI!EK1,'By Industry'!$C$16:$K$16,1))</f>
        <v>0.10723404255319147</v>
      </c>
      <c r="EL11">
        <f>INDEX('By Industry'!$C$15:$K$15,MATCH(CECRCbI!EL1,'By Industry'!$C$16:$K$16,1))</f>
        <v>0.10723404255319147</v>
      </c>
      <c r="EM11">
        <f>INDEX('By Industry'!$C$15:$K$15,MATCH(CECRCbI!EM1,'By Industry'!$C$16:$K$16,1))</f>
        <v>0.10723404255319147</v>
      </c>
      <c r="EN11">
        <f>INDEX('By Industry'!$C$15:$K$15,MATCH(CECRCbI!EN1,'By Industry'!$C$16:$K$16,1))</f>
        <v>0.10723404255319147</v>
      </c>
      <c r="EO11">
        <f>INDEX('By Industry'!$C$15:$K$15,MATCH(CECRCbI!EO1,'By Industry'!$C$16:$K$16,1))</f>
        <v>0.10723404255319147</v>
      </c>
      <c r="EP11">
        <f>INDEX('By Industry'!$C$15:$K$15,MATCH(CECRCbI!EP1,'By Industry'!$C$16:$K$16,1))</f>
        <v>0.10723404255319147</v>
      </c>
      <c r="EQ11">
        <f>INDEX('By Industry'!$C$15:$K$15,MATCH(CECRCbI!EQ1,'By Industry'!$C$16:$K$16,1))</f>
        <v>0.10723404255319147</v>
      </c>
      <c r="ER11">
        <f>INDEX('By Industry'!$C$15:$K$15,MATCH(CECRCbI!ER1,'By Industry'!$C$16:$K$16,1))</f>
        <v>0.10723404255319147</v>
      </c>
      <c r="ES11">
        <f>INDEX('By Industry'!$C$15:$K$15,MATCH(CECRCbI!ES1,'By Industry'!$C$16:$K$16,1))</f>
        <v>0.10723404255319147</v>
      </c>
      <c r="ET11">
        <f>INDEX('By Industry'!$C$15:$K$15,MATCH(CECRCbI!ET1,'By Industry'!$C$16:$K$16,1))</f>
        <v>0.10723404255319147</v>
      </c>
      <c r="EU11">
        <f>INDEX('By Industry'!$C$15:$K$15,MATCH(CECRCbI!EU1,'By Industry'!$C$16:$K$16,1))</f>
        <v>0.10723404255319147</v>
      </c>
      <c r="EV11">
        <f>INDEX('By Industry'!$C$15:$K$15,MATCH(CECRCbI!EV1,'By Industry'!$C$16:$K$16,1))</f>
        <v>0.10723404255319147</v>
      </c>
      <c r="EW11">
        <f>INDEX('By Industry'!$C$15:$K$15,MATCH(CECRCbI!EW1,'By Industry'!$C$16:$K$16,1))</f>
        <v>0.10723404255319147</v>
      </c>
      <c r="EX11">
        <f>INDEX('By Industry'!$C$15:$K$15,MATCH(CECRCbI!EX1,'By Industry'!$C$16:$K$16,1))</f>
        <v>0.10723404255319147</v>
      </c>
      <c r="EY11">
        <f>INDEX('By Industry'!$C$15:$K$15,MATCH(CECRCbI!EY1,'By Industry'!$C$16:$K$16,1))</f>
        <v>0.10723404255319147</v>
      </c>
      <c r="EZ11">
        <f>INDEX('By Industry'!$C$15:$K$15,MATCH(CECRCbI!EZ1,'By Industry'!$C$16:$K$16,1))</f>
        <v>0.10723404255319147</v>
      </c>
      <c r="FA11">
        <f>INDEX('By Industry'!$C$15:$K$15,MATCH(CECRCbI!FA1,'By Industry'!$C$16:$K$16,1))</f>
        <v>0.10723404255319147</v>
      </c>
      <c r="FB11">
        <f>INDEX('By Industry'!$C$15:$K$15,MATCH(CECRCbI!FB1,'By Industry'!$C$16:$K$16,1))</f>
        <v>0.10723404255319147</v>
      </c>
      <c r="FC11">
        <f>INDEX('By Industry'!$C$15:$K$15,MATCH(CECRCbI!FC1,'By Industry'!$C$16:$K$16,1))</f>
        <v>0.10723404255319147</v>
      </c>
      <c r="FD11">
        <f>INDEX('By Industry'!$C$15:$K$15,MATCH(CECRCbI!FD1,'By Industry'!$C$16:$K$16,1))</f>
        <v>0.10723404255319147</v>
      </c>
      <c r="FE11">
        <f>INDEX('By Industry'!$C$15:$K$15,MATCH(CECRCbI!FE1,'By Industry'!$C$16:$K$16,1))</f>
        <v>0.10723404255319147</v>
      </c>
      <c r="FF11">
        <f>INDEX('By Industry'!$C$15:$K$15,MATCH(CECRCbI!FF1,'By Industry'!$C$16:$K$16,1))</f>
        <v>0.10723404255319147</v>
      </c>
      <c r="FG11">
        <f>INDEX('By Industry'!$C$15:$K$15,MATCH(CECRCbI!FG1,'By Industry'!$C$16:$K$16,1))</f>
        <v>0.10723404255319147</v>
      </c>
      <c r="FH11">
        <f>INDEX('By Industry'!$C$15:$K$15,MATCH(CECRCbI!FH1,'By Industry'!$C$16:$K$16,1))</f>
        <v>0.10723404255319147</v>
      </c>
      <c r="FI11">
        <f>INDEX('By Industry'!$C$15:$K$15,MATCH(CECRCbI!FI1,'By Industry'!$C$16:$K$16,1))</f>
        <v>0.10723404255319147</v>
      </c>
      <c r="FJ11">
        <f>INDEX('By Industry'!$C$15:$K$15,MATCH(CECRCbI!FJ1,'By Industry'!$C$16:$K$16,1))</f>
        <v>0.10723404255319147</v>
      </c>
      <c r="FK11">
        <f>INDEX('By Industry'!$C$15:$K$15,MATCH(CECRCbI!FK1,'By Industry'!$C$16:$K$16,1))</f>
        <v>0.10723404255319147</v>
      </c>
      <c r="FL11">
        <f>INDEX('By Industry'!$C$15:$K$15,MATCH(CECRCbI!FL1,'By Industry'!$C$16:$K$16,1))</f>
        <v>0.10723404255319147</v>
      </c>
      <c r="FM11">
        <f>INDEX('By Industry'!$C$15:$K$15,MATCH(CECRCbI!FM1,'By Industry'!$C$16:$K$16,1))</f>
        <v>0.10723404255319147</v>
      </c>
      <c r="FN11">
        <f>INDEX('By Industry'!$C$15:$K$15,MATCH(CECRCbI!FN1,'By Industry'!$C$16:$K$16,1))</f>
        <v>0.10723404255319147</v>
      </c>
      <c r="FO11">
        <f>INDEX('By Industry'!$C$15:$K$15,MATCH(CECRCbI!FO1,'By Industry'!$C$16:$K$16,1))</f>
        <v>0.10723404255319147</v>
      </c>
      <c r="FP11">
        <f>INDEX('By Industry'!$C$15:$K$15,MATCH(CECRCbI!FP1,'By Industry'!$C$16:$K$16,1))</f>
        <v>0.10723404255319147</v>
      </c>
      <c r="FQ11">
        <f>INDEX('By Industry'!$C$15:$K$15,MATCH(CECRCbI!FQ1,'By Industry'!$C$16:$K$16,1))</f>
        <v>0.10723404255319147</v>
      </c>
      <c r="FR11">
        <f>INDEX('By Industry'!$C$15:$K$15,MATCH(CECRCbI!FR1,'By Industry'!$C$16:$K$16,1))</f>
        <v>0.10723404255319147</v>
      </c>
      <c r="FS11">
        <f>INDEX('By Industry'!$C$15:$K$15,MATCH(CECRCbI!FS1,'By Industry'!$C$16:$K$16,1))</f>
        <v>0.10723404255319147</v>
      </c>
      <c r="FT11">
        <f>INDEX('By Industry'!$C$15:$K$15,MATCH(CECRCbI!FT1,'By Industry'!$C$16:$K$16,1))</f>
        <v>0.10723404255319147</v>
      </c>
      <c r="FU11">
        <f>INDEX('By Industry'!$C$15:$K$15,MATCH(CECRCbI!FU1,'By Industry'!$C$16:$K$16,1))</f>
        <v>0.10723404255319147</v>
      </c>
      <c r="FV11">
        <f>INDEX('By Industry'!$C$15:$K$15,MATCH(CECRCbI!FV1,'By Industry'!$C$16:$K$16,1))</f>
        <v>0.10723404255319147</v>
      </c>
      <c r="FW11">
        <f>INDEX('By Industry'!$C$15:$K$15,MATCH(CECRCbI!FW1,'By Industry'!$C$16:$K$16,1))</f>
        <v>0.10723404255319147</v>
      </c>
      <c r="FX11">
        <f>INDEX('By Industry'!$C$15:$K$15,MATCH(CECRCbI!FX1,'By Industry'!$C$16:$K$16,1))</f>
        <v>0.10723404255319147</v>
      </c>
      <c r="FY11">
        <f>INDEX('By Industry'!$C$15:$K$15,MATCH(CECRCbI!FY1,'By Industry'!$C$16:$K$16,1))</f>
        <v>0.10723404255319147</v>
      </c>
      <c r="FZ11">
        <f>INDEX('By Industry'!$C$15:$K$15,MATCH(CECRCbI!FZ1,'By Industry'!$C$16:$K$16,1))</f>
        <v>0.10723404255319147</v>
      </c>
      <c r="GA11">
        <f>INDEX('By Industry'!$C$15:$K$15,MATCH(CECRCbI!GA1,'By Industry'!$C$16:$K$16,1))</f>
        <v>0.10723404255319147</v>
      </c>
      <c r="GB11">
        <f>INDEX('By Industry'!$C$15:$K$15,MATCH(CECRCbI!GB1,'By Industry'!$C$16:$K$16,1))</f>
        <v>0.10723404255319147</v>
      </c>
      <c r="GC11">
        <f>INDEX('By Industry'!$C$15:$K$15,MATCH(CECRCbI!GC1,'By Industry'!$C$16:$K$16,1))</f>
        <v>0.10723404255319147</v>
      </c>
      <c r="GD11">
        <f>INDEX('By Industry'!$C$15:$K$15,MATCH(CECRCbI!GD1,'By Industry'!$C$16:$K$16,1))</f>
        <v>0.10723404255319147</v>
      </c>
      <c r="GE11">
        <f>INDEX('By Industry'!$C$15:$K$15,MATCH(CECRCbI!GE1,'By Industry'!$C$16:$K$16,1))</f>
        <v>0.10723404255319147</v>
      </c>
      <c r="GF11">
        <f>INDEX('By Industry'!$C$15:$K$15,MATCH(CECRCbI!GF1,'By Industry'!$C$16:$K$16,1))</f>
        <v>0.10723404255319147</v>
      </c>
      <c r="GG11">
        <f>INDEX('By Industry'!$C$15:$K$15,MATCH(CECRCbI!GG1,'By Industry'!$C$16:$K$16,1))</f>
        <v>0.10723404255319147</v>
      </c>
      <c r="GH11">
        <f>INDEX('By Industry'!$C$15:$K$15,MATCH(CECRCbI!GH1,'By Industry'!$C$16:$K$16,1))</f>
        <v>0.10723404255319147</v>
      </c>
      <c r="GI11">
        <f>INDEX('By Industry'!$C$15:$K$15,MATCH(CECRCbI!GI1,'By Industry'!$C$16:$K$16,1))</f>
        <v>0.10723404255319147</v>
      </c>
      <c r="GJ11">
        <f>INDEX('By Industry'!$C$15:$K$15,MATCH(CECRCbI!GJ1,'By Industry'!$C$16:$K$16,1))</f>
        <v>0.10723404255319147</v>
      </c>
      <c r="GK11">
        <f>INDEX('By Industry'!$C$15:$K$15,MATCH(CECRCbI!GK1,'By Industry'!$C$16:$K$16,1))</f>
        <v>0.10723404255319147</v>
      </c>
      <c r="GL11">
        <f>INDEX('By Industry'!$C$15:$K$15,MATCH(CECRCbI!GL1,'By Industry'!$C$16:$K$16,1))</f>
        <v>0.10723404255319147</v>
      </c>
      <c r="GM11">
        <f>INDEX('By Industry'!$C$15:$K$15,MATCH(CECRCbI!GM1,'By Industry'!$C$16:$K$16,1))</f>
        <v>0.10723404255319147</v>
      </c>
      <c r="GN11">
        <f>INDEX('By Industry'!$C$15:$K$15,MATCH(CECRCbI!GN1,'By Industry'!$C$16:$K$16,1))</f>
        <v>0.10723404255319147</v>
      </c>
      <c r="GO11">
        <f>INDEX('By Industry'!$C$15:$K$15,MATCH(CECRCbI!GO1,'By Industry'!$C$16:$K$16,1))</f>
        <v>0.10723404255319147</v>
      </c>
      <c r="GP11">
        <f>INDEX('By Industry'!$C$15:$K$15,MATCH(CECRCbI!GP1,'By Industry'!$C$16:$K$16,1))</f>
        <v>0.10723404255319147</v>
      </c>
      <c r="GQ11">
        <f>INDEX('By Industry'!$C$15:$K$15,MATCH(CECRCbI!GQ1,'By Industry'!$C$16:$K$16,1))</f>
        <v>0.10723404255319147</v>
      </c>
      <c r="GR11">
        <f>INDEX('By Industry'!$C$15:$K$15,MATCH(CECRCbI!GR1,'By Industry'!$C$16:$K$16,1))</f>
        <v>0.10723404255319147</v>
      </c>
      <c r="GS11">
        <f>INDEX('By Industry'!$C$15:$K$15,MATCH(CECRCbI!GS1,'By Industry'!$C$16:$K$16,1))</f>
        <v>0.10723404255319147</v>
      </c>
    </row>
    <row r="12" spans="1:201" x14ac:dyDescent="0.35">
      <c r="A12" t="s">
        <v>102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row>
    <row r="13" spans="1:201" x14ac:dyDescent="0.35">
      <c r="A13" t="s">
        <v>103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row>
    <row r="14" spans="1:201" x14ac:dyDescent="0.35">
      <c r="A14" t="s">
        <v>18</v>
      </c>
      <c r="B14">
        <f>INDEX('By Industry'!$C$3:$CP$3,MATCH(CECRCbI!B1,'By Industry'!$C$4:$CP$4,1))</f>
        <v>0</v>
      </c>
      <c r="C14">
        <f>INDEX('By Industry'!$C$3:$CP$3,MATCH(CECRCbI!C1,'By Industry'!$C$4:$CP$4,1))</f>
        <v>0</v>
      </c>
      <c r="D14">
        <f>INDEX('By Industry'!$C$3:$CP$3,MATCH(CECRCbI!D1,'By Industry'!$C$4:$CP$4,1))</f>
        <v>0</v>
      </c>
      <c r="E14">
        <f>INDEX('By Industry'!$C$3:$CP$3,MATCH(CECRCbI!E1,'By Industry'!$C$4:$CP$4,1))</f>
        <v>0</v>
      </c>
      <c r="F14">
        <f>INDEX('By Industry'!$C$3:$CP$3,MATCH(CECRCbI!F1,'By Industry'!$C$4:$CP$4,1))</f>
        <v>0</v>
      </c>
      <c r="G14">
        <f>INDEX('By Industry'!$C$3:$CP$3,MATCH(CECRCbI!G1,'By Industry'!$C$4:$CP$4,1))</f>
        <v>0</v>
      </c>
      <c r="H14">
        <f>INDEX('By Industry'!$C$3:$CP$3,MATCH(CECRCbI!H1,'By Industry'!$C$4:$CP$4,1))</f>
        <v>0</v>
      </c>
      <c r="I14">
        <f>INDEX('By Industry'!$C$3:$CP$3,MATCH(CECRCbI!I1,'By Industry'!$C$4:$CP$4,1))</f>
        <v>0</v>
      </c>
      <c r="J14">
        <f>INDEX('By Industry'!$C$3:$CP$3,MATCH(CECRCbI!J1,'By Industry'!$C$4:$CP$4,1))</f>
        <v>0</v>
      </c>
      <c r="K14">
        <f>INDEX('By Industry'!$C$3:$CP$3,MATCH(CECRCbI!K1,'By Industry'!$C$4:$CP$4,1))</f>
        <v>0</v>
      </c>
      <c r="L14">
        <f>INDEX('By Industry'!$C$3:$CP$3,MATCH(CECRCbI!L1,'By Industry'!$C$4:$CP$4,1))</f>
        <v>0</v>
      </c>
      <c r="M14">
        <f>INDEX('By Industry'!$C$3:$CP$3,MATCH(CECRCbI!M1,'By Industry'!$C$4:$CP$4,1))</f>
        <v>0</v>
      </c>
      <c r="N14">
        <f>INDEX('By Industry'!$C$3:$CP$3,MATCH(CECRCbI!N1,'By Industry'!$C$4:$CP$4,1))</f>
        <v>0</v>
      </c>
      <c r="O14">
        <f>INDEX('By Industry'!$C$3:$CP$3,MATCH(CECRCbI!O1,'By Industry'!$C$4:$CP$4,1))</f>
        <v>0</v>
      </c>
      <c r="P14">
        <f>INDEX('By Industry'!$C$3:$CP$3,MATCH(CECRCbI!P1,'By Industry'!$C$4:$CP$4,1))</f>
        <v>0</v>
      </c>
      <c r="Q14">
        <f>INDEX('By Industry'!$C$3:$CP$3,MATCH(CECRCbI!Q1,'By Industry'!$C$4:$CP$4,1))</f>
        <v>0</v>
      </c>
      <c r="R14">
        <f>INDEX('By Industry'!$C$3:$CP$3,MATCH(CECRCbI!R1,'By Industry'!$C$4:$CP$4,1))</f>
        <v>0</v>
      </c>
      <c r="S14">
        <f>INDEX('By Industry'!$C$3:$CP$3,MATCH(CECRCbI!S1,'By Industry'!$C$4:$CP$4,1))</f>
        <v>0</v>
      </c>
      <c r="T14">
        <f>INDEX('By Industry'!$C$3:$CP$3,MATCH(CECRCbI!T1,'By Industry'!$C$4:$CP$4,1))</f>
        <v>0</v>
      </c>
      <c r="U14">
        <f>INDEX('By Industry'!$C$3:$CP$3,MATCH(CECRCbI!U1,'By Industry'!$C$4:$CP$4,1))</f>
        <v>0</v>
      </c>
      <c r="V14">
        <f>INDEX('By Industry'!$C$3:$CP$3,MATCH(CECRCbI!V1,'By Industry'!$C$4:$CP$4,1))</f>
        <v>0</v>
      </c>
      <c r="W14">
        <f>INDEX('By Industry'!$C$3:$CP$3,MATCH(CECRCbI!W1,'By Industry'!$C$4:$CP$4,1))</f>
        <v>0</v>
      </c>
      <c r="X14">
        <f>INDEX('By Industry'!$C$3:$CP$3,MATCH(CECRCbI!X1,'By Industry'!$C$4:$CP$4,1))</f>
        <v>0</v>
      </c>
      <c r="Y14">
        <f>INDEX('By Industry'!$C$3:$CP$3,MATCH(CECRCbI!Y1,'By Industry'!$C$4:$CP$4,1))</f>
        <v>0</v>
      </c>
      <c r="Z14">
        <f>INDEX('By Industry'!$C$3:$CP$3,MATCH(CECRCbI!Z1,'By Industry'!$C$4:$CP$4,1))</f>
        <v>0</v>
      </c>
      <c r="AA14">
        <f>INDEX('By Industry'!$C$3:$CP$3,MATCH(CECRCbI!AA1,'By Industry'!$C$4:$CP$4,1))</f>
        <v>0</v>
      </c>
      <c r="AB14">
        <f>INDEX('By Industry'!$C$3:$CP$3,MATCH(CECRCbI!AB1,'By Industry'!$C$4:$CP$4,1))</f>
        <v>0</v>
      </c>
      <c r="AC14">
        <f>INDEX('By Industry'!$C$3:$CP$3,MATCH(CECRCbI!AC1,'By Industry'!$C$4:$CP$4,1))</f>
        <v>0</v>
      </c>
      <c r="AD14">
        <f>INDEX('By Industry'!$C$3:$CP$3,MATCH(CECRCbI!AD1,'By Industry'!$C$4:$CP$4,1))</f>
        <v>0</v>
      </c>
      <c r="AE14">
        <f>INDEX('By Industry'!$C$3:$CP$3,MATCH(CECRCbI!AE1,'By Industry'!$C$4:$CP$4,1))</f>
        <v>0</v>
      </c>
      <c r="AF14">
        <f>INDEX('By Industry'!$C$3:$CP$3,MATCH(CECRCbI!AF1,'By Industry'!$C$4:$CP$4,1))</f>
        <v>0</v>
      </c>
      <c r="AG14">
        <f>INDEX('By Industry'!$C$3:$CP$3,MATCH(CECRCbI!AG1,'By Industry'!$C$4:$CP$4,1))</f>
        <v>0</v>
      </c>
      <c r="AH14">
        <f>INDEX('By Industry'!$C$3:$CP$3,MATCH(CECRCbI!AH1,'By Industry'!$C$4:$CP$4,1))</f>
        <v>0</v>
      </c>
      <c r="AI14">
        <f>INDEX('By Industry'!$C$3:$CP$3,MATCH(CECRCbI!AI1,'By Industry'!$C$4:$CP$4,1))</f>
        <v>0</v>
      </c>
      <c r="AJ14">
        <f>INDEX('By Industry'!$C$3:$CP$3,MATCH(CECRCbI!AJ1,'By Industry'!$C$4:$CP$4,1))</f>
        <v>0</v>
      </c>
      <c r="AK14">
        <f>INDEX('By Industry'!$C$3:$CP$3,MATCH(CECRCbI!AK1,'By Industry'!$C$4:$CP$4,1))</f>
        <v>0</v>
      </c>
      <c r="AL14">
        <f>INDEX('By Industry'!$C$3:$CP$3,MATCH(CECRCbI!AL1,'By Industry'!$C$4:$CP$4,1))</f>
        <v>0</v>
      </c>
      <c r="AM14">
        <f>INDEX('By Industry'!$C$3:$CP$3,MATCH(CECRCbI!AM1,'By Industry'!$C$4:$CP$4,1))</f>
        <v>0</v>
      </c>
      <c r="AN14">
        <f>INDEX('By Industry'!$C$3:$CP$3,MATCH(CECRCbI!AN1,'By Industry'!$C$4:$CP$4,1))</f>
        <v>0</v>
      </c>
      <c r="AO14">
        <f>INDEX('By Industry'!$C$3:$CP$3,MATCH(CECRCbI!AO1,'By Industry'!$C$4:$CP$4,1))</f>
        <v>0</v>
      </c>
      <c r="AP14">
        <f>INDEX('By Industry'!$C$3:$CP$3,MATCH(CECRCbI!AP1,'By Industry'!$C$4:$CP$4,1))</f>
        <v>0</v>
      </c>
      <c r="AQ14">
        <f>INDEX('By Industry'!$C$3:$CP$3,MATCH(CECRCbI!AQ1,'By Industry'!$C$4:$CP$4,1))</f>
        <v>0</v>
      </c>
      <c r="AR14">
        <f>INDEX('By Industry'!$C$3:$CP$3,MATCH(CECRCbI!AR1,'By Industry'!$C$4:$CP$4,1))</f>
        <v>0</v>
      </c>
      <c r="AS14">
        <f>INDEX('By Industry'!$C$3:$CP$3,MATCH(CECRCbI!AS1,'By Industry'!$C$4:$CP$4,1))</f>
        <v>0</v>
      </c>
      <c r="AT14">
        <f>INDEX('By Industry'!$C$3:$CP$3,MATCH(CECRCbI!AT1,'By Industry'!$C$4:$CP$4,1))</f>
        <v>0</v>
      </c>
      <c r="AU14">
        <f>INDEX('By Industry'!$C$3:$CP$3,MATCH(CECRCbI!AU1,'By Industry'!$C$4:$CP$4,1))</f>
        <v>0</v>
      </c>
      <c r="AV14">
        <f>INDEX('By Industry'!$C$3:$CP$3,MATCH(CECRCbI!AV1,'By Industry'!$C$4:$CP$4,1))</f>
        <v>0</v>
      </c>
      <c r="AW14">
        <f>INDEX('By Industry'!$C$3:$CP$3,MATCH(CECRCbI!AW1,'By Industry'!$C$4:$CP$4,1))</f>
        <v>0</v>
      </c>
      <c r="AX14">
        <f>INDEX('By Industry'!$C$3:$CP$3,MATCH(CECRCbI!AX1,'By Industry'!$C$4:$CP$4,1))</f>
        <v>0</v>
      </c>
      <c r="AY14">
        <f>INDEX('By Industry'!$C$3:$CP$3,MATCH(CECRCbI!AY1,'By Industry'!$C$4:$CP$4,1))</f>
        <v>0</v>
      </c>
      <c r="AZ14">
        <f>INDEX('By Industry'!$C$3:$CP$3,MATCH(CECRCbI!AZ1,'By Industry'!$C$4:$CP$4,1))</f>
        <v>0</v>
      </c>
      <c r="BA14">
        <f>INDEX('By Industry'!$C$3:$CP$3,MATCH(CECRCbI!BA1,'By Industry'!$C$4:$CP$4,1))</f>
        <v>0</v>
      </c>
      <c r="BB14">
        <f>INDEX('By Industry'!$C$3:$CP$3,MATCH(CECRCbI!BB1,'By Industry'!$C$4:$CP$4,1))</f>
        <v>0</v>
      </c>
      <c r="BC14">
        <f>INDEX('By Industry'!$C$3:$CP$3,MATCH(CECRCbI!BC1,'By Industry'!$C$4:$CP$4,1))</f>
        <v>0</v>
      </c>
      <c r="BD14">
        <f>INDEX('By Industry'!$C$3:$CP$3,MATCH(CECRCbI!BD1,'By Industry'!$C$4:$CP$4,1))</f>
        <v>0</v>
      </c>
      <c r="BE14">
        <f>INDEX('By Industry'!$C$3:$CP$3,MATCH(CECRCbI!BE1,'By Industry'!$C$4:$CP$4,1))</f>
        <v>0</v>
      </c>
      <c r="BF14">
        <f>INDEX('By Industry'!$C$3:$CP$3,MATCH(CECRCbI!BF1,'By Industry'!$C$4:$CP$4,1))</f>
        <v>0</v>
      </c>
      <c r="BG14">
        <f>INDEX('By Industry'!$C$3:$CP$3,MATCH(CECRCbI!BG1,'By Industry'!$C$4:$CP$4,1))</f>
        <v>0</v>
      </c>
      <c r="BH14">
        <f>INDEX('By Industry'!$C$3:$CP$3,MATCH(CECRCbI!BH1,'By Industry'!$C$4:$CP$4,1))</f>
        <v>0</v>
      </c>
      <c r="BI14">
        <f>INDEX('By Industry'!$C$3:$CP$3,MATCH(CECRCbI!BI1,'By Industry'!$C$4:$CP$4,1))</f>
        <v>0</v>
      </c>
      <c r="BJ14">
        <f>INDEX('By Industry'!$C$3:$CP$3,MATCH(CECRCbI!BJ1,'By Industry'!$C$4:$CP$4,1))</f>
        <v>0</v>
      </c>
      <c r="BK14">
        <f>INDEX('By Industry'!$C$3:$CP$3,MATCH(CECRCbI!BK1,'By Industry'!$C$4:$CP$4,1))</f>
        <v>0</v>
      </c>
      <c r="BL14">
        <f>INDEX('By Industry'!$C$3:$CP$3,MATCH(CECRCbI!BL1,'By Industry'!$C$4:$CP$4,1))</f>
        <v>0</v>
      </c>
      <c r="BM14">
        <f>INDEX('By Industry'!$C$3:$CP$3,MATCH(CECRCbI!BM1,'By Industry'!$C$4:$CP$4,1))</f>
        <v>0</v>
      </c>
      <c r="BN14">
        <f>INDEX('By Industry'!$C$3:$CP$3,MATCH(CECRCbI!BN1,'By Industry'!$C$4:$CP$4,1))</f>
        <v>0</v>
      </c>
      <c r="BO14">
        <f>INDEX('By Industry'!$C$3:$CP$3,MATCH(CECRCbI!BO1,'By Industry'!$C$4:$CP$4,1))</f>
        <v>4.4531576466801594E-2</v>
      </c>
      <c r="BP14">
        <f>INDEX('By Industry'!$C$3:$CP$3,MATCH(CECRCbI!BP1,'By Industry'!$C$4:$CP$4,1))</f>
        <v>4.4531576466801594E-2</v>
      </c>
      <c r="BQ14">
        <f>INDEX('By Industry'!$C$3:$CP$3,MATCH(CECRCbI!BQ1,'By Industry'!$C$4:$CP$4,1))</f>
        <v>4.4531576466801594E-2</v>
      </c>
      <c r="BR14">
        <f>INDEX('By Industry'!$C$3:$CP$3,MATCH(CECRCbI!BR1,'By Industry'!$C$4:$CP$4,1))</f>
        <v>4.4531576466801594E-2</v>
      </c>
      <c r="BS14">
        <f>INDEX('By Industry'!$C$3:$CP$3,MATCH(CECRCbI!BS1,'By Industry'!$C$4:$CP$4,1))</f>
        <v>4.4531576466801594E-2</v>
      </c>
      <c r="BT14">
        <f>INDEX('By Industry'!$C$3:$CP$3,MATCH(CECRCbI!BT1,'By Industry'!$C$4:$CP$4,1))</f>
        <v>4.4531576466801594E-2</v>
      </c>
      <c r="BU14">
        <f>INDEX('By Industry'!$C$3:$CP$3,MATCH(CECRCbI!BU1,'By Industry'!$C$4:$CP$4,1))</f>
        <v>7.2631908164240408E-2</v>
      </c>
      <c r="BV14">
        <f>INDEX('By Industry'!$C$3:$CP$3,MATCH(CECRCbI!BV1,'By Industry'!$C$4:$CP$4,1))</f>
        <v>9.4124552852601767E-2</v>
      </c>
      <c r="BW14">
        <f>INDEX('By Industry'!$C$3:$CP$3,MATCH(CECRCbI!BW1,'By Industry'!$C$4:$CP$4,1))</f>
        <v>0.11373608021606607</v>
      </c>
      <c r="BX14">
        <f>INDEX('By Industry'!$C$3:$CP$3,MATCH(CECRCbI!BX1,'By Industry'!$C$4:$CP$4,1))</f>
        <v>0.17509356528009759</v>
      </c>
      <c r="BY14">
        <f>INDEX('By Industry'!$C$3:$CP$3,MATCH(CECRCbI!BY1,'By Industry'!$C$4:$CP$4,1))</f>
        <v>0.22506502721462873</v>
      </c>
      <c r="BZ14">
        <f>INDEX('By Industry'!$C$3:$CP$3,MATCH(CECRCbI!BZ1,'By Industry'!$C$4:$CP$4,1))</f>
        <v>0.24196095892427266</v>
      </c>
      <c r="CA14">
        <f>INDEX('By Industry'!$C$3:$CP$3,MATCH(CECRCbI!CA1,'By Industry'!$C$4:$CP$4,1))</f>
        <v>0.27642288364058365</v>
      </c>
      <c r="CB14">
        <f>INDEX('By Industry'!$C$3:$CP$3,MATCH(CECRCbI!CB1,'By Industry'!$C$4:$CP$4,1))</f>
        <v>0.32309943626943027</v>
      </c>
      <c r="CC14">
        <f>INDEX('By Industry'!$C$3:$CP$3,MATCH(CECRCbI!CC1,'By Industry'!$C$4:$CP$4,1))</f>
        <v>0.33558656509378759</v>
      </c>
      <c r="CD14">
        <f>INDEX('By Industry'!$C$3:$CP$3,MATCH(CECRCbI!CD1,'By Industry'!$C$4:$CP$4,1))</f>
        <v>0.3790218897598967</v>
      </c>
      <c r="CE14">
        <f>INDEX('By Industry'!$C$3:$CP$3,MATCH(CECRCbI!CE1,'By Industry'!$C$4:$CP$4,1))</f>
        <v>0.3790218897598967</v>
      </c>
      <c r="CF14">
        <f>INDEX('By Industry'!$C$3:$CP$3,MATCH(CECRCbI!CF1,'By Industry'!$C$4:$CP$4,1))</f>
        <v>0.41766725177205521</v>
      </c>
      <c r="CG14">
        <f>INDEX('By Industry'!$C$3:$CP$3,MATCH(CECRCbI!CG1,'By Industry'!$C$4:$CP$4,1))</f>
        <v>0.44349092997460721</v>
      </c>
      <c r="CH14">
        <f>INDEX('By Industry'!$C$3:$CP$3,MATCH(CECRCbI!CH1,'By Industry'!$C$4:$CP$4,1))</f>
        <v>0.45316610291265652</v>
      </c>
      <c r="CI14">
        <f>INDEX('By Industry'!$C$3:$CP$3,MATCH(CECRCbI!CI1,'By Industry'!$C$4:$CP$4,1))</f>
        <v>0.50853537649018776</v>
      </c>
      <c r="CJ14">
        <f>INDEX('By Industry'!$C$3:$CP$3,MATCH(CECRCbI!CJ1,'By Industry'!$C$4:$CP$4,1))</f>
        <v>0.55665020732746529</v>
      </c>
      <c r="CK14">
        <f>INDEX('By Industry'!$C$3:$CP$3,MATCH(CECRCbI!CK1,'By Industry'!$C$4:$CP$4,1))</f>
        <v>0.58724965369774573</v>
      </c>
      <c r="CL14">
        <f>INDEX('By Industry'!$C$3:$CP$3,MATCH(CECRCbI!CL1,'By Industry'!$C$4:$CP$4,1))</f>
        <v>0.62378336904633203</v>
      </c>
      <c r="CM14">
        <f>INDEX('By Industry'!$C$3:$CP$3,MATCH(CECRCbI!CM1,'By Industry'!$C$4:$CP$4,1))</f>
        <v>0.63139616948174893</v>
      </c>
      <c r="CN14">
        <f>INDEX('By Industry'!$C$3:$CP$3,MATCH(CECRCbI!CN1,'By Industry'!$C$4:$CP$4,1))</f>
        <v>0.64720249851912748</v>
      </c>
      <c r="CO14">
        <f>INDEX('By Industry'!$C$3:$CP$3,MATCH(CECRCbI!CO1,'By Industry'!$C$4:$CP$4,1))</f>
        <v>0.6847154074478381</v>
      </c>
      <c r="CP14">
        <f>INDEX('By Industry'!$C$3:$CP$3,MATCH(CECRCbI!CP1,'By Industry'!$C$4:$CP$4,1))</f>
        <v>0.71014838279432979</v>
      </c>
      <c r="CQ14">
        <f>INDEX('By Industry'!$C$3:$CP$3,MATCH(CECRCbI!CQ1,'By Industry'!$C$4:$CP$4,1))</f>
        <v>0.74722792231967528</v>
      </c>
      <c r="CR14">
        <f>INDEX('By Industry'!$C$3:$CP$3,MATCH(CECRCbI!CR1,'By Industry'!$C$4:$CP$4,1))</f>
        <v>0.76181410418019857</v>
      </c>
      <c r="CS14">
        <f>INDEX('By Industry'!$C$3:$CP$3,MATCH(CECRCbI!CS1,'By Industry'!$C$4:$CP$4,1))</f>
        <v>0.78447319787214687</v>
      </c>
      <c r="CT14">
        <f>INDEX('By Industry'!$C$3:$CP$3,MATCH(CECRCbI!CT1,'By Industry'!$C$4:$CP$4,1))</f>
        <v>0.8135840989726858</v>
      </c>
      <c r="CU14">
        <f>INDEX('By Industry'!$C$3:$CP$3,MATCH(CECRCbI!CU1,'By Industry'!$C$4:$CP$4,1))</f>
        <v>0.82217938237116395</v>
      </c>
      <c r="CV14">
        <f>INDEX('By Industry'!$C$3:$CP$3,MATCH(CECRCbI!CV1,'By Industry'!$C$4:$CP$4,1))</f>
        <v>0.84097174507876093</v>
      </c>
      <c r="CW14">
        <f>INDEX('By Industry'!$C$3:$CP$3,MATCH(CECRCbI!CW1,'By Industry'!$C$4:$CP$4,1))</f>
        <v>0.8561086699398156</v>
      </c>
      <c r="CX14">
        <f>INDEX('By Industry'!$C$3:$CP$3,MATCH(CECRCbI!CX1,'By Industry'!$C$4:$CP$4,1))</f>
        <v>0.88125873381690212</v>
      </c>
      <c r="CY14">
        <f>INDEX('By Industry'!$C$3:$CP$3,MATCH(CECRCbI!CY1,'By Industry'!$C$4:$CP$4,1))</f>
        <v>0.90732668405357086</v>
      </c>
      <c r="CZ14">
        <f>INDEX('By Industry'!$C$3:$CP$3,MATCH(CECRCbI!CZ1,'By Industry'!$C$4:$CP$4,1))</f>
        <v>0.90732668405357086</v>
      </c>
      <c r="DA14">
        <f>INDEX('By Industry'!$C$3:$CP$3,MATCH(CECRCbI!DA1,'By Industry'!$C$4:$CP$4,1))</f>
        <v>0.90732668405357086</v>
      </c>
      <c r="DB14">
        <f>INDEX('By Industry'!$C$3:$CP$3,MATCH(CECRCbI!DB1,'By Industry'!$C$4:$CP$4,1))</f>
        <v>0.91248174943441596</v>
      </c>
      <c r="DC14">
        <f>INDEX('By Industry'!$C$3:$CP$3,MATCH(CECRCbI!DC1,'By Industry'!$C$4:$CP$4,1))</f>
        <v>0.92518412454376631</v>
      </c>
      <c r="DD14">
        <f>INDEX('By Industry'!$C$3:$CP$3,MATCH(CECRCbI!DD1,'By Industry'!$C$4:$CP$4,1))</f>
        <v>0.94044419497541032</v>
      </c>
      <c r="DE14">
        <f>INDEX('By Industry'!$C$3:$CP$3,MATCH(CECRCbI!DE1,'By Industry'!$C$4:$CP$4,1))</f>
        <v>0.95504449865650576</v>
      </c>
      <c r="DF14">
        <f>INDEX('By Industry'!$C$3:$CP$3,MATCH(CECRCbI!DF1,'By Industry'!$C$4:$CP$4,1))</f>
        <v>0.96034262604905185</v>
      </c>
      <c r="DG14">
        <f>INDEX('By Industry'!$C$3:$CP$3,MATCH(CECRCbI!DG1,'By Industry'!$C$4:$CP$4,1))</f>
        <v>0.97055212220815035</v>
      </c>
      <c r="DH14">
        <f>INDEX('By Industry'!$C$3:$CP$3,MATCH(CECRCbI!DH1,'By Industry'!$C$4:$CP$4,1))</f>
        <v>0.97055212220815035</v>
      </c>
      <c r="DI14">
        <f>INDEX('By Industry'!$C$3:$CP$3,MATCH(CECRCbI!DI1,'By Industry'!$C$4:$CP$4,1))</f>
        <v>0.97409614731439653</v>
      </c>
      <c r="DJ14">
        <f>INDEX('By Industry'!$C$3:$CP$3,MATCH(CECRCbI!DJ1,'By Industry'!$C$4:$CP$4,1))</f>
        <v>0.97409614731439653</v>
      </c>
      <c r="DK14">
        <f>INDEX('By Industry'!$C$3:$CP$3,MATCH(CECRCbI!DK1,'By Industry'!$C$4:$CP$4,1))</f>
        <v>0.97723707796008485</v>
      </c>
      <c r="DL14">
        <f>INDEX('By Industry'!$C$3:$CP$3,MATCH(CECRCbI!DL1,'By Industry'!$C$4:$CP$4,1))</f>
        <v>0.98150142073593472</v>
      </c>
      <c r="DM14">
        <f>INDEX('By Industry'!$C$3:$CP$3,MATCH(CECRCbI!DM1,'By Industry'!$C$4:$CP$4,1))</f>
        <v>0.98150142073593472</v>
      </c>
      <c r="DN14">
        <f>INDEX('By Industry'!$C$3:$CP$3,MATCH(CECRCbI!DN1,'By Industry'!$C$4:$CP$4,1))</f>
        <v>0.98150142073593472</v>
      </c>
      <c r="DO14">
        <f>INDEX('By Industry'!$C$3:$CP$3,MATCH(CECRCbI!DO1,'By Industry'!$C$4:$CP$4,1))</f>
        <v>0.98494307674211745</v>
      </c>
      <c r="DP14">
        <f>INDEX('By Industry'!$C$3:$CP$3,MATCH(CECRCbI!DP1,'By Industry'!$C$4:$CP$4,1))</f>
        <v>0.98494307674211745</v>
      </c>
      <c r="DQ14">
        <f>INDEX('By Industry'!$C$3:$CP$3,MATCH(CECRCbI!DQ1,'By Industry'!$C$4:$CP$4,1))</f>
        <v>0.98494307674211745</v>
      </c>
      <c r="DR14">
        <f>INDEX('By Industry'!$C$3:$CP$3,MATCH(CECRCbI!DR1,'By Industry'!$C$4:$CP$4,1))</f>
        <v>0.98924897157321234</v>
      </c>
      <c r="DS14">
        <f>INDEX('By Industry'!$C$3:$CP$3,MATCH(CECRCbI!DS1,'By Industry'!$C$4:$CP$4,1))</f>
        <v>0.98924897157321234</v>
      </c>
      <c r="DT14">
        <f>INDEX('By Industry'!$C$3:$CP$3,MATCH(CECRCbI!DT1,'By Industry'!$C$4:$CP$4,1))</f>
        <v>0.98924897157321234</v>
      </c>
      <c r="DU14">
        <f>INDEX('By Industry'!$C$3:$CP$3,MATCH(CECRCbI!DU1,'By Industry'!$C$4:$CP$4,1))</f>
        <v>0.98924897157321234</v>
      </c>
      <c r="DV14">
        <f>INDEX('By Industry'!$C$3:$CP$3,MATCH(CECRCbI!DV1,'By Industry'!$C$4:$CP$4,1))</f>
        <v>0.98924897157321234</v>
      </c>
      <c r="DW14">
        <f>INDEX('By Industry'!$C$3:$CP$3,MATCH(CECRCbI!DW1,'By Industry'!$C$4:$CP$4,1))</f>
        <v>0.98924897157321234</v>
      </c>
      <c r="DX14">
        <f>INDEX('By Industry'!$C$3:$CP$3,MATCH(CECRCbI!DX1,'By Industry'!$C$4:$CP$4,1))</f>
        <v>0.9970228409581563</v>
      </c>
      <c r="DY14">
        <f>INDEX('By Industry'!$C$3:$CP$3,MATCH(CECRCbI!DY1,'By Industry'!$C$4:$CP$4,1))</f>
        <v>0.9970228409581563</v>
      </c>
      <c r="DZ14">
        <f>INDEX('By Industry'!$C$3:$CP$3,MATCH(CECRCbI!DZ1,'By Industry'!$C$4:$CP$4,1))</f>
        <v>0.9970228409581563</v>
      </c>
      <c r="EA14">
        <f>INDEX('By Industry'!$C$3:$CP$3,MATCH(CECRCbI!EA1,'By Industry'!$C$4:$CP$4,1))</f>
        <v>0.9970228409581563</v>
      </c>
      <c r="EB14">
        <f>INDEX('By Industry'!$C$3:$CP$3,MATCH(CECRCbI!EB1,'By Industry'!$C$4:$CP$4,1))</f>
        <v>0.9970228409581563</v>
      </c>
      <c r="EC14">
        <f>INDEX('By Industry'!$C$3:$CP$3,MATCH(CECRCbI!EC1,'By Industry'!$C$4:$CP$4,1))</f>
        <v>0.9970228409581563</v>
      </c>
      <c r="ED14">
        <f>INDEX('By Industry'!$C$3:$CP$3,MATCH(CECRCbI!ED1,'By Industry'!$C$4:$CP$4,1))</f>
        <v>0.9970228409581563</v>
      </c>
      <c r="EE14">
        <f>INDEX('By Industry'!$C$3:$CP$3,MATCH(CECRCbI!EE1,'By Industry'!$C$4:$CP$4,1))</f>
        <v>0.9970228409581563</v>
      </c>
      <c r="EF14">
        <f>INDEX('By Industry'!$C$3:$CP$3,MATCH(CECRCbI!EF1,'By Industry'!$C$4:$CP$4,1))</f>
        <v>0.9970228409581563</v>
      </c>
      <c r="EG14">
        <f>INDEX('By Industry'!$C$3:$CP$3,MATCH(CECRCbI!EG1,'By Industry'!$C$4:$CP$4,1))</f>
        <v>0.9970228409581563</v>
      </c>
      <c r="EH14">
        <f>INDEX('By Industry'!$C$3:$CP$3,MATCH(CECRCbI!EH1,'By Industry'!$C$4:$CP$4,1))</f>
        <v>0.9970228409581563</v>
      </c>
      <c r="EI14">
        <f>INDEX('By Industry'!$C$3:$CP$3,MATCH(CECRCbI!EI1,'By Industry'!$C$4:$CP$4,1))</f>
        <v>0.9970228409581563</v>
      </c>
      <c r="EJ14">
        <f>INDEX('By Industry'!$C$3:$CP$3,MATCH(CECRCbI!EJ1,'By Industry'!$C$4:$CP$4,1))</f>
        <v>0.99867155546388531</v>
      </c>
      <c r="EK14">
        <f>INDEX('By Industry'!$C$3:$CP$3,MATCH(CECRCbI!EK1,'By Industry'!$C$4:$CP$4,1))</f>
        <v>0.99867155546388531</v>
      </c>
      <c r="EL14">
        <f>INDEX('By Industry'!$C$3:$CP$3,MATCH(CECRCbI!EL1,'By Industry'!$C$4:$CP$4,1))</f>
        <v>0.99867155546388531</v>
      </c>
      <c r="EM14">
        <f>INDEX('By Industry'!$C$3:$CP$3,MATCH(CECRCbI!EM1,'By Industry'!$C$4:$CP$4,1))</f>
        <v>0.99867155546388531</v>
      </c>
      <c r="EN14">
        <f>INDEX('By Industry'!$C$3:$CP$3,MATCH(CECRCbI!EN1,'By Industry'!$C$4:$CP$4,1))</f>
        <v>0.99867155546388531</v>
      </c>
      <c r="EO14">
        <f>INDEX('By Industry'!$C$3:$CP$3,MATCH(CECRCbI!EO1,'By Industry'!$C$4:$CP$4,1))</f>
        <v>0.99867155546388531</v>
      </c>
      <c r="EP14">
        <f>INDEX('By Industry'!$C$3:$CP$3,MATCH(CECRCbI!EP1,'By Industry'!$C$4:$CP$4,1))</f>
        <v>0.99867155546388531</v>
      </c>
      <c r="EQ14">
        <f>INDEX('By Industry'!$C$3:$CP$3,MATCH(CECRCbI!EQ1,'By Industry'!$C$4:$CP$4,1))</f>
        <v>0.99867155546388531</v>
      </c>
      <c r="ER14">
        <f>INDEX('By Industry'!$C$3:$CP$3,MATCH(CECRCbI!ER1,'By Industry'!$C$4:$CP$4,1))</f>
        <v>0.99867155546388531</v>
      </c>
      <c r="ES14">
        <f>INDEX('By Industry'!$C$3:$CP$3,MATCH(CECRCbI!ES1,'By Industry'!$C$4:$CP$4,1))</f>
        <v>0.99867155546388531</v>
      </c>
      <c r="ET14">
        <f>INDEX('By Industry'!$C$3:$CP$3,MATCH(CECRCbI!ET1,'By Industry'!$C$4:$CP$4,1))</f>
        <v>0.99867155546388531</v>
      </c>
      <c r="EU14">
        <f>INDEX('By Industry'!$C$3:$CP$3,MATCH(CECRCbI!EU1,'By Industry'!$C$4:$CP$4,1))</f>
        <v>0.99867155546388531</v>
      </c>
      <c r="EV14">
        <f>INDEX('By Industry'!$C$3:$CP$3,MATCH(CECRCbI!EV1,'By Industry'!$C$4:$CP$4,1))</f>
        <v>0.99867155546388531</v>
      </c>
      <c r="EW14">
        <f>INDEX('By Industry'!$C$3:$CP$3,MATCH(CECRCbI!EW1,'By Industry'!$C$4:$CP$4,1))</f>
        <v>0.99867155546388531</v>
      </c>
      <c r="EX14">
        <f>INDEX('By Industry'!$C$3:$CP$3,MATCH(CECRCbI!EX1,'By Industry'!$C$4:$CP$4,1))</f>
        <v>0.99867155546388531</v>
      </c>
      <c r="EY14">
        <f>INDEX('By Industry'!$C$3:$CP$3,MATCH(CECRCbI!EY1,'By Industry'!$C$4:$CP$4,1))</f>
        <v>0.99999999999999944</v>
      </c>
      <c r="EZ14">
        <f>INDEX('By Industry'!$C$3:$CP$3,MATCH(CECRCbI!EZ1,'By Industry'!$C$4:$CP$4,1))</f>
        <v>0.99999999999999944</v>
      </c>
      <c r="FA14">
        <f>INDEX('By Industry'!$C$3:$CP$3,MATCH(CECRCbI!FA1,'By Industry'!$C$4:$CP$4,1))</f>
        <v>0.99999999999999944</v>
      </c>
      <c r="FB14">
        <f>INDEX('By Industry'!$C$3:$CP$3,MATCH(CECRCbI!FB1,'By Industry'!$C$4:$CP$4,1))</f>
        <v>0.99999999999999944</v>
      </c>
      <c r="FC14">
        <f>INDEX('By Industry'!$C$3:$CP$3,MATCH(CECRCbI!FC1,'By Industry'!$C$4:$CP$4,1))</f>
        <v>0.99999999999999944</v>
      </c>
      <c r="FD14">
        <f>INDEX('By Industry'!$C$3:$CP$3,MATCH(CECRCbI!FD1,'By Industry'!$C$4:$CP$4,1))</f>
        <v>0.99999999999999944</v>
      </c>
      <c r="FE14">
        <f>INDEX('By Industry'!$C$3:$CP$3,MATCH(CECRCbI!FE1,'By Industry'!$C$4:$CP$4,1))</f>
        <v>0.99999999999999944</v>
      </c>
      <c r="FF14">
        <f>INDEX('By Industry'!$C$3:$CP$3,MATCH(CECRCbI!FF1,'By Industry'!$C$4:$CP$4,1))</f>
        <v>0.99999999999999944</v>
      </c>
      <c r="FG14">
        <f>INDEX('By Industry'!$C$3:$CP$3,MATCH(CECRCbI!FG1,'By Industry'!$C$4:$CP$4,1))</f>
        <v>0.99999999999999944</v>
      </c>
      <c r="FH14">
        <f>INDEX('By Industry'!$C$3:$CP$3,MATCH(CECRCbI!FH1,'By Industry'!$C$4:$CP$4,1))</f>
        <v>0.99999999999999944</v>
      </c>
      <c r="FI14">
        <f>INDEX('By Industry'!$C$3:$CP$3,MATCH(CECRCbI!FI1,'By Industry'!$C$4:$CP$4,1))</f>
        <v>0.99999999999999944</v>
      </c>
      <c r="FJ14">
        <f>INDEX('By Industry'!$C$3:$CP$3,MATCH(CECRCbI!FJ1,'By Industry'!$C$4:$CP$4,1))</f>
        <v>0.99999999999999944</v>
      </c>
      <c r="FK14">
        <f>INDEX('By Industry'!$C$3:$CP$3,MATCH(CECRCbI!FK1,'By Industry'!$C$4:$CP$4,1))</f>
        <v>0.99999999999999944</v>
      </c>
      <c r="FL14">
        <f>INDEX('By Industry'!$C$3:$CP$3,MATCH(CECRCbI!FL1,'By Industry'!$C$4:$CP$4,1))</f>
        <v>0.99999999999999944</v>
      </c>
      <c r="FM14">
        <f>INDEX('By Industry'!$C$3:$CP$3,MATCH(CECRCbI!FM1,'By Industry'!$C$4:$CP$4,1))</f>
        <v>0.99999999999999944</v>
      </c>
      <c r="FN14">
        <f>INDEX('By Industry'!$C$3:$CP$3,MATCH(CECRCbI!FN1,'By Industry'!$C$4:$CP$4,1))</f>
        <v>0.99999999999999944</v>
      </c>
      <c r="FO14">
        <f>INDEX('By Industry'!$C$3:$CP$3,MATCH(CECRCbI!FO1,'By Industry'!$C$4:$CP$4,1))</f>
        <v>0.99999999999999944</v>
      </c>
      <c r="FP14">
        <f>INDEX('By Industry'!$C$3:$CP$3,MATCH(CECRCbI!FP1,'By Industry'!$C$4:$CP$4,1))</f>
        <v>0.99999999999999944</v>
      </c>
      <c r="FQ14">
        <f>INDEX('By Industry'!$C$3:$CP$3,MATCH(CECRCbI!FQ1,'By Industry'!$C$4:$CP$4,1))</f>
        <v>0.99999999999999944</v>
      </c>
      <c r="FR14">
        <f>INDEX('By Industry'!$C$3:$CP$3,MATCH(CECRCbI!FR1,'By Industry'!$C$4:$CP$4,1))</f>
        <v>0.99999999999999944</v>
      </c>
      <c r="FS14">
        <f>INDEX('By Industry'!$C$3:$CP$3,MATCH(CECRCbI!FS1,'By Industry'!$C$4:$CP$4,1))</f>
        <v>0.99999999999999944</v>
      </c>
      <c r="FT14">
        <f>INDEX('By Industry'!$C$3:$CP$3,MATCH(CECRCbI!FT1,'By Industry'!$C$4:$CP$4,1))</f>
        <v>0.99999999999999944</v>
      </c>
      <c r="FU14">
        <f>INDEX('By Industry'!$C$3:$CP$3,MATCH(CECRCbI!FU1,'By Industry'!$C$4:$CP$4,1))</f>
        <v>0.99999999999999944</v>
      </c>
      <c r="FV14">
        <f>INDEX('By Industry'!$C$3:$CP$3,MATCH(CECRCbI!FV1,'By Industry'!$C$4:$CP$4,1))</f>
        <v>0.99999999999999944</v>
      </c>
      <c r="FW14">
        <f>INDEX('By Industry'!$C$3:$CP$3,MATCH(CECRCbI!FW1,'By Industry'!$C$4:$CP$4,1))</f>
        <v>0.99999999999999944</v>
      </c>
      <c r="FX14">
        <f>INDEX('By Industry'!$C$3:$CP$3,MATCH(CECRCbI!FX1,'By Industry'!$C$4:$CP$4,1))</f>
        <v>0.99999999999999944</v>
      </c>
      <c r="FY14">
        <f>INDEX('By Industry'!$C$3:$CP$3,MATCH(CECRCbI!FY1,'By Industry'!$C$4:$CP$4,1))</f>
        <v>0.99999999999999944</v>
      </c>
      <c r="FZ14">
        <f>INDEX('By Industry'!$C$3:$CP$3,MATCH(CECRCbI!FZ1,'By Industry'!$C$4:$CP$4,1))</f>
        <v>0.99999999999999944</v>
      </c>
      <c r="GA14">
        <f>INDEX('By Industry'!$C$3:$CP$3,MATCH(CECRCbI!GA1,'By Industry'!$C$4:$CP$4,1))</f>
        <v>0.99999999999999944</v>
      </c>
      <c r="GB14">
        <f>INDEX('By Industry'!$C$3:$CP$3,MATCH(CECRCbI!GB1,'By Industry'!$C$4:$CP$4,1))</f>
        <v>0.99999999999999944</v>
      </c>
      <c r="GC14">
        <f>INDEX('By Industry'!$C$3:$CP$3,MATCH(CECRCbI!GC1,'By Industry'!$C$4:$CP$4,1))</f>
        <v>0.99999999999999944</v>
      </c>
      <c r="GD14">
        <f>INDEX('By Industry'!$C$3:$CP$3,MATCH(CECRCbI!GD1,'By Industry'!$C$4:$CP$4,1))</f>
        <v>0.99999999999999944</v>
      </c>
      <c r="GE14">
        <f>INDEX('By Industry'!$C$3:$CP$3,MATCH(CECRCbI!GE1,'By Industry'!$C$4:$CP$4,1))</f>
        <v>0.99999999999999944</v>
      </c>
      <c r="GF14">
        <f>INDEX('By Industry'!$C$3:$CP$3,MATCH(CECRCbI!GF1,'By Industry'!$C$4:$CP$4,1))</f>
        <v>0.99999999999999944</v>
      </c>
      <c r="GG14">
        <f>INDEX('By Industry'!$C$3:$CP$3,MATCH(CECRCbI!GG1,'By Industry'!$C$4:$CP$4,1))</f>
        <v>0.99999999999999944</v>
      </c>
      <c r="GH14">
        <f>INDEX('By Industry'!$C$3:$CP$3,MATCH(CECRCbI!GH1,'By Industry'!$C$4:$CP$4,1))</f>
        <v>0.99999999999999944</v>
      </c>
      <c r="GI14">
        <f>INDEX('By Industry'!$C$3:$CP$3,MATCH(CECRCbI!GI1,'By Industry'!$C$4:$CP$4,1))</f>
        <v>0.99999999999999944</v>
      </c>
      <c r="GJ14">
        <f>INDEX('By Industry'!$C$3:$CP$3,MATCH(CECRCbI!GJ1,'By Industry'!$C$4:$CP$4,1))</f>
        <v>0.99999999999999944</v>
      </c>
      <c r="GK14">
        <f>INDEX('By Industry'!$C$3:$CP$3,MATCH(CECRCbI!GK1,'By Industry'!$C$4:$CP$4,1))</f>
        <v>0.99999999999999944</v>
      </c>
      <c r="GL14">
        <f>INDEX('By Industry'!$C$3:$CP$3,MATCH(CECRCbI!GL1,'By Industry'!$C$4:$CP$4,1))</f>
        <v>0.99999999999999944</v>
      </c>
      <c r="GM14">
        <f>INDEX('By Industry'!$C$3:$CP$3,MATCH(CECRCbI!GM1,'By Industry'!$C$4:$CP$4,1))</f>
        <v>0.99999999999999944</v>
      </c>
      <c r="GN14">
        <f>INDEX('By Industry'!$C$3:$CP$3,MATCH(CECRCbI!GN1,'By Industry'!$C$4:$CP$4,1))</f>
        <v>0.99999999999999944</v>
      </c>
      <c r="GO14">
        <f>INDEX('By Industry'!$C$3:$CP$3,MATCH(CECRCbI!GO1,'By Industry'!$C$4:$CP$4,1))</f>
        <v>0.99999999999999944</v>
      </c>
      <c r="GP14">
        <f>INDEX('By Industry'!$C$3:$CP$3,MATCH(CECRCbI!GP1,'By Industry'!$C$4:$CP$4,1))</f>
        <v>0.99999999999999944</v>
      </c>
      <c r="GQ14">
        <f>INDEX('By Industry'!$C$3:$CP$3,MATCH(CECRCbI!GQ1,'By Industry'!$C$4:$CP$4,1))</f>
        <v>0.99999999999999944</v>
      </c>
      <c r="GR14">
        <f>INDEX('By Industry'!$C$3:$CP$3,MATCH(CECRCbI!GR1,'By Industry'!$C$4:$CP$4,1))</f>
        <v>0.99999999999999944</v>
      </c>
      <c r="GS14">
        <f>INDEX('By Industry'!$C$3:$CP$3,MATCH(CECRCbI!GS1,'By Industry'!$C$4:$CP$4,1))</f>
        <v>0.99999999999999944</v>
      </c>
    </row>
    <row r="15" spans="1:201" x14ac:dyDescent="0.35">
      <c r="A15" t="s">
        <v>21</v>
      </c>
      <c r="B15">
        <f>INDEX('By Industry'!$C$23:$CP$23,MATCH(CECRCbI!B1,'By Industry'!$C$24:$CP$24,1))</f>
        <v>0</v>
      </c>
      <c r="C15">
        <f>INDEX('By Industry'!$C$23:$CP$23,MATCH(CECRCbI!C1,'By Industry'!$C$24:$CP$24,1))</f>
        <v>0</v>
      </c>
      <c r="D15">
        <f>INDEX('By Industry'!$C$23:$CP$23,MATCH(CECRCbI!D1,'By Industry'!$C$24:$CP$24,1))</f>
        <v>0</v>
      </c>
      <c r="E15">
        <f>INDEX('By Industry'!$C$23:$CP$23,MATCH(CECRCbI!E1,'By Industry'!$C$24:$CP$24,1))</f>
        <v>0</v>
      </c>
      <c r="F15">
        <f>INDEX('By Industry'!$C$23:$CP$23,MATCH(CECRCbI!F1,'By Industry'!$C$24:$CP$24,1))</f>
        <v>0</v>
      </c>
      <c r="G15">
        <f>INDEX('By Industry'!$C$23:$CP$23,MATCH(CECRCbI!G1,'By Industry'!$C$24:$CP$24,1))</f>
        <v>0</v>
      </c>
      <c r="H15">
        <f>INDEX('By Industry'!$C$23:$CP$23,MATCH(CECRCbI!H1,'By Industry'!$C$24:$CP$24,1))</f>
        <v>0</v>
      </c>
      <c r="I15">
        <f>INDEX('By Industry'!$C$23:$CP$23,MATCH(CECRCbI!I1,'By Industry'!$C$24:$CP$24,1))</f>
        <v>0</v>
      </c>
      <c r="J15">
        <f>INDEX('By Industry'!$C$23:$CP$23,MATCH(CECRCbI!J1,'By Industry'!$C$24:$CP$24,1))</f>
        <v>0</v>
      </c>
      <c r="K15">
        <f>INDEX('By Industry'!$C$23:$CP$23,MATCH(CECRCbI!K1,'By Industry'!$C$24:$CP$24,1))</f>
        <v>0</v>
      </c>
      <c r="L15">
        <f>INDEX('By Industry'!$C$23:$CP$23,MATCH(CECRCbI!L1,'By Industry'!$C$24:$CP$24,1))</f>
        <v>0</v>
      </c>
      <c r="M15">
        <f>INDEX('By Industry'!$C$23:$CP$23,MATCH(CECRCbI!M1,'By Industry'!$C$24:$CP$24,1))</f>
        <v>0</v>
      </c>
      <c r="N15">
        <f>INDEX('By Industry'!$C$23:$CP$23,MATCH(CECRCbI!N1,'By Industry'!$C$24:$CP$24,1))</f>
        <v>0</v>
      </c>
      <c r="O15">
        <f>INDEX('By Industry'!$C$23:$CP$23,MATCH(CECRCbI!O1,'By Industry'!$C$24:$CP$24,1))</f>
        <v>0</v>
      </c>
      <c r="P15">
        <f>INDEX('By Industry'!$C$23:$CP$23,MATCH(CECRCbI!P1,'By Industry'!$C$24:$CP$24,1))</f>
        <v>0</v>
      </c>
      <c r="Q15">
        <f>INDEX('By Industry'!$C$23:$CP$23,MATCH(CECRCbI!Q1,'By Industry'!$C$24:$CP$24,1))</f>
        <v>0</v>
      </c>
      <c r="R15">
        <f>INDEX('By Industry'!$C$23:$CP$23,MATCH(CECRCbI!R1,'By Industry'!$C$24:$CP$24,1))</f>
        <v>0</v>
      </c>
      <c r="S15">
        <f>INDEX('By Industry'!$C$23:$CP$23,MATCH(CECRCbI!S1,'By Industry'!$C$24:$CP$24,1))</f>
        <v>0</v>
      </c>
      <c r="T15">
        <f>INDEX('By Industry'!$C$23:$CP$23,MATCH(CECRCbI!T1,'By Industry'!$C$24:$CP$24,1))</f>
        <v>0</v>
      </c>
      <c r="U15">
        <f>INDEX('By Industry'!$C$23:$CP$23,MATCH(CECRCbI!U1,'By Industry'!$C$24:$CP$24,1))</f>
        <v>0</v>
      </c>
      <c r="V15">
        <f>INDEX('By Industry'!$C$23:$CP$23,MATCH(CECRCbI!V1,'By Industry'!$C$24:$CP$24,1))</f>
        <v>0</v>
      </c>
      <c r="W15">
        <f>INDEX('By Industry'!$C$23:$CP$23,MATCH(CECRCbI!W1,'By Industry'!$C$24:$CP$24,1))</f>
        <v>0</v>
      </c>
      <c r="X15">
        <f>INDEX('By Industry'!$C$23:$CP$23,MATCH(CECRCbI!X1,'By Industry'!$C$24:$CP$24,1))</f>
        <v>0</v>
      </c>
      <c r="Y15">
        <f>INDEX('By Industry'!$C$23:$CP$23,MATCH(CECRCbI!Y1,'By Industry'!$C$24:$CP$24,1))</f>
        <v>0</v>
      </c>
      <c r="Z15">
        <f>INDEX('By Industry'!$C$23:$CP$23,MATCH(CECRCbI!Z1,'By Industry'!$C$24:$CP$24,1))</f>
        <v>0</v>
      </c>
      <c r="AA15">
        <f>INDEX('By Industry'!$C$23:$CP$23,MATCH(CECRCbI!AA1,'By Industry'!$C$24:$CP$24,1))</f>
        <v>0</v>
      </c>
      <c r="AB15">
        <f>INDEX('By Industry'!$C$23:$CP$23,MATCH(CECRCbI!AB1,'By Industry'!$C$24:$CP$24,1))</f>
        <v>0</v>
      </c>
      <c r="AC15">
        <f>INDEX('By Industry'!$C$23:$CP$23,MATCH(CECRCbI!AC1,'By Industry'!$C$24:$CP$24,1))</f>
        <v>0</v>
      </c>
      <c r="AD15">
        <f>INDEX('By Industry'!$C$23:$CP$23,MATCH(CECRCbI!AD1,'By Industry'!$C$24:$CP$24,1))</f>
        <v>0</v>
      </c>
      <c r="AE15">
        <f>INDEX('By Industry'!$C$23:$CP$23,MATCH(CECRCbI!AE1,'By Industry'!$C$24:$CP$24,1))</f>
        <v>0</v>
      </c>
      <c r="AF15">
        <f>INDEX('By Industry'!$C$23:$CP$23,MATCH(CECRCbI!AF1,'By Industry'!$C$24:$CP$24,1))</f>
        <v>0</v>
      </c>
      <c r="AG15">
        <f>INDEX('By Industry'!$C$23:$CP$23,MATCH(CECRCbI!AG1,'By Industry'!$C$24:$CP$24,1))</f>
        <v>0</v>
      </c>
      <c r="AH15">
        <f>INDEX('By Industry'!$C$23:$CP$23,MATCH(CECRCbI!AH1,'By Industry'!$C$24:$CP$24,1))</f>
        <v>0</v>
      </c>
      <c r="AI15">
        <f>INDEX('By Industry'!$C$23:$CP$23,MATCH(CECRCbI!AI1,'By Industry'!$C$24:$CP$24,1))</f>
        <v>0</v>
      </c>
      <c r="AJ15">
        <f>INDEX('By Industry'!$C$23:$CP$23,MATCH(CECRCbI!AJ1,'By Industry'!$C$24:$CP$24,1))</f>
        <v>0</v>
      </c>
      <c r="AK15">
        <f>INDEX('By Industry'!$C$23:$CP$23,MATCH(CECRCbI!AK1,'By Industry'!$C$24:$CP$24,1))</f>
        <v>0</v>
      </c>
      <c r="AL15">
        <f>INDEX('By Industry'!$C$23:$CP$23,MATCH(CECRCbI!AL1,'By Industry'!$C$24:$CP$24,1))</f>
        <v>0</v>
      </c>
      <c r="AM15">
        <f>INDEX('By Industry'!$C$23:$CP$23,MATCH(CECRCbI!AM1,'By Industry'!$C$24:$CP$24,1))</f>
        <v>0</v>
      </c>
      <c r="AN15">
        <f>INDEX('By Industry'!$C$23:$CP$23,MATCH(CECRCbI!AN1,'By Industry'!$C$24:$CP$24,1))</f>
        <v>0</v>
      </c>
      <c r="AO15">
        <f>INDEX('By Industry'!$C$23:$CP$23,MATCH(CECRCbI!AO1,'By Industry'!$C$24:$CP$24,1))</f>
        <v>0</v>
      </c>
      <c r="AP15">
        <f>INDEX('By Industry'!$C$23:$CP$23,MATCH(CECRCbI!AP1,'By Industry'!$C$24:$CP$24,1))</f>
        <v>0</v>
      </c>
      <c r="AQ15">
        <f>INDEX('By Industry'!$C$23:$CP$23,MATCH(CECRCbI!AQ1,'By Industry'!$C$24:$CP$24,1))</f>
        <v>0</v>
      </c>
      <c r="AR15">
        <f>INDEX('By Industry'!$C$23:$CP$23,MATCH(CECRCbI!AR1,'By Industry'!$C$24:$CP$24,1))</f>
        <v>0</v>
      </c>
      <c r="AS15">
        <f>INDEX('By Industry'!$C$23:$CP$23,MATCH(CECRCbI!AS1,'By Industry'!$C$24:$CP$24,1))</f>
        <v>0</v>
      </c>
      <c r="AT15">
        <f>INDEX('By Industry'!$C$23:$CP$23,MATCH(CECRCbI!AT1,'By Industry'!$C$24:$CP$24,1))</f>
        <v>0</v>
      </c>
      <c r="AU15">
        <f>INDEX('By Industry'!$C$23:$CP$23,MATCH(CECRCbI!AU1,'By Industry'!$C$24:$CP$24,1))</f>
        <v>0</v>
      </c>
      <c r="AV15">
        <f>INDEX('By Industry'!$C$23:$CP$23,MATCH(CECRCbI!AV1,'By Industry'!$C$24:$CP$24,1))</f>
        <v>0</v>
      </c>
      <c r="AW15">
        <f>INDEX('By Industry'!$C$23:$CP$23,MATCH(CECRCbI!AW1,'By Industry'!$C$24:$CP$24,1))</f>
        <v>0</v>
      </c>
      <c r="AX15">
        <f>INDEX('By Industry'!$C$23:$CP$23,MATCH(CECRCbI!AX1,'By Industry'!$C$24:$CP$24,1))</f>
        <v>0</v>
      </c>
      <c r="AY15">
        <f>INDEX('By Industry'!$C$23:$CP$23,MATCH(CECRCbI!AY1,'By Industry'!$C$24:$CP$24,1))</f>
        <v>0</v>
      </c>
      <c r="AZ15">
        <f>INDEX('By Industry'!$C$23:$CP$23,MATCH(CECRCbI!AZ1,'By Industry'!$C$24:$CP$24,1))</f>
        <v>0</v>
      </c>
      <c r="BA15">
        <f>INDEX('By Industry'!$C$23:$CP$23,MATCH(CECRCbI!BA1,'By Industry'!$C$24:$CP$24,1))</f>
        <v>0</v>
      </c>
      <c r="BB15">
        <f>INDEX('By Industry'!$C$23:$CP$23,MATCH(CECRCbI!BB1,'By Industry'!$C$24:$CP$24,1))</f>
        <v>0</v>
      </c>
      <c r="BC15">
        <f>INDEX('By Industry'!$C$23:$CP$23,MATCH(CECRCbI!BC1,'By Industry'!$C$24:$CP$24,1))</f>
        <v>0</v>
      </c>
      <c r="BD15">
        <f>INDEX('By Industry'!$C$23:$CP$23,MATCH(CECRCbI!BD1,'By Industry'!$C$24:$CP$24,1))</f>
        <v>0</v>
      </c>
      <c r="BE15">
        <f>INDEX('By Industry'!$C$23:$CP$23,MATCH(CECRCbI!BE1,'By Industry'!$C$24:$CP$24,1))</f>
        <v>0</v>
      </c>
      <c r="BF15">
        <f>INDEX('By Industry'!$C$23:$CP$23,MATCH(CECRCbI!BF1,'By Industry'!$C$24:$CP$24,1))</f>
        <v>0</v>
      </c>
      <c r="BG15">
        <f>INDEX('By Industry'!$C$23:$CP$23,MATCH(CECRCbI!BG1,'By Industry'!$C$24:$CP$24,1))</f>
        <v>0</v>
      </c>
      <c r="BH15">
        <f>INDEX('By Industry'!$C$23:$CP$23,MATCH(CECRCbI!BH1,'By Industry'!$C$24:$CP$24,1))</f>
        <v>0</v>
      </c>
      <c r="BI15">
        <f>INDEX('By Industry'!$C$23:$CP$23,MATCH(CECRCbI!BI1,'By Industry'!$C$24:$CP$24,1))</f>
        <v>0</v>
      </c>
      <c r="BJ15">
        <f>INDEX('By Industry'!$C$23:$CP$23,MATCH(CECRCbI!BJ1,'By Industry'!$C$24:$CP$24,1))</f>
        <v>0</v>
      </c>
      <c r="BK15">
        <f>INDEX('By Industry'!$C$23:$CP$23,MATCH(CECRCbI!BK1,'By Industry'!$C$24:$CP$24,1))</f>
        <v>0</v>
      </c>
      <c r="BL15">
        <f>INDEX('By Industry'!$C$23:$CP$23,MATCH(CECRCbI!BL1,'By Industry'!$C$24:$CP$24,1))</f>
        <v>0</v>
      </c>
      <c r="BM15">
        <f>INDEX('By Industry'!$C$23:$CP$23,MATCH(CECRCbI!BM1,'By Industry'!$C$24:$CP$24,1))</f>
        <v>0</v>
      </c>
      <c r="BN15">
        <f>INDEX('By Industry'!$C$23:$CP$23,MATCH(CECRCbI!BN1,'By Industry'!$C$24:$CP$24,1))</f>
        <v>0</v>
      </c>
      <c r="BO15">
        <f>INDEX('By Industry'!$C$23:$CP$23,MATCH(CECRCbI!BO1,'By Industry'!$C$24:$CP$24,1))</f>
        <v>0</v>
      </c>
      <c r="BP15">
        <f>INDEX('By Industry'!$C$23:$CP$23,MATCH(CECRCbI!BP1,'By Industry'!$C$24:$CP$24,1))</f>
        <v>0</v>
      </c>
      <c r="BQ15">
        <f>INDEX('By Industry'!$C$23:$CP$23,MATCH(CECRCbI!BQ1,'By Industry'!$C$24:$CP$24,1))</f>
        <v>0</v>
      </c>
      <c r="BR15">
        <f>INDEX('By Industry'!$C$23:$CP$23,MATCH(CECRCbI!BR1,'By Industry'!$C$24:$CP$24,1))</f>
        <v>0</v>
      </c>
      <c r="BS15">
        <f>INDEX('By Industry'!$C$23:$CP$23,MATCH(CECRCbI!BS1,'By Industry'!$C$24:$CP$24,1))</f>
        <v>0</v>
      </c>
      <c r="BT15">
        <f>INDEX('By Industry'!$C$23:$CP$23,MATCH(CECRCbI!BT1,'By Industry'!$C$24:$CP$24,1))</f>
        <v>0</v>
      </c>
      <c r="BU15">
        <f>INDEX('By Industry'!$C$23:$CP$23,MATCH(CECRCbI!BU1,'By Industry'!$C$24:$CP$24,1))</f>
        <v>0</v>
      </c>
      <c r="BV15">
        <f>INDEX('By Industry'!$C$23:$CP$23,MATCH(CECRCbI!BV1,'By Industry'!$C$24:$CP$24,1))</f>
        <v>0</v>
      </c>
      <c r="BW15">
        <f>INDEX('By Industry'!$C$23:$CP$23,MATCH(CECRCbI!BW1,'By Industry'!$C$24:$CP$24,1))</f>
        <v>0</v>
      </c>
      <c r="BX15">
        <f>INDEX('By Industry'!$C$23:$CP$23,MATCH(CECRCbI!BX1,'By Industry'!$C$24:$CP$24,1))</f>
        <v>0</v>
      </c>
      <c r="BY15">
        <f>INDEX('By Industry'!$C$23:$CP$23,MATCH(CECRCbI!BY1,'By Industry'!$C$24:$CP$24,1))</f>
        <v>0</v>
      </c>
      <c r="BZ15">
        <f>INDEX('By Industry'!$C$23:$CP$23,MATCH(CECRCbI!BZ1,'By Industry'!$C$24:$CP$24,1))</f>
        <v>0</v>
      </c>
      <c r="CA15">
        <f>INDEX('By Industry'!$C$23:$CP$23,MATCH(CECRCbI!CA1,'By Industry'!$C$24:$CP$24,1))</f>
        <v>0</v>
      </c>
      <c r="CB15">
        <f>INDEX('By Industry'!$C$23:$CP$23,MATCH(CECRCbI!CB1,'By Industry'!$C$24:$CP$24,1))</f>
        <v>0</v>
      </c>
      <c r="CC15">
        <f>INDEX('By Industry'!$C$23:$CP$23,MATCH(CECRCbI!CC1,'By Industry'!$C$24:$CP$24,1))</f>
        <v>0</v>
      </c>
      <c r="CD15">
        <f>INDEX('By Industry'!$C$23:$CP$23,MATCH(CECRCbI!CD1,'By Industry'!$C$24:$CP$24,1))</f>
        <v>0</v>
      </c>
      <c r="CE15">
        <f>INDEX('By Industry'!$C$23:$CP$23,MATCH(CECRCbI!CE1,'By Industry'!$C$24:$CP$24,1))</f>
        <v>0</v>
      </c>
      <c r="CF15">
        <f>INDEX('By Industry'!$C$23:$CP$23,MATCH(CECRCbI!CF1,'By Industry'!$C$24:$CP$24,1))</f>
        <v>0</v>
      </c>
      <c r="CG15">
        <f>INDEX('By Industry'!$C$23:$CP$23,MATCH(CECRCbI!CG1,'By Industry'!$C$24:$CP$24,1))</f>
        <v>0</v>
      </c>
      <c r="CH15">
        <f>INDEX('By Industry'!$C$23:$CP$23,MATCH(CECRCbI!CH1,'By Industry'!$C$24:$CP$24,1))</f>
        <v>0</v>
      </c>
      <c r="CI15">
        <f>INDEX('By Industry'!$C$23:$CP$23,MATCH(CECRCbI!CI1,'By Industry'!$C$24:$CP$24,1))</f>
        <v>0</v>
      </c>
      <c r="CJ15">
        <f>INDEX('By Industry'!$C$23:$CP$23,MATCH(CECRCbI!CJ1,'By Industry'!$C$24:$CP$24,1))</f>
        <v>0</v>
      </c>
      <c r="CK15">
        <f>INDEX('By Industry'!$C$23:$CP$23,MATCH(CECRCbI!CK1,'By Industry'!$C$24:$CP$24,1))</f>
        <v>0</v>
      </c>
      <c r="CL15">
        <f>INDEX('By Industry'!$C$23:$CP$23,MATCH(CECRCbI!CL1,'By Industry'!$C$24:$CP$24,1))</f>
        <v>0</v>
      </c>
      <c r="CM15">
        <f>INDEX('By Industry'!$C$23:$CP$23,MATCH(CECRCbI!CM1,'By Industry'!$C$24:$CP$24,1))</f>
        <v>0</v>
      </c>
      <c r="CN15">
        <f>INDEX('By Industry'!$C$23:$CP$23,MATCH(CECRCbI!CN1,'By Industry'!$C$24:$CP$24,1))</f>
        <v>0</v>
      </c>
      <c r="CO15">
        <f>INDEX('By Industry'!$C$23:$CP$23,MATCH(CECRCbI!CO1,'By Industry'!$C$24:$CP$24,1))</f>
        <v>0</v>
      </c>
      <c r="CP15">
        <f>INDEX('By Industry'!$C$23:$CP$23,MATCH(CECRCbI!CP1,'By Industry'!$C$24:$CP$24,1))</f>
        <v>0</v>
      </c>
      <c r="CQ15">
        <f>INDEX('By Industry'!$C$23:$CP$23,MATCH(CECRCbI!CQ1,'By Industry'!$C$24:$CP$24,1))</f>
        <v>0</v>
      </c>
      <c r="CR15">
        <f>INDEX('By Industry'!$C$23:$CP$23,MATCH(CECRCbI!CR1,'By Industry'!$C$24:$CP$24,1))</f>
        <v>0</v>
      </c>
      <c r="CS15">
        <f>INDEX('By Industry'!$C$23:$CP$23,MATCH(CECRCbI!CS1,'By Industry'!$C$24:$CP$24,1))</f>
        <v>0.14961576505804355</v>
      </c>
      <c r="CT15">
        <f>INDEX('By Industry'!$C$23:$CP$23,MATCH(CECRCbI!CT1,'By Industry'!$C$24:$CP$24,1))</f>
        <v>0.14961576505804355</v>
      </c>
      <c r="CU15">
        <f>INDEX('By Industry'!$C$23:$CP$23,MATCH(CECRCbI!CU1,'By Industry'!$C$24:$CP$24,1))</f>
        <v>0.14961576505804355</v>
      </c>
      <c r="CV15">
        <f>INDEX('By Industry'!$C$23:$CP$23,MATCH(CECRCbI!CV1,'By Industry'!$C$24:$CP$24,1))</f>
        <v>0.26387199210775814</v>
      </c>
      <c r="CW15">
        <f>INDEX('By Industry'!$C$23:$CP$23,MATCH(CECRCbI!CW1,'By Industry'!$C$24:$CP$24,1))</f>
        <v>0.26387199210775814</v>
      </c>
      <c r="CX15">
        <f>INDEX('By Industry'!$C$23:$CP$23,MATCH(CECRCbI!CX1,'By Industry'!$C$24:$CP$24,1))</f>
        <v>0.26387199210775814</v>
      </c>
      <c r="CY15">
        <f>INDEX('By Industry'!$C$23:$CP$23,MATCH(CECRCbI!CY1,'By Industry'!$C$24:$CP$24,1))</f>
        <v>0.36062121662566154</v>
      </c>
      <c r="CZ15">
        <f>INDEX('By Industry'!$C$23:$CP$23,MATCH(CECRCbI!CZ1,'By Industry'!$C$24:$CP$24,1))</f>
        <v>0.36062121662566154</v>
      </c>
      <c r="DA15">
        <f>INDEX('By Industry'!$C$23:$CP$23,MATCH(CECRCbI!DA1,'By Industry'!$C$24:$CP$24,1))</f>
        <v>0.36062121662566154</v>
      </c>
      <c r="DB15">
        <f>INDEX('By Industry'!$C$23:$CP$23,MATCH(CECRCbI!DB1,'By Industry'!$C$24:$CP$24,1))</f>
        <v>0.36062121662566154</v>
      </c>
      <c r="DC15">
        <f>INDEX('By Industry'!$C$23:$CP$23,MATCH(CECRCbI!DC1,'By Industry'!$C$24:$CP$24,1))</f>
        <v>0.36062121662566154</v>
      </c>
      <c r="DD15">
        <f>INDEX('By Industry'!$C$23:$CP$23,MATCH(CECRCbI!DD1,'By Industry'!$C$24:$CP$24,1))</f>
        <v>0.36062121662566154</v>
      </c>
      <c r="DE15">
        <f>INDEX('By Industry'!$C$23:$CP$23,MATCH(CECRCbI!DE1,'By Industry'!$C$24:$CP$24,1))</f>
        <v>0.48915947205659044</v>
      </c>
      <c r="DF15">
        <f>INDEX('By Industry'!$C$23:$CP$23,MATCH(CECRCbI!DF1,'By Industry'!$C$24:$CP$24,1))</f>
        <v>0.48915947205659044</v>
      </c>
      <c r="DG15">
        <f>INDEX('By Industry'!$C$23:$CP$23,MATCH(CECRCbI!DG1,'By Industry'!$C$24:$CP$24,1))</f>
        <v>0.54674829617439014</v>
      </c>
      <c r="DH15">
        <f>INDEX('By Industry'!$C$23:$CP$23,MATCH(CECRCbI!DH1,'By Industry'!$C$24:$CP$24,1))</f>
        <v>0.54674829617439014</v>
      </c>
      <c r="DI15">
        <f>INDEX('By Industry'!$C$23:$CP$23,MATCH(CECRCbI!DI1,'By Industry'!$C$24:$CP$24,1))</f>
        <v>0.54674829617439014</v>
      </c>
      <c r="DJ15">
        <f>INDEX('By Industry'!$C$23:$CP$23,MATCH(CECRCbI!DJ1,'By Industry'!$C$24:$CP$24,1))</f>
        <v>0.59489255313687062</v>
      </c>
      <c r="DK15">
        <f>INDEX('By Industry'!$C$23:$CP$23,MATCH(CECRCbI!DK1,'By Industry'!$C$24:$CP$24,1))</f>
        <v>0.59489255313687062</v>
      </c>
      <c r="DL15">
        <f>INDEX('By Industry'!$C$23:$CP$23,MATCH(CECRCbI!DL1,'By Industry'!$C$24:$CP$24,1))</f>
        <v>0.59489255313687062</v>
      </c>
      <c r="DM15">
        <f>INDEX('By Industry'!$C$23:$CP$23,MATCH(CECRCbI!DM1,'By Industry'!$C$24:$CP$24,1))</f>
        <v>0.59489255313687062</v>
      </c>
      <c r="DN15">
        <f>INDEX('By Industry'!$C$23:$CP$23,MATCH(CECRCbI!DN1,'By Industry'!$C$24:$CP$24,1))</f>
        <v>0.59489255313687062</v>
      </c>
      <c r="DO15">
        <f>INDEX('By Industry'!$C$23:$CP$23,MATCH(CECRCbI!DO1,'By Industry'!$C$24:$CP$24,1))</f>
        <v>0.59489255313687062</v>
      </c>
      <c r="DP15">
        <f>INDEX('By Industry'!$C$23:$CP$23,MATCH(CECRCbI!DP1,'By Industry'!$C$24:$CP$24,1))</f>
        <v>0.59489255313687062</v>
      </c>
      <c r="DQ15">
        <f>INDEX('By Industry'!$C$23:$CP$23,MATCH(CECRCbI!DQ1,'By Industry'!$C$24:$CP$24,1))</f>
        <v>0.59489255313687062</v>
      </c>
      <c r="DR15">
        <f>INDEX('By Industry'!$C$23:$CP$23,MATCH(CECRCbI!DR1,'By Industry'!$C$24:$CP$24,1))</f>
        <v>0.59489255313687062</v>
      </c>
      <c r="DS15">
        <f>INDEX('By Industry'!$C$23:$CP$23,MATCH(CECRCbI!DS1,'By Industry'!$C$24:$CP$24,1))</f>
        <v>0.59489255313687062</v>
      </c>
      <c r="DT15">
        <f>INDEX('By Industry'!$C$23:$CP$23,MATCH(CECRCbI!DT1,'By Industry'!$C$24:$CP$24,1))</f>
        <v>0.59489255313687062</v>
      </c>
      <c r="DU15">
        <f>INDEX('By Industry'!$C$23:$CP$23,MATCH(CECRCbI!DU1,'By Industry'!$C$24:$CP$24,1))</f>
        <v>0.59489255313687062</v>
      </c>
      <c r="DV15">
        <f>INDEX('By Industry'!$C$23:$CP$23,MATCH(CECRCbI!DV1,'By Industry'!$C$24:$CP$24,1))</f>
        <v>0.59489255313687062</v>
      </c>
      <c r="DW15">
        <f>INDEX('By Industry'!$C$23:$CP$23,MATCH(CECRCbI!DW1,'By Industry'!$C$24:$CP$24,1))</f>
        <v>0.59489255313687062</v>
      </c>
      <c r="DX15">
        <f>INDEX('By Industry'!$C$23:$CP$23,MATCH(CECRCbI!DX1,'By Industry'!$C$24:$CP$24,1))</f>
        <v>0.59489255313687062</v>
      </c>
      <c r="DY15">
        <f>INDEX('By Industry'!$C$23:$CP$23,MATCH(CECRCbI!DY1,'By Industry'!$C$24:$CP$24,1))</f>
        <v>0.59489255313687062</v>
      </c>
      <c r="DZ15">
        <f>INDEX('By Industry'!$C$23:$CP$23,MATCH(CECRCbI!DZ1,'By Industry'!$C$24:$CP$24,1))</f>
        <v>0.59489255313687062</v>
      </c>
      <c r="EA15">
        <f>INDEX('By Industry'!$C$23:$CP$23,MATCH(CECRCbI!EA1,'By Industry'!$C$24:$CP$24,1))</f>
        <v>0.59489255313687062</v>
      </c>
      <c r="EB15">
        <f>INDEX('By Industry'!$C$23:$CP$23,MATCH(CECRCbI!EB1,'By Industry'!$C$24:$CP$24,1))</f>
        <v>0.59489255313687062</v>
      </c>
      <c r="EC15">
        <f>INDEX('By Industry'!$C$23:$CP$23,MATCH(CECRCbI!EC1,'By Industry'!$C$24:$CP$24,1))</f>
        <v>0.59489255313687062</v>
      </c>
      <c r="ED15">
        <f>INDEX('By Industry'!$C$23:$CP$23,MATCH(CECRCbI!ED1,'By Industry'!$C$24:$CP$24,1))</f>
        <v>0.59489255313687062</v>
      </c>
      <c r="EE15">
        <f>INDEX('By Industry'!$C$23:$CP$23,MATCH(CECRCbI!EE1,'By Industry'!$C$24:$CP$24,1))</f>
        <v>0.59489255313687062</v>
      </c>
      <c r="EF15">
        <f>INDEX('By Industry'!$C$23:$CP$23,MATCH(CECRCbI!EF1,'By Industry'!$C$24:$CP$24,1))</f>
        <v>0.59489255313687062</v>
      </c>
      <c r="EG15">
        <f>INDEX('By Industry'!$C$23:$CP$23,MATCH(CECRCbI!EG1,'By Industry'!$C$24:$CP$24,1))</f>
        <v>0.59489255313687062</v>
      </c>
      <c r="EH15">
        <f>INDEX('By Industry'!$C$23:$CP$23,MATCH(CECRCbI!EH1,'By Industry'!$C$24:$CP$24,1))</f>
        <v>0.59489255313687062</v>
      </c>
      <c r="EI15">
        <f>INDEX('By Industry'!$C$23:$CP$23,MATCH(CECRCbI!EI1,'By Industry'!$C$24:$CP$24,1))</f>
        <v>0.59489255313687062</v>
      </c>
      <c r="EJ15">
        <f>INDEX('By Industry'!$C$23:$CP$23,MATCH(CECRCbI!EJ1,'By Industry'!$C$24:$CP$24,1))</f>
        <v>0.59489255313687062</v>
      </c>
      <c r="EK15">
        <f>INDEX('By Industry'!$C$23:$CP$23,MATCH(CECRCbI!EK1,'By Industry'!$C$24:$CP$24,1))</f>
        <v>0.59489255313687062</v>
      </c>
      <c r="EL15">
        <f>INDEX('By Industry'!$C$23:$CP$23,MATCH(CECRCbI!EL1,'By Industry'!$C$24:$CP$24,1))</f>
        <v>0.59489255313687062</v>
      </c>
      <c r="EM15">
        <f>INDEX('By Industry'!$C$23:$CP$23,MATCH(CECRCbI!EM1,'By Industry'!$C$24:$CP$24,1))</f>
        <v>0.59489255313687062</v>
      </c>
      <c r="EN15">
        <f>INDEX('By Industry'!$C$23:$CP$23,MATCH(CECRCbI!EN1,'By Industry'!$C$24:$CP$24,1))</f>
        <v>0.59489255313687062</v>
      </c>
      <c r="EO15">
        <f>INDEX('By Industry'!$C$23:$CP$23,MATCH(CECRCbI!EO1,'By Industry'!$C$24:$CP$24,1))</f>
        <v>0.59489255313687062</v>
      </c>
      <c r="EP15">
        <f>INDEX('By Industry'!$C$23:$CP$23,MATCH(CECRCbI!EP1,'By Industry'!$C$24:$CP$24,1))</f>
        <v>0.59489255313687062</v>
      </c>
      <c r="EQ15">
        <f>INDEX('By Industry'!$C$23:$CP$23,MATCH(CECRCbI!EQ1,'By Industry'!$C$24:$CP$24,1))</f>
        <v>0.59489255313687062</v>
      </c>
      <c r="ER15">
        <f>INDEX('By Industry'!$C$23:$CP$23,MATCH(CECRCbI!ER1,'By Industry'!$C$24:$CP$24,1))</f>
        <v>0.59489255313687062</v>
      </c>
      <c r="ES15">
        <f>INDEX('By Industry'!$C$23:$CP$23,MATCH(CECRCbI!ES1,'By Industry'!$C$24:$CP$24,1))</f>
        <v>0.59489255313687062</v>
      </c>
      <c r="ET15">
        <f>INDEX('By Industry'!$C$23:$CP$23,MATCH(CECRCbI!ET1,'By Industry'!$C$24:$CP$24,1))</f>
        <v>0.59489255313687062</v>
      </c>
      <c r="EU15">
        <f>INDEX('By Industry'!$C$23:$CP$23,MATCH(CECRCbI!EU1,'By Industry'!$C$24:$CP$24,1))</f>
        <v>0.59489255313687062</v>
      </c>
      <c r="EV15">
        <f>INDEX('By Industry'!$C$23:$CP$23,MATCH(CECRCbI!EV1,'By Industry'!$C$24:$CP$24,1))</f>
        <v>0.59489255313687062</v>
      </c>
      <c r="EW15">
        <f>INDEX('By Industry'!$C$23:$CP$23,MATCH(CECRCbI!EW1,'By Industry'!$C$24:$CP$24,1))</f>
        <v>0.59489255313687062</v>
      </c>
      <c r="EX15">
        <f>INDEX('By Industry'!$C$23:$CP$23,MATCH(CECRCbI!EX1,'By Industry'!$C$24:$CP$24,1))</f>
        <v>0.59489255313687062</v>
      </c>
      <c r="EY15">
        <f>INDEX('By Industry'!$C$23:$CP$23,MATCH(CECRCbI!EY1,'By Industry'!$C$24:$CP$24,1))</f>
        <v>0.59489255313687062</v>
      </c>
      <c r="EZ15">
        <f>INDEX('By Industry'!$C$23:$CP$23,MATCH(CECRCbI!EZ1,'By Industry'!$C$24:$CP$24,1))</f>
        <v>0.59489255313687062</v>
      </c>
      <c r="FA15">
        <f>INDEX('By Industry'!$C$23:$CP$23,MATCH(CECRCbI!FA1,'By Industry'!$C$24:$CP$24,1))</f>
        <v>0.59489255313687062</v>
      </c>
      <c r="FB15">
        <f>INDEX('By Industry'!$C$23:$CP$23,MATCH(CECRCbI!FB1,'By Industry'!$C$24:$CP$24,1))</f>
        <v>0.59489255313687062</v>
      </c>
      <c r="FC15">
        <f>INDEX('By Industry'!$C$23:$CP$23,MATCH(CECRCbI!FC1,'By Industry'!$C$24:$CP$24,1))</f>
        <v>0.59489255313687062</v>
      </c>
      <c r="FD15">
        <f>INDEX('By Industry'!$C$23:$CP$23,MATCH(CECRCbI!FD1,'By Industry'!$C$24:$CP$24,1))</f>
        <v>0.59489255313687062</v>
      </c>
      <c r="FE15">
        <f>INDEX('By Industry'!$C$23:$CP$23,MATCH(CECRCbI!FE1,'By Industry'!$C$24:$CP$24,1))</f>
        <v>0.59489255313687062</v>
      </c>
      <c r="FF15">
        <f>INDEX('By Industry'!$C$23:$CP$23,MATCH(CECRCbI!FF1,'By Industry'!$C$24:$CP$24,1))</f>
        <v>0.59489255313687062</v>
      </c>
      <c r="FG15">
        <f>INDEX('By Industry'!$C$23:$CP$23,MATCH(CECRCbI!FG1,'By Industry'!$C$24:$CP$24,1))</f>
        <v>0.59489255313687062</v>
      </c>
      <c r="FH15">
        <f>INDEX('By Industry'!$C$23:$CP$23,MATCH(CECRCbI!FH1,'By Industry'!$C$24:$CP$24,1))</f>
        <v>0.59489255313687062</v>
      </c>
      <c r="FI15">
        <f>INDEX('By Industry'!$C$23:$CP$23,MATCH(CECRCbI!FI1,'By Industry'!$C$24:$CP$24,1))</f>
        <v>0.59489255313687062</v>
      </c>
      <c r="FJ15">
        <f>INDEX('By Industry'!$C$23:$CP$23,MATCH(CECRCbI!FJ1,'By Industry'!$C$24:$CP$24,1))</f>
        <v>0.59489255313687062</v>
      </c>
      <c r="FK15">
        <f>INDEX('By Industry'!$C$23:$CP$23,MATCH(CECRCbI!FK1,'By Industry'!$C$24:$CP$24,1))</f>
        <v>0.59489255313687062</v>
      </c>
      <c r="FL15">
        <f>INDEX('By Industry'!$C$23:$CP$23,MATCH(CECRCbI!FL1,'By Industry'!$C$24:$CP$24,1))</f>
        <v>0.59489255313687062</v>
      </c>
      <c r="FM15">
        <f>INDEX('By Industry'!$C$23:$CP$23,MATCH(CECRCbI!FM1,'By Industry'!$C$24:$CP$24,1))</f>
        <v>0.59489255313687062</v>
      </c>
      <c r="FN15">
        <f>INDEX('By Industry'!$C$23:$CP$23,MATCH(CECRCbI!FN1,'By Industry'!$C$24:$CP$24,1))</f>
        <v>0.59489255313687062</v>
      </c>
      <c r="FO15">
        <f>INDEX('By Industry'!$C$23:$CP$23,MATCH(CECRCbI!FO1,'By Industry'!$C$24:$CP$24,1))</f>
        <v>0.59489255313687062</v>
      </c>
      <c r="FP15">
        <f>INDEX('By Industry'!$C$23:$CP$23,MATCH(CECRCbI!FP1,'By Industry'!$C$24:$CP$24,1))</f>
        <v>0.59489255313687062</v>
      </c>
      <c r="FQ15">
        <f>INDEX('By Industry'!$C$23:$CP$23,MATCH(CECRCbI!FQ1,'By Industry'!$C$24:$CP$24,1))</f>
        <v>0.59489255313687062</v>
      </c>
      <c r="FR15">
        <f>INDEX('By Industry'!$C$23:$CP$23,MATCH(CECRCbI!FR1,'By Industry'!$C$24:$CP$24,1))</f>
        <v>0.59489255313687062</v>
      </c>
      <c r="FS15">
        <f>INDEX('By Industry'!$C$23:$CP$23,MATCH(CECRCbI!FS1,'By Industry'!$C$24:$CP$24,1))</f>
        <v>0.59489255313687062</v>
      </c>
      <c r="FT15">
        <f>INDEX('By Industry'!$C$23:$CP$23,MATCH(CECRCbI!FT1,'By Industry'!$C$24:$CP$24,1))</f>
        <v>0.59489255313687062</v>
      </c>
      <c r="FU15">
        <f>INDEX('By Industry'!$C$23:$CP$23,MATCH(CECRCbI!FU1,'By Industry'!$C$24:$CP$24,1))</f>
        <v>0.59489255313687062</v>
      </c>
      <c r="FV15">
        <f>INDEX('By Industry'!$C$23:$CP$23,MATCH(CECRCbI!FV1,'By Industry'!$C$24:$CP$24,1))</f>
        <v>0.59489255313687062</v>
      </c>
      <c r="FW15">
        <f>INDEX('By Industry'!$C$23:$CP$23,MATCH(CECRCbI!FW1,'By Industry'!$C$24:$CP$24,1))</f>
        <v>0.59489255313687062</v>
      </c>
      <c r="FX15">
        <f>INDEX('By Industry'!$C$23:$CP$23,MATCH(CECRCbI!FX1,'By Industry'!$C$24:$CP$24,1))</f>
        <v>0.59489255313687062</v>
      </c>
      <c r="FY15">
        <f>INDEX('By Industry'!$C$23:$CP$23,MATCH(CECRCbI!FY1,'By Industry'!$C$24:$CP$24,1))</f>
        <v>0.59489255313687062</v>
      </c>
      <c r="FZ15">
        <f>INDEX('By Industry'!$C$23:$CP$23,MATCH(CECRCbI!FZ1,'By Industry'!$C$24:$CP$24,1))</f>
        <v>0.59489255313687062</v>
      </c>
      <c r="GA15">
        <f>INDEX('By Industry'!$C$23:$CP$23,MATCH(CECRCbI!GA1,'By Industry'!$C$24:$CP$24,1))</f>
        <v>0.59489255313687062</v>
      </c>
      <c r="GB15">
        <f>INDEX('By Industry'!$C$23:$CP$23,MATCH(CECRCbI!GB1,'By Industry'!$C$24:$CP$24,1))</f>
        <v>0.59489255313687062</v>
      </c>
      <c r="GC15">
        <f>INDEX('By Industry'!$C$23:$CP$23,MATCH(CECRCbI!GC1,'By Industry'!$C$24:$CP$24,1))</f>
        <v>0.59489255313687062</v>
      </c>
      <c r="GD15">
        <f>INDEX('By Industry'!$C$23:$CP$23,MATCH(CECRCbI!GD1,'By Industry'!$C$24:$CP$24,1))</f>
        <v>0.59489255313687062</v>
      </c>
      <c r="GE15">
        <f>INDEX('By Industry'!$C$23:$CP$23,MATCH(CECRCbI!GE1,'By Industry'!$C$24:$CP$24,1))</f>
        <v>0.59489255313687062</v>
      </c>
      <c r="GF15">
        <f>INDEX('By Industry'!$C$23:$CP$23,MATCH(CECRCbI!GF1,'By Industry'!$C$24:$CP$24,1))</f>
        <v>0.59489255313687062</v>
      </c>
      <c r="GG15">
        <f>INDEX('By Industry'!$C$23:$CP$23,MATCH(CECRCbI!GG1,'By Industry'!$C$24:$CP$24,1))</f>
        <v>0.59489255313687062</v>
      </c>
      <c r="GH15">
        <f>INDEX('By Industry'!$C$23:$CP$23,MATCH(CECRCbI!GH1,'By Industry'!$C$24:$CP$24,1))</f>
        <v>0.59489255313687062</v>
      </c>
      <c r="GI15">
        <f>INDEX('By Industry'!$C$23:$CP$23,MATCH(CECRCbI!GI1,'By Industry'!$C$24:$CP$24,1))</f>
        <v>0.59489255313687062</v>
      </c>
      <c r="GJ15">
        <f>INDEX('By Industry'!$C$23:$CP$23,MATCH(CECRCbI!GJ1,'By Industry'!$C$24:$CP$24,1))</f>
        <v>0.59489255313687062</v>
      </c>
      <c r="GK15">
        <f>INDEX('By Industry'!$C$23:$CP$23,MATCH(CECRCbI!GK1,'By Industry'!$C$24:$CP$24,1))</f>
        <v>0.59489255313687062</v>
      </c>
      <c r="GL15">
        <f>INDEX('By Industry'!$C$23:$CP$23,MATCH(CECRCbI!GL1,'By Industry'!$C$24:$CP$24,1))</f>
        <v>0.59489255313687062</v>
      </c>
      <c r="GM15">
        <f>INDEX('By Industry'!$C$23:$CP$23,MATCH(CECRCbI!GM1,'By Industry'!$C$24:$CP$24,1))</f>
        <v>0.59489255313687062</v>
      </c>
      <c r="GN15">
        <f>INDEX('By Industry'!$C$23:$CP$23,MATCH(CECRCbI!GN1,'By Industry'!$C$24:$CP$24,1))</f>
        <v>0.59489255313687062</v>
      </c>
      <c r="GO15">
        <f>INDEX('By Industry'!$C$23:$CP$23,MATCH(CECRCbI!GO1,'By Industry'!$C$24:$CP$24,1))</f>
        <v>0.59489255313687062</v>
      </c>
      <c r="GP15">
        <f>INDEX('By Industry'!$C$23:$CP$23,MATCH(CECRCbI!GP1,'By Industry'!$C$24:$CP$24,1))</f>
        <v>0.59489255313687062</v>
      </c>
      <c r="GQ15">
        <f>INDEX('By Industry'!$C$23:$CP$23,MATCH(CECRCbI!GQ1,'By Industry'!$C$24:$CP$24,1))</f>
        <v>0.59489255313687062</v>
      </c>
      <c r="GR15">
        <f>INDEX('By Industry'!$C$23:$CP$23,MATCH(CECRCbI!GR1,'By Industry'!$C$24:$CP$24,1))</f>
        <v>0.59489255313687062</v>
      </c>
      <c r="GS15">
        <f>INDEX('By Industry'!$C$23:$CP$23,MATCH(CECRCbI!GS1,'By Industry'!$C$24:$CP$24,1))</f>
        <v>0.59489255313687062</v>
      </c>
    </row>
    <row r="16" spans="1:201" x14ac:dyDescent="0.35">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row>
    <row r="17" spans="1:201" x14ac:dyDescent="0.35">
      <c r="A17" t="s">
        <v>104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row>
    <row r="18" spans="1:201" x14ac:dyDescent="0.35">
      <c r="A18" t="s">
        <v>54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row>
    <row r="19" spans="1:201" x14ac:dyDescent="0.35">
      <c r="A19" t="s">
        <v>105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row>
    <row r="20" spans="1:201" x14ac:dyDescent="0.35">
      <c r="A20" t="s">
        <v>106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row>
    <row r="21" spans="1:201" x14ac:dyDescent="0.35">
      <c r="A21" t="s">
        <v>107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row>
    <row r="22" spans="1:201" x14ac:dyDescent="0.35">
      <c r="A22" t="s">
        <v>108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row>
    <row r="23" spans="1:201" x14ac:dyDescent="0.35">
      <c r="A23" t="s">
        <v>109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row>
    <row r="24" spans="1:201" x14ac:dyDescent="0.35">
      <c r="A24" t="s">
        <v>91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row>
    <row r="25" spans="1:201" x14ac:dyDescent="0.35">
      <c r="A25" t="s">
        <v>93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row>
    <row r="26" spans="1:201" x14ac:dyDescent="0.35">
      <c r="A26" t="s">
        <v>110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cpi</vt:lpstr>
      <vt:lpstr>Retrofit Cost vs SOC Data</vt:lpstr>
      <vt:lpstr>BPE - Table 4-1_2021</vt:lpstr>
      <vt:lpstr>BPE - US specific multipliers</vt:lpstr>
      <vt:lpstr>Steel</vt:lpstr>
      <vt:lpstr>FLIGHT Facilities and GHG Quant</vt:lpstr>
      <vt:lpstr>By Industry</vt:lpstr>
      <vt:lpstr>CECRCbI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Dan O'Brien</cp:lastModifiedBy>
  <dcterms:created xsi:type="dcterms:W3CDTF">2025-05-19T15:13:33Z</dcterms:created>
  <dcterms:modified xsi:type="dcterms:W3CDTF">2025-05-20T15:30:08Z</dcterms:modified>
</cp:coreProperties>
</file>